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2760" windowWidth="11616" windowHeight="6492" tabRatio="702" activeTab="0"/>
  </bookViews>
  <sheets>
    <sheet name="Důvodová zpráva" sheetId="1" r:id="rId1"/>
    <sheet name="Základní školy - obsah" sheetId="2" r:id="rId2"/>
    <sheet name="Základní školy - celkem" sheetId="3" r:id="rId3"/>
    <sheet name="ZŠ Brdičkova 1878" sheetId="4" r:id="rId4"/>
    <sheet name="ZŠ Bronzová 2027" sheetId="5" r:id="rId5"/>
    <sheet name="ZŠ prof.O.Chlupa Fingerova 2186" sheetId="6" r:id="rId6"/>
    <sheet name="ZŠ Janského 2189" sheetId="7" r:id="rId7"/>
    <sheet name="ZŠ Klausova 2450" sheetId="8" r:id="rId8"/>
    <sheet name="ZŠ Kuncova 1580" sheetId="9" r:id="rId9"/>
    <sheet name="ZŠ Mezi Školami 2322" sheetId="10" r:id="rId10"/>
    <sheet name="ZŠ Mládí 135" sheetId="11" r:id="rId11"/>
    <sheet name="ZŠ Mohylová 1963" sheetId="12" r:id="rId12"/>
    <sheet name="ZŠ Trávníčkova 1744" sheetId="13" r:id="rId13"/>
    <sheet name="Mateřské školy - obsah" sheetId="14" r:id="rId14"/>
    <sheet name="Mateřské školy - celkem" sheetId="15" r:id="rId15"/>
    <sheet name="MŠ Běhounkova 2300" sheetId="16" r:id="rId16"/>
    <sheet name="MŠ Běhounkova 2474" sheetId="17" r:id="rId17"/>
    <sheet name="MŠ Herčíkova 2190" sheetId="18" r:id="rId18"/>
    <sheet name="MŠ Horákova 2064" sheetId="19" r:id="rId19"/>
    <sheet name="MŠ Hostinského 1534" sheetId="20" r:id="rId20"/>
    <sheet name="MŠ Husníkova 2075" sheetId="21" r:id="rId21"/>
    <sheet name="MŠ Husníkova 2076" sheetId="22" r:id="rId22"/>
    <sheet name="MŠ Chlupova 1798" sheetId="23" r:id="rId23"/>
    <sheet name="MŠ Chlupova 1799" sheetId="24" r:id="rId24"/>
    <sheet name="MŠ Janského 2187" sheetId="25" r:id="rId25"/>
    <sheet name="MŠ Janského 2188" sheetId="26" r:id="rId26"/>
    <sheet name="MŠ Klausova 2449" sheetId="27" r:id="rId27"/>
    <sheet name="MŠ Mezi Školami 2323" sheetId="28" r:id="rId28"/>
    <sheet name="MŠ Mezi Školami 2482 " sheetId="29" r:id="rId29"/>
    <sheet name="MŠ Mohylová 1964" sheetId="30" r:id="rId30"/>
    <sheet name="MŠ Ovčí Hájek 2174" sheetId="31" r:id="rId31"/>
    <sheet name="MŠ Ovčí Hájek 2177" sheetId="32" r:id="rId32"/>
    <sheet name="MŠ Podpěrova 1880" sheetId="33" r:id="rId33"/>
    <sheet name="MŠ Trávníčkova 1747" sheetId="34" r:id="rId34"/>
    <sheet name="MŠ Vlachova 1501" sheetId="35" r:id="rId35"/>
    <sheet name="MŠ Vlasákova 955" sheetId="36" r:id="rId36"/>
    <sheet name="MŠ Zázvorkova 1994" sheetId="37" r:id="rId37"/>
    <sheet name="Ostatní přísp.organizace-obsah " sheetId="38" r:id="rId38"/>
    <sheet name="DDM Stodůlky, Chlupova 1800" sheetId="39" r:id="rId39"/>
    <sheet name="Rekreační objekt Kozel" sheetId="40" r:id="rId40"/>
  </sheets>
  <definedNames>
    <definedName name="_xlnm.Print_Area" localSheetId="0">'Důvodová zpráva'!$A$1:$H$66</definedName>
  </definedNames>
  <calcPr fullCalcOnLoad="1"/>
</workbook>
</file>

<file path=xl/sharedStrings.xml><?xml version="1.0" encoding="utf-8"?>
<sst xmlns="http://schemas.openxmlformats.org/spreadsheetml/2006/main" count="2567" uniqueCount="305">
  <si>
    <t>Mateřská škola, Praha 13, Běhounkova 2300</t>
  </si>
  <si>
    <t>IČ  659 91 257</t>
  </si>
  <si>
    <t>Dům dětí a mládeže Praha 13 - Stodůlky</t>
  </si>
  <si>
    <t>IČ  00 638 811</t>
  </si>
  <si>
    <t>Rekreační objekt Kozel, Vrchlabí 129</t>
  </si>
  <si>
    <t>IČ  751 43 704</t>
  </si>
  <si>
    <t>účelová dotace</t>
  </si>
  <si>
    <t>%</t>
  </si>
  <si>
    <t>Rozbor hospodaření</t>
  </si>
  <si>
    <t>stav ke dni</t>
  </si>
  <si>
    <t>Doplňková činnost</t>
  </si>
  <si>
    <t>a</t>
  </si>
  <si>
    <t>b</t>
  </si>
  <si>
    <t>c</t>
  </si>
  <si>
    <t>d</t>
  </si>
  <si>
    <t>e</t>
  </si>
  <si>
    <t>f</t>
  </si>
  <si>
    <t>g</t>
  </si>
  <si>
    <t>h</t>
  </si>
  <si>
    <t>x</t>
  </si>
  <si>
    <t>Příjmy, Výnosy celkem</t>
  </si>
  <si>
    <t>Výdaje, Náklady celkem</t>
  </si>
  <si>
    <t>I.   ZÁKLADNÍ   ŠKOLY</t>
  </si>
  <si>
    <t>II.   MATEŘSKÉ   ŠKOLY</t>
  </si>
  <si>
    <t>III.   DDM   STODŮLKY</t>
  </si>
  <si>
    <t>IV.   REKREAČNÍ OBJEKT KOZEL</t>
  </si>
  <si>
    <t>Základní školy - obsah</t>
  </si>
  <si>
    <t>ZŠ celkem</t>
  </si>
  <si>
    <t>ZŠ Brdičkova 1878</t>
  </si>
  <si>
    <t>ZŠ Bronzová 2027</t>
  </si>
  <si>
    <t>ZŠ Janského 2189</t>
  </si>
  <si>
    <t>ZŠ Klausova 2450</t>
  </si>
  <si>
    <t>ZŠ Kuncova 1580</t>
  </si>
  <si>
    <t>ZŠ Mezi Školami 2322</t>
  </si>
  <si>
    <t>ZŠ Mládí 135</t>
  </si>
  <si>
    <t>ZŠ Mohylová 1963</t>
  </si>
  <si>
    <t>ZŠ Trávníčkova 1744</t>
  </si>
  <si>
    <t>Mateřské školy - obsah</t>
  </si>
  <si>
    <t>MŠ celkem</t>
  </si>
  <si>
    <t>MŠ Běhounkova 2300</t>
  </si>
  <si>
    <t>MŠ Běhounkova 2474</t>
  </si>
  <si>
    <t>MŠ Herčíkova 2190</t>
  </si>
  <si>
    <t>MŠ Horákova 2064</t>
  </si>
  <si>
    <t>MŠ Hostinského 1534</t>
  </si>
  <si>
    <t>MŠ Husníkova 2076</t>
  </si>
  <si>
    <t>MŠ Chlupova 1798</t>
  </si>
  <si>
    <t>MŠ Chlupova 1799</t>
  </si>
  <si>
    <t>MŠ Klausova 2449</t>
  </si>
  <si>
    <t>MŠ Mezi Školami 2323</t>
  </si>
  <si>
    <t>MŠ Mezi Školami 2482</t>
  </si>
  <si>
    <t>MŠ Ovčí Hájek 2177</t>
  </si>
  <si>
    <t>MŠ Podpěrova 1880</t>
  </si>
  <si>
    <t>MŠ Trávníčkova 1747</t>
  </si>
  <si>
    <t>MŠ Vlachova 1501</t>
  </si>
  <si>
    <t>MŠ Vlasákova 955</t>
  </si>
  <si>
    <t>MŠ Zázvorkova 1994</t>
  </si>
  <si>
    <t>I.2.  Doplňková činnost</t>
  </si>
  <si>
    <t>II.2.  Doplňková činnost</t>
  </si>
  <si>
    <t>III.2.  Doplňková činnost</t>
  </si>
  <si>
    <t>IV.2.  Doplňková činnost</t>
  </si>
  <si>
    <t>Základní školy - celkem</t>
  </si>
  <si>
    <t>Hlavní činnost = zřizovatel (MČ) + vlastní zdroje</t>
  </si>
  <si>
    <t>rozpočet schválený</t>
  </si>
  <si>
    <t>rozpočet upravený</t>
  </si>
  <si>
    <t>čerpání</t>
  </si>
  <si>
    <t>Neinvestiční  PŘÍJMY, VÝNOSY</t>
  </si>
  <si>
    <t xml:space="preserve">účelová dotace od MHMP - integrace žáků </t>
  </si>
  <si>
    <t>VZ - úplata za školské služby</t>
  </si>
  <si>
    <t>VZ - stravné</t>
  </si>
  <si>
    <t>ostatní příjmy (zřiz.- úroky, VZ - ŠvP, jiné příjmy, příjmy z DČ)</t>
  </si>
  <si>
    <t>Neinvestiční  VÝDAJE, NÁKLADY</t>
  </si>
  <si>
    <t>Fakultní ZŠ PedF UK, Trávníčkova 1744</t>
  </si>
  <si>
    <t>IČ  684 07 904</t>
  </si>
  <si>
    <t>VZ - úplata za školské služby, z činnosti školního klubu</t>
  </si>
  <si>
    <t>ostatní příjmy (zřiz.- příj.od spec.ZŠ Tráv.1743, úroky, VZ - ŠvP, jiné, DČ)</t>
  </si>
  <si>
    <t>Základní škola, Mohylová 1963</t>
  </si>
  <si>
    <t>IČ  613 85 611</t>
  </si>
  <si>
    <t>ostatní příjmy (zřiz.- úroky, VZ - ŠvP a jiné, DČ)</t>
  </si>
  <si>
    <t>Základní škola, Mládí 135</t>
  </si>
  <si>
    <t>IČ  701 01 078</t>
  </si>
  <si>
    <t>ZŠ PedF UK, Mezi Školami 2322</t>
  </si>
  <si>
    <t>IČ  613 85 531</t>
  </si>
  <si>
    <t>Základní škola, Kuncova 1580</t>
  </si>
  <si>
    <t>IČ  673 65 213</t>
  </si>
  <si>
    <t>Základní škola, Klausova 2450</t>
  </si>
  <si>
    <t>IČ  673 65 744</t>
  </si>
  <si>
    <t>Základní škola, Janského 2189</t>
  </si>
  <si>
    <t>IČ  629 34 309</t>
  </si>
  <si>
    <t>Fakultní ZŠ prof.O.Chlupa PedF UK, Fingerova 2186</t>
  </si>
  <si>
    <t>IČ  613 85 620</t>
  </si>
  <si>
    <t>ZŠ s RVJ,  Bronzová 2027</t>
  </si>
  <si>
    <t>IČ  629 34 368</t>
  </si>
  <si>
    <t>Fakultní ZŠ při PedF UK, Brdičkova 1878</t>
  </si>
  <si>
    <t>IČ  677 99 612</t>
  </si>
  <si>
    <t>ostatní příjmy (zřiz.- úroky, VZ - ŠvP, příjmy z čaj.klubu a jiné, DČ)</t>
  </si>
  <si>
    <t>Mateřské školy - celkem</t>
  </si>
  <si>
    <t xml:space="preserve">  - z toho daně a poplatky</t>
  </si>
  <si>
    <t>Mateřská škola U RUMCAJSE, Praha 13, Zázvorkova 1994</t>
  </si>
  <si>
    <t>IČ  750 30 837</t>
  </si>
  <si>
    <t xml:space="preserve">účelová dotace od MHMP - integrace dětí </t>
  </si>
  <si>
    <t xml:space="preserve">posílení dotace z fondů </t>
  </si>
  <si>
    <t>Mateřská škola, Praha 13, Vlasákova 955</t>
  </si>
  <si>
    <t>IČ  638 29 916</t>
  </si>
  <si>
    <t>Mateřská škola VEČERNÍČEK, Praha 13, Vlachova 1501</t>
  </si>
  <si>
    <t>IČ  750 30 829</t>
  </si>
  <si>
    <t xml:space="preserve">Mateřská škola PALETKA, Praha 13, Trávníčkova 1747 </t>
  </si>
  <si>
    <t>IČ  750 30 811</t>
  </si>
  <si>
    <t>Mateřská škola U BOBŘÍKA, Praha 13, Podpěrova 1880</t>
  </si>
  <si>
    <t>IČ  638 29 908</t>
  </si>
  <si>
    <t>Mateřská škola, Praha 13, Ovčí Hájek 2177</t>
  </si>
  <si>
    <t>IČ  613 81 560</t>
  </si>
  <si>
    <t>Mateřská škola SLUNÍČKO POD STŘECHOU, P-13, Mohylová 1964</t>
  </si>
  <si>
    <t>IČ  659 91 001</t>
  </si>
  <si>
    <t>Mateřská škola HAVAJ, Praha 13, Mezi Školami 2482</t>
  </si>
  <si>
    <t>IČ  613 86 014</t>
  </si>
  <si>
    <t>Mateřská škola, Praha 13, Mezi Školami 2323</t>
  </si>
  <si>
    <t>IČ  659 91 249</t>
  </si>
  <si>
    <t>Mateřská škola BARVIČKA, Praha 13, Klausova 2449</t>
  </si>
  <si>
    <t>IČ  613 81 551</t>
  </si>
  <si>
    <t>IČ  750 30 802</t>
  </si>
  <si>
    <t>IČ  750 30 870</t>
  </si>
  <si>
    <t>Mateřská škola ROZMARÝNEK, Praha 13, Chlupova 1799</t>
  </si>
  <si>
    <t>IČ  750 30 845</t>
  </si>
  <si>
    <t>Mateřská škola PÍŠŤALKA, Praha 13, Chlupova 1798</t>
  </si>
  <si>
    <t>IČ  750 30 853</t>
  </si>
  <si>
    <t>IČ  659 90 994</t>
  </si>
  <si>
    <t>Mateřská škola ŠIKULKA, Praha 13, Hostinského 1534</t>
  </si>
  <si>
    <t>IČ  659 91 184</t>
  </si>
  <si>
    <t>Mateřská škola PASTELKA, Praha 13, Horákova 2064</t>
  </si>
  <si>
    <t>IČ  613 86 162</t>
  </si>
  <si>
    <t>Mateřská škola ÚSMĚV, Praha 13, Herčíkova 2190</t>
  </si>
  <si>
    <t>IČ  750 30 861</t>
  </si>
  <si>
    <t>Mateřská škola ROSNIČKA, Praha 13, Běhounkova 2474</t>
  </si>
  <si>
    <t>IČ  613 86 171</t>
  </si>
  <si>
    <t>ZŠ prof. O. Chlupa, Fingerova 2186</t>
  </si>
  <si>
    <t>neinvestiční příspěvek</t>
  </si>
  <si>
    <t>účelová dotace od MHMP - integrace žáků</t>
  </si>
  <si>
    <t xml:space="preserve">  - materiál - DDHM a DDNM</t>
  </si>
  <si>
    <t xml:space="preserve">  - drobný materiál bez potravin (vč. pohonných hmot)</t>
  </si>
  <si>
    <t xml:space="preserve">  - potraviny (kryto příjmy ze stravného - VZ)</t>
  </si>
  <si>
    <t xml:space="preserve">  - energie - teplo a teplá užitková voda</t>
  </si>
  <si>
    <t xml:space="preserve">                 - elektrická</t>
  </si>
  <si>
    <t xml:space="preserve">                 - voda</t>
  </si>
  <si>
    <t xml:space="preserve">                 - plyn</t>
  </si>
  <si>
    <t xml:space="preserve">  - zboží (stravovací kreditní karty)</t>
  </si>
  <si>
    <t xml:space="preserve">  - opravy a údržba</t>
  </si>
  <si>
    <t xml:space="preserve">  - náklady na reprezentaci</t>
  </si>
  <si>
    <t xml:space="preserve">  - služby vč.bankovních poplatků (a vč.ŠvP u VZ)</t>
  </si>
  <si>
    <t xml:space="preserve">  - MP, OON a náhrady za nemoc vyplácené organizací</t>
  </si>
  <si>
    <t xml:space="preserve">  - odvody ZP, SP</t>
  </si>
  <si>
    <t xml:space="preserve">  - povinné úrazové pojištění zaměstnanců</t>
  </si>
  <si>
    <t xml:space="preserve">  - ostatní sociální náklady</t>
  </si>
  <si>
    <t xml:space="preserve">  - daně a poplatky</t>
  </si>
  <si>
    <t xml:space="preserve">  - smluvní pokuty a penále </t>
  </si>
  <si>
    <t xml:space="preserve">  - manka a škody </t>
  </si>
  <si>
    <t xml:space="preserve">  - odpisy účetní</t>
  </si>
  <si>
    <t xml:space="preserve">  - cestovné</t>
  </si>
  <si>
    <t xml:space="preserve">  - drobný materiál bez potravin </t>
  </si>
  <si>
    <t xml:space="preserve">  - zboží </t>
  </si>
  <si>
    <t xml:space="preserve">  - drobný materiál bez potravin</t>
  </si>
  <si>
    <t xml:space="preserve"> </t>
  </si>
  <si>
    <t>posílení dotace z fondů (FR - dary)</t>
  </si>
  <si>
    <t>MŠ Mohylová 1964</t>
  </si>
  <si>
    <t>Ostatní příspěvkové organizace - obsah</t>
  </si>
  <si>
    <t>DDM Stodůlky, Chlupova 1800</t>
  </si>
  <si>
    <t>Neinvestiční  PŘÍJMY, VÝNOSY:</t>
  </si>
  <si>
    <t>neinvestiční příspěvek od MČ</t>
  </si>
  <si>
    <t>ostatní příjmy - souhrn ostatních příjmů (VZ vč.úroků, DČ)</t>
  </si>
  <si>
    <t>Neinvestiční  VÝDAJE, NÁKLADY:</t>
  </si>
  <si>
    <t xml:space="preserve">  - materiál - DDHM a DDNM (zde i DrHM)</t>
  </si>
  <si>
    <t xml:space="preserve">  - potraviny (vazba na stravné - netýká se DDM)</t>
  </si>
  <si>
    <t xml:space="preserve">  - služby vč.bankovních poplatků (a vč.táborů)</t>
  </si>
  <si>
    <t xml:space="preserve">  - daně a poplatky </t>
  </si>
  <si>
    <t xml:space="preserve">  - drobný materiál bez potravin vč.pohonných hmot</t>
  </si>
  <si>
    <t xml:space="preserve">  - potraviny (kryto příjmy ze stravného - VZ v rámci ŠvP)</t>
  </si>
  <si>
    <t xml:space="preserve">  - energie - teplo </t>
  </si>
  <si>
    <t xml:space="preserve">                 - lehký topný olej</t>
  </si>
  <si>
    <t xml:space="preserve">  - služby vč.bankovních poplatků </t>
  </si>
  <si>
    <t xml:space="preserve">  - ostatní sociální náklady </t>
  </si>
  <si>
    <t>posílení dotace z fondů</t>
  </si>
  <si>
    <t>I.1.  Hlavní činnost - zdroje od zřizovatele a vlastní zdroje</t>
  </si>
  <si>
    <t>II.1.  Hlavní činnost - zdroje od zřizovatele a vlastní zdroje</t>
  </si>
  <si>
    <t>III.1.  Hlavní činnost - zdroje od zřizovatele a vlastní zdroje</t>
  </si>
  <si>
    <t>IV.1.  Hlavní činnost - zdroje od zřizovatele a vlastní zdroje</t>
  </si>
  <si>
    <t>IČ  712 94 015</t>
  </si>
  <si>
    <t>Mateřská škola, Praha 13, Husníkova 2075, příspěvková organizace</t>
  </si>
  <si>
    <t>MŠ Husníkova 2075</t>
  </si>
  <si>
    <t xml:space="preserve">  - cestovné </t>
  </si>
  <si>
    <t xml:space="preserve">                 - voda (srážková)</t>
  </si>
  <si>
    <t xml:space="preserve">  - daň z příjmů (v hl.č. z úroků)</t>
  </si>
  <si>
    <t xml:space="preserve">účelová dotace od národní agentury na mezinárodní grant Erasmus </t>
  </si>
  <si>
    <t>Mateřská škola ZAHRÁDKA, Praha 13, Husníkova 2076</t>
  </si>
  <si>
    <t xml:space="preserve">  - pojištění majetku a ostatní finanční náklady </t>
  </si>
  <si>
    <t>posílení dotace z fondů (FR - zřiz.)</t>
  </si>
  <si>
    <t>účel. dot. od MČ P13: Prevence rizikového chování</t>
  </si>
  <si>
    <t xml:space="preserve">  - odvody FKSP (vč. lékařských prohlídek požadovaných zaměstnavatelem)</t>
  </si>
  <si>
    <t>Mateřská škola POHÁDKA, Praha 13, Janského 2187</t>
  </si>
  <si>
    <t>Mateřská škola BALÓNEK, Praha 13, Janského 2188</t>
  </si>
  <si>
    <t>IČ  060 07 104</t>
  </si>
  <si>
    <t>Mateřská škola U STROMU, Praha 13, Ovčí Hájek 2174, příspěvková organizace</t>
  </si>
  <si>
    <t>účelová dotace od národní agentury na mezinárodní grant Erasmus</t>
  </si>
  <si>
    <t xml:space="preserve">                 - voda (uhrazena i část r. 2017)</t>
  </si>
  <si>
    <t>NOVĚ OTEVŘENA OD 01.09.2017</t>
  </si>
  <si>
    <t xml:space="preserve">  - drobný materiál bez potravin vč.grantu ŽP MHMP 53 tis.na dočerp. z r. 2017</t>
  </si>
  <si>
    <t>účelová dotace od MHMP - integrace dětí: MŠ Mohylová a Zázvorkova</t>
  </si>
  <si>
    <t>účel.dotace od MHMP: 1) pro oblast ŽP, 2) na podporu vzdělávání</t>
  </si>
  <si>
    <t xml:space="preserve">  - ostat.náklady: zde přednáška pro žáky k enviromentální vých.a divadlo z VZ</t>
  </si>
  <si>
    <t>účelová dotace od národní agentury na mezinárodní grant Erasmus (ZŠ Mládí)</t>
  </si>
  <si>
    <t>MŠ Janského 2187</t>
  </si>
  <si>
    <t>MŠ Janského 2188</t>
  </si>
  <si>
    <t>MŠ Ovčí Hájek 2174</t>
  </si>
  <si>
    <t>účelová dotace od MHMP: 1) primární prevence</t>
  </si>
  <si>
    <t>úč. dotace od MHMP: zde 1) protidrog.- dočerpání z r. 2017 a nová primární prev. r.2018</t>
  </si>
  <si>
    <t xml:space="preserve">účelová dotace od MHMP: 1) primární prevence </t>
  </si>
  <si>
    <t xml:space="preserve">účelová dotace od MHMP: zde 1) primární prevence, 2) podpora vzdělávání </t>
  </si>
  <si>
    <t>účel. dotace od MHMP - posílení mzdových prostředků pro zaměstnance ve školství</t>
  </si>
  <si>
    <t>úč.dotace od MHMP: 1) primár.prevence+dočerpání protidrog.dot.z r. 2017 (28.500,-Kč)</t>
  </si>
  <si>
    <t>úč.dotace od MHMP: 1) primární prevence, 2) podpora vzděláv., 3) výuka ČJ, 4) Pól růstu</t>
  </si>
  <si>
    <t xml:space="preserve">  - ostatní náklady, pojištění odpovědnosti za škodu </t>
  </si>
  <si>
    <t xml:space="preserve">  - ost.náklady, pojištění odpovědnosti za škodu a neodved.DPH u plátců DPH</t>
  </si>
  <si>
    <t xml:space="preserve">  - ost.náklady, poj.odpovědn.za škodu a neodved.DPH - zde jde o neodved.DPH</t>
  </si>
  <si>
    <t xml:space="preserve">  - ost.náklady, pojištění odpovědnosti za škodu, zde i vstupné na divadlo (VZ) </t>
  </si>
  <si>
    <t xml:space="preserve">  - ostatní náklady, pojišění odpovědnosti za škodu </t>
  </si>
  <si>
    <t>posílení dotace z fondů (FR - dary, FRM)</t>
  </si>
  <si>
    <t>účel. dot. od MČ P13: tělových. vybavení (ZŠ Finger.), Videopohlednice (ZŠ Mládí)</t>
  </si>
  <si>
    <t>účel. dot. od MČ P13: zde tělovýchovné vybavení pro ZŠ</t>
  </si>
  <si>
    <t>účel. dot. od MČ P13: tělových. vybavení, Videopohlednice</t>
  </si>
  <si>
    <t>úč.dot.MHMP:1) posílení mzdových poostředků, 2) překrývání přímé pedagog.činnosti v MŠ</t>
  </si>
  <si>
    <t>posílení dotace z fondů (FRM, FR - zřiz.)</t>
  </si>
  <si>
    <t>posílení dotace z fondů (FR - zřiz., FR - dary, FRM)</t>
  </si>
  <si>
    <t>posílení dotace z fondů (FR - dary, FR - zřiz., FO, FRM, FKSP)</t>
  </si>
  <si>
    <t>posílení dotace z fondů (FR - zřiz., FR - dary, FO, FRM, FKSP)</t>
  </si>
  <si>
    <t>účel.dotace od MHMP: 4) Praha - pól růstu</t>
  </si>
  <si>
    <t xml:space="preserve">  - cestovné - čerpáno i na Erasmus (23.294,- Kč)</t>
  </si>
  <si>
    <t>posílení dotace z fondů (FR - dary, FR - zřiz., FO)</t>
  </si>
  <si>
    <t>posílení dotace z fondů (FR - zřiz., FR - dary, FKSP, FRM)</t>
  </si>
  <si>
    <t>posílení dotace z fondů (FR - dary, FR - zřiz., FRM, FO, FKSP)</t>
  </si>
  <si>
    <t>Zisk (+) / ztráta (-) celkem, z toho:</t>
  </si>
  <si>
    <t xml:space="preserve">  - zůstatek dotace (+) pouze od zřizovatele (k vrácení zřizovateli)</t>
  </si>
  <si>
    <t xml:space="preserve">  - zisk pouze z VZ/ztráta z hl.činn., zisk z DČ (na ev.dokrytí ztráty v hl.činn.)</t>
  </si>
  <si>
    <t>Souhrnný výsledek hospodaření k převodu do fondů (zisk z VZ+ zisk z doplňkové činnosti)</t>
  </si>
  <si>
    <t>posílení dotace z fondů (FR - zřiz., FR - dary)</t>
  </si>
  <si>
    <t>posílení dotace z fondů (FR - zřiz., FRM)</t>
  </si>
  <si>
    <t xml:space="preserve">úč.dot.MHMP:1) pro život.prostředí na škol. r. 2017/18 a r. 2018/19, 4) Praha-pól růstu </t>
  </si>
  <si>
    <t>účel.dotace od MHMP: 4) Praha-pól růstu - na podporu vzdělávání</t>
  </si>
  <si>
    <t>posílení dotace z fondů (FR - zřiz., FR - dary, FO)</t>
  </si>
  <si>
    <t xml:space="preserve">úč.dot. MHMP: zde 1) ŽP, 2) podpora vzděl. (Met.Kikus), 3) ŽP 2018/19, 4) Praha-pól růstu </t>
  </si>
  <si>
    <t xml:space="preserve">  - materiál - DDHM (DDNM): projekt ŽP na šk.rok 2018/19 za 62.000,-Kč nečerpán</t>
  </si>
  <si>
    <t xml:space="preserve">účel.dotace od MHMP: 4) Praha-pól růstu </t>
  </si>
  <si>
    <t xml:space="preserve">  - materiál - DDHM a DDNM, čerpáno i na Erasmus (17.782,- Kč)</t>
  </si>
  <si>
    <t xml:space="preserve">  - drobný materiál bez potravin, čerpáno i na Erasmus (13.813,- Kč)</t>
  </si>
  <si>
    <t xml:space="preserve">  - služby vč.bankov. poplatků (a vč.ŠvP u VZ), čerp.i na Erasmus (64.983,- Kč)</t>
  </si>
  <si>
    <t xml:space="preserve">  - MP, OON a náhrady za nemoc vyplácené org., čerp.i na Erasmus (86.000,- Kč)</t>
  </si>
  <si>
    <t>posílení dotace z fondů (FRM)</t>
  </si>
  <si>
    <t xml:space="preserve">účel.dotace od MHMP: zde 4) Praha-pól růstu </t>
  </si>
  <si>
    <t>účelová dotace od národní agentury na mezinárodní grant Erasmus - MŠ Mohylová</t>
  </si>
  <si>
    <t>úč.dot.MHMP:1) obl.ŽP - 2MŠ 2) vzděl. -1 MŠ, 3) ŽP 2018/19 -2MŠ, 4) Praha-pól růstu 5 MŠ</t>
  </si>
  <si>
    <t>úč.dot.od MHMP: zde 1) prim.prev., 2) podpora vzděl.(soutěž v AJ)</t>
  </si>
  <si>
    <t>POZNÁMKA:   Přijaté částky účelových dotací (od MHMP i MČ P-13) se dle pokynů MHMP účtují na účet 374. Při čerpání se zaúčtují stejnou částkou do příjmů i výdajů, nedočerpaná částka zůstane na účtu 374 až do vypořádání</t>
  </si>
  <si>
    <t xml:space="preserve">                      a do rozborové tabulky se jako 3xx účet nedostane. ZŠ s RVJ, Bronzová 2027 nedočerpala v r. 2018 částku na výuku na dopravním hřišti ve výši 35.000,00 Kč a žádá zřizovatele o převod na dočerpání v r. 2019.</t>
  </si>
  <si>
    <t xml:space="preserve">                      Převod bude řešen v usnesení k Závěrečnému účtu za r. 2018.</t>
  </si>
  <si>
    <t xml:space="preserve">  - služby vč.bankovních poplatků (a vč.ŠvP u VZ): prim.prev.bude čerp.v I/2019</t>
  </si>
  <si>
    <t>posílení dotace z fondů (FR - dary, FR - zřiz., FRM, FKSP)</t>
  </si>
  <si>
    <t>posílení dotace z fondů (FO)</t>
  </si>
  <si>
    <t>úč. dotace od MHMP: zde 1) primární prev., 2) podpora vzdělávání</t>
  </si>
  <si>
    <t>posílení dotace z fondů (FR - zřiz., FO)</t>
  </si>
  <si>
    <t xml:space="preserve">posílení dotace z fondů (FR - zřiz., FR - dary, FRM, FKSP) </t>
  </si>
  <si>
    <t xml:space="preserve">úč.dotace od MHMP: zde 1) primární prev., 2) podpora vzděl., 3) výuka ČJ, 4) Pól růstu </t>
  </si>
  <si>
    <t>účelová dotace od MHMP - na využití volného času dětí a mládeže</t>
  </si>
  <si>
    <t>účelová dotace od MČ - na příměstské tábory a kulturní akce</t>
  </si>
  <si>
    <t>Důvodová zpráva k rozborům hospodaření školských subjektů za r. 2018</t>
  </si>
  <si>
    <t>Úvodem je nutno konstatovat, že všechny školské organizace skončily hospodaření s kladným hospodářským výsledkem.</t>
  </si>
  <si>
    <t xml:space="preserve">       Přijaté prostředky v souhrnu z obou zdrojů ve výši        </t>
  </si>
  <si>
    <t xml:space="preserve">       Vyčerpané prostředky v souhrnu z obou zdrojů ve výši   </t>
  </si>
  <si>
    <t xml:space="preserve">       Zisk celkem, tj. rozdíl příjmů a výdajů celkem, v rozdělení viz níže:   </t>
  </si>
  <si>
    <t xml:space="preserve">       - zůstatek dotace od zřizovatele  </t>
  </si>
  <si>
    <t xml:space="preserve">       - souhrnný zisk z vlastních zdrojů        </t>
  </si>
  <si>
    <t xml:space="preserve">       Plánované prostředky v celkové výši          </t>
  </si>
  <si>
    <t xml:space="preserve">       Přijaté prostředky v celkové výši                  </t>
  </si>
  <si>
    <t xml:space="preserve">       Vyčerpané prostředky v celkové výši           </t>
  </si>
  <si>
    <t xml:space="preserve">       Zisk ve výši                                                    </t>
  </si>
  <si>
    <t>Dle zákona č. 250/2000 Sb., o rozpočtových pravidlech územních rozpočtů, je příspěvková organizace povinna rozdělit zlepšený výsledek hospodaření do fondů, a to do fondu rezervního a případně do fondu odměn (lze až do výše 80 % z výsledku hospodaření).</t>
  </si>
  <si>
    <t>Poznámka:</t>
  </si>
  <si>
    <t xml:space="preserve">       - na částečné dokrytí u zvýšených úvazků učitelů v souvislosti s vyšším dělením tříd (třídy s rozšířenou výukou vybraných předmětů),</t>
  </si>
  <si>
    <t xml:space="preserve">       - na proplácení vyššího počtu plánovaných i neplánovaných (zástupy za nepřítomné) přespočetných hodin u pedagogů (proplácí se ve výši 200 %),</t>
  </si>
  <si>
    <r>
      <rPr>
        <b/>
        <sz val="10"/>
        <rFont val="Arial CE"/>
        <family val="0"/>
      </rPr>
      <t>U fondu odměn je nutno zdůraznit, že v žádném případě se nejedná o udělení mimořádných finančních odměn pedagogickým pracovníkům</t>
    </r>
    <r>
      <rPr>
        <sz val="10"/>
        <rFont val="Arial CE"/>
        <family val="0"/>
      </rPr>
      <t>, ale tyto finanční prostředky jsou určeny na takové činnosti, které normativ ze státního rozpočtu nezohledňuje. Jedná se především o následující:</t>
    </r>
  </si>
  <si>
    <t>Dle zákona č. 250/2000 Sb., o rozpočtových pravidlech územních rozpočtů, je příspěvková organizace povinna rozdělit zlepšený výsledek hospodaření do fondů, a to do fondu rezervního a případně do fondu odměn.</t>
  </si>
  <si>
    <t xml:space="preserve">       - na rozdíl od základních škol jsou zde příděly do fondu odměn rozdílné podle potřeb jednotlivých MŠ a jsou určeny zejména na zvýšené mzdové náklady vzhledem k vyššímu platovému zařazení věkově starších učitelek a na zvýšenou péči o zvyšující se počet dětí mladších 3 let, braných do MŠ.</t>
  </si>
  <si>
    <r>
      <rPr>
        <b/>
        <sz val="10"/>
        <rFont val="Arial CE"/>
        <family val="0"/>
      </rPr>
      <t>I zde u fondu odměn je nutno zdůraznit, že v žádném případě se nejedná o udělení mimořádných finančních odměn pedagogickým pracovníkům,</t>
    </r>
    <r>
      <rPr>
        <sz val="10"/>
        <rFont val="Arial CE"/>
        <family val="0"/>
      </rPr>
      <t xml:space="preserve"> ale tyto finanční prostředky jsou určeny na takové činnosti, které normativ ze státního rozpočtu nezohledňuje. Jedná se o následující:</t>
    </r>
  </si>
  <si>
    <t>Vlastní zdroje se skládají z příjmů od rodičů na stravování žáků, příjmů od rodičů na školy v přírodě a z úplaty za vzdělávání, tzn. školného. Z těchto tří příjmů zůstal pouze přebytek finančních prostředků za úplatu za vzdělávání, tedy školné u ZŠ Klausova, Mezi Školami a Mládí. Uvedené školy si tyto finanční prostředky budou kumulovat s finančními prostředky r. 2019 a následně si zakoupí plánovaný mobiliář do tříd školní družiny (ŠD) jako postupnou obnovu poškozeného vybavení a obnovu prvků na hřišti pro ŠD . U ZŠ Mohylová byl neinvestiční příspěvek od zřizovatele na provoz překročen o 41 697,40 Kč. Překročení je však plně kryto ziskem z doplňkové činnosti. U ostatních kategorií příjmů jsou jejich zůstatky nulové.</t>
  </si>
  <si>
    <t>Po projednání s řediteli základních škol byly výše uvedené zisky, tedy částky 217 299,85 Kč z hlavní činnosti a 2 060 330,49 Kč z doplňkové činnosti, rozděleny do fondů následovně:</t>
  </si>
  <si>
    <t>1) Fond rezervní   1 276 245,34 Kč,</t>
  </si>
  <si>
    <t xml:space="preserve">       - na vytvoření rezervy pro personální zajištění očekávaného nárůstu tříd od září 2019.</t>
  </si>
  <si>
    <t>Vlastní zdroje se obdobně jako u základních škol skládají z příjmů od rodičů na stravování dětí, příjmů od rodičů na školy v přírodě a z úplaty za vzdělávání, tzv. školného. Z těchto tří příjmů zůstal pouze přebytek finančních prostředků za úplatu za vzdělávání, tedy školné, neboť tyto finanční prostředky si 6 MŠ (Hostinského, Chlupova 1798, Janského 2188, Mezi Školami 2482, Ovčí Hájek 2174 a Vlachova) bude kumulovat s finančními prostředky r. 2019, kdy následně zakoupí plánovaný mobiliář do tříd jako postupnou obnovu poškozeného školního vybavení. U MŠ Ovčí Hájek 2177 byl neinvestiční příspěvek od zřizovatele na provoz překročen o 12 867,00 Kč, u MŠ Podpěrova o 61 642,00 Kč a MŠ Vlasákova o 61 266,79 Kč. Překročení jsou však plně kryta ziskem z doplňkové činnosti. U ostatních kategorií příjmů jsou jejich zůstatky nulové.</t>
  </si>
  <si>
    <t>Po projednání s ředitelkami mateřských škol byly výše uvedené zisky, tedy částky 91 328,09 Kč z hlavní činnosti a 1 102 153,45 Kč z doplňkové činnosti, rozděleny do fondů následovně:</t>
  </si>
  <si>
    <t>1) Fond rezervní    930 903,54 Kč,</t>
  </si>
  <si>
    <t>Prostředky z vlastních zdrojů, od zřizovatele a z účelových dotací byly v souhrnu přijaté ve výši                        5 887 071,41 Kč, vyčerpány byly ve výši 5 399 306,98 Kč. Vzhledem k tomu, že pokračuje trend pořádání především sportovních kroužků přímo na základních školách v návaznosti na pobyt dětí v družinách, trvá enormní zájem dětí o tyto kroužky. Tato skutečnost se projevila i větším ziskem ve výši 487 764,43 Kč, kde tento zisk je navržen do fondu rezervního na pořízení vzdělávacích prvků na zahradu, obnovu učeben a společenských prostor a rozšíření zabezpečovacího systému na recepci a do heren.</t>
  </si>
  <si>
    <t>Finanční prostředky byly přijaty ve výši 166 748,00 Kč, čerpány ve výši 89 440,00 Kč a zisk dosáhl výše          77 308,00 Kč. Prostory objektu jsou pro doplňkovou činnost využívány především o víkendech a svátcích. Zisk je také navržen k převodu do fondu rezervního.</t>
  </si>
  <si>
    <t xml:space="preserve">Finanční prostředky byly přijaty ve výši 502 246,00 Kč, čerpány ve výši 502 295,27 Kč, k překročení došlo o 49,27 Kč.  </t>
  </si>
  <si>
    <t>2) Fond odměn     1 001 385,00 Kč.</t>
  </si>
  <si>
    <t>2) Fond odměn      262 578,00 Kč.</t>
  </si>
  <si>
    <t>Celkový výsledek hospodaření z hlavní a doplňkové činnosti je zisk ve výši 9,47 Kč a je navržen do rezervního fondu.</t>
  </si>
  <si>
    <t xml:space="preserve">Zřizovatel poskytl neinvestiční příspěvek na provoz ve výši 700 000,00 Kč, RO Kozel požádal o převod investičních prostředků na neinvestiční ve výši 46 000,00 Kč ze svého fondu a z vlastních zdrojů organizace obdržela příjmy za ubytování a stravování ŠvP ve výši 1 015 441,16 Kč - v souhrnu to činí 1 761 441,16 Kč. Prostředky byly vyčerpány v nezbytné výši 1 761 382,42 Kč. Hospodaření v hlavní činnosti skončilo ziskem ve výši 58,74 Kč. </t>
  </si>
  <si>
    <r>
      <rPr>
        <b/>
        <sz val="10"/>
        <rFont val="Arial CE"/>
        <family val="0"/>
      </rPr>
      <t>U fondu rezervního je nutno uvést,</t>
    </r>
    <r>
      <rPr>
        <sz val="10"/>
        <rFont val="Arial CE"/>
        <family val="0"/>
      </rPr>
      <t xml:space="preserve"> že prostředky z tohoto fondu školy plánují použít především na obnovu poškozeného školního nábytku, doplnění nového a modernizaci výpočetní techniky - mnohé z nich už mají toto vybavení objednané.</t>
    </r>
  </si>
  <si>
    <r>
      <rPr>
        <b/>
        <sz val="10"/>
        <rFont val="Arial CE"/>
        <family val="0"/>
      </rPr>
      <t>Zde u fondu rezervního je nutno uvést,</t>
    </r>
    <r>
      <rPr>
        <sz val="10"/>
        <rFont val="Arial CE"/>
        <family val="0"/>
      </rPr>
      <t xml:space="preserve"> že prostředky z tohoto fondu školy plánují použít především na obnovu poškozeného školního nábytku (dětských židliček, stolků, skříněk a lehátek), dokoupení vybavení (myčky nádobí, pračky) a obnovu a opravy vybavení na zahradě (houpačky, prolézačky, lavičky, pískoviště) a mnohé z nich už mají toto vybavení objednané.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</si>
</sst>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[$-405]d\.\ mmmm\ yyyy"/>
    <numFmt numFmtId="166" formatCode="[$-F800]dddd\,\ mmmm\ dd\,\ yyyy"/>
    <numFmt numFmtId="167" formatCode="dd/mm/yy;@"/>
    <numFmt numFmtId="168" formatCode="d/m/yy"/>
  </numFmts>
  <fonts count="51">
    <font>
      <sz val="10"/>
      <name val="Arial CE"/>
      <family val="0"/>
    </font>
    <font>
      <sz val="10"/>
      <name val="Arial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i/>
      <sz val="8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b/>
      <i/>
      <sz val="11"/>
      <name val="Arial CE"/>
      <family val="2"/>
    </font>
    <font>
      <i/>
      <sz val="7"/>
      <name val="Arial CE"/>
      <family val="2"/>
    </font>
    <font>
      <b/>
      <sz val="2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47" applyFont="1" applyAlignment="1">
      <alignment horizontal="center"/>
      <protection/>
    </xf>
    <xf numFmtId="4" fontId="2" fillId="0" borderId="0" xfId="47" applyNumberFormat="1" applyFont="1">
      <alignment/>
      <protection/>
    </xf>
    <xf numFmtId="0" fontId="3" fillId="0" borderId="0" xfId="47" applyFont="1">
      <alignment/>
      <protection/>
    </xf>
    <xf numFmtId="0" fontId="0" fillId="0" borderId="0" xfId="47" applyFont="1">
      <alignment/>
      <protection/>
    </xf>
    <xf numFmtId="0" fontId="1" fillId="0" borderId="0" xfId="47">
      <alignment/>
      <protection/>
    </xf>
    <xf numFmtId="0" fontId="2" fillId="0" borderId="0" xfId="47" applyFont="1">
      <alignment/>
      <protection/>
    </xf>
    <xf numFmtId="0" fontId="2" fillId="0" borderId="0" xfId="47" applyFont="1" applyBorder="1" applyAlignment="1">
      <alignment horizontal="center"/>
      <protection/>
    </xf>
    <xf numFmtId="4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 applyAlignment="1">
      <alignment horizontal="center"/>
      <protection/>
    </xf>
    <xf numFmtId="0" fontId="2" fillId="0" borderId="12" xfId="47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0" fontId="2" fillId="0" borderId="14" xfId="47" applyFont="1" applyBorder="1" applyAlignment="1">
      <alignment horizontal="center"/>
      <protection/>
    </xf>
    <xf numFmtId="0" fontId="2" fillId="0" borderId="15" xfId="47" applyFont="1" applyBorder="1" applyAlignment="1">
      <alignment horizontal="left"/>
      <protection/>
    </xf>
    <xf numFmtId="0" fontId="2" fillId="0" borderId="16" xfId="47" applyFont="1" applyBorder="1" applyAlignment="1">
      <alignment horizontal="left"/>
      <protection/>
    </xf>
    <xf numFmtId="0" fontId="2" fillId="0" borderId="17" xfId="47" applyFont="1" applyBorder="1" applyAlignment="1">
      <alignment horizontal="left"/>
      <protection/>
    </xf>
    <xf numFmtId="0" fontId="2" fillId="0" borderId="18" xfId="47" applyFont="1" applyBorder="1" applyAlignment="1">
      <alignment horizontal="left"/>
      <protection/>
    </xf>
    <xf numFmtId="0" fontId="2" fillId="0" borderId="19" xfId="47" applyFont="1" applyBorder="1">
      <alignment/>
      <protection/>
    </xf>
    <xf numFmtId="0" fontId="2" fillId="0" borderId="20" xfId="47" applyFont="1" applyBorder="1">
      <alignment/>
      <protection/>
    </xf>
    <xf numFmtId="0" fontId="2" fillId="0" borderId="21" xfId="47" applyFont="1" applyBorder="1" applyAlignment="1">
      <alignment horizontal="center"/>
      <protection/>
    </xf>
    <xf numFmtId="0" fontId="2" fillId="0" borderId="22" xfId="47" applyFont="1" applyBorder="1" applyAlignment="1">
      <alignment horizontal="left"/>
      <protection/>
    </xf>
    <xf numFmtId="4" fontId="2" fillId="0" borderId="23" xfId="47" applyNumberFormat="1" applyFont="1" applyFill="1" applyBorder="1">
      <alignment/>
      <protection/>
    </xf>
    <xf numFmtId="4" fontId="2" fillId="0" borderId="24" xfId="47" applyNumberFormat="1" applyFont="1" applyFill="1" applyBorder="1">
      <alignment/>
      <protection/>
    </xf>
    <xf numFmtId="4" fontId="2" fillId="0" borderId="25" xfId="47" applyNumberFormat="1" applyFont="1" applyFill="1" applyBorder="1">
      <alignment/>
      <protection/>
    </xf>
    <xf numFmtId="4" fontId="2" fillId="0" borderId="15" xfId="47" applyNumberFormat="1" applyFont="1" applyFill="1" applyBorder="1">
      <alignment/>
      <protection/>
    </xf>
    <xf numFmtId="0" fontId="2" fillId="0" borderId="26" xfId="47" applyFont="1" applyBorder="1" applyAlignment="1">
      <alignment horizontal="left"/>
      <protection/>
    </xf>
    <xf numFmtId="4" fontId="2" fillId="0" borderId="27" xfId="47" applyNumberFormat="1" applyFont="1" applyFill="1" applyBorder="1">
      <alignment/>
      <protection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8" fontId="0" fillId="0" borderId="0" xfId="0" applyNumberFormat="1" applyAlignment="1">
      <alignment horizontal="right"/>
    </xf>
    <xf numFmtId="7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11" fillId="0" borderId="0" xfId="47" applyFont="1">
      <alignment/>
      <protection/>
    </xf>
    <xf numFmtId="0" fontId="3" fillId="0" borderId="0" xfId="47" applyFont="1" applyAlignment="1">
      <alignment horizontal="center"/>
      <protection/>
    </xf>
    <xf numFmtId="14" fontId="5" fillId="0" borderId="0" xfId="47" applyNumberFormat="1" applyFont="1">
      <alignment/>
      <protection/>
    </xf>
    <xf numFmtId="0" fontId="2" fillId="0" borderId="0" xfId="47" applyFont="1" applyBorder="1">
      <alignment/>
      <protection/>
    </xf>
    <xf numFmtId="0" fontId="12" fillId="0" borderId="12" xfId="47" applyFont="1" applyBorder="1" applyAlignment="1">
      <alignment horizontal="center"/>
      <protection/>
    </xf>
    <xf numFmtId="4" fontId="12" fillId="0" borderId="28" xfId="47" applyNumberFormat="1" applyFont="1" applyBorder="1" applyAlignment="1">
      <alignment horizontal="center"/>
      <protection/>
    </xf>
    <xf numFmtId="4" fontId="12" fillId="0" borderId="29" xfId="47" applyNumberFormat="1" applyFont="1" applyBorder="1" applyAlignment="1">
      <alignment horizontal="center"/>
      <protection/>
    </xf>
    <xf numFmtId="0" fontId="12" fillId="0" borderId="30" xfId="47" applyFont="1" applyBorder="1" applyAlignment="1">
      <alignment horizontal="center"/>
      <protection/>
    </xf>
    <xf numFmtId="0" fontId="5" fillId="0" borderId="31" xfId="47" applyFont="1" applyBorder="1" applyAlignment="1">
      <alignment horizontal="center"/>
      <protection/>
    </xf>
    <xf numFmtId="0" fontId="2" fillId="0" borderId="32" xfId="47" applyFont="1" applyBorder="1" applyAlignment="1">
      <alignment horizontal="center"/>
      <protection/>
    </xf>
    <xf numFmtId="4" fontId="2" fillId="0" borderId="33" xfId="47" applyNumberFormat="1" applyFont="1" applyBorder="1" applyAlignment="1">
      <alignment horizontal="center"/>
      <protection/>
    </xf>
    <xf numFmtId="0" fontId="5" fillId="0" borderId="16" xfId="47" applyFont="1" applyBorder="1" applyAlignment="1">
      <alignment horizontal="left"/>
      <protection/>
    </xf>
    <xf numFmtId="0" fontId="5" fillId="0" borderId="34" xfId="47" applyFont="1" applyBorder="1" applyAlignment="1">
      <alignment horizontal="left"/>
      <protection/>
    </xf>
    <xf numFmtId="0" fontId="5" fillId="0" borderId="17" xfId="47" applyFont="1" applyBorder="1" applyAlignment="1">
      <alignment horizontal="left"/>
      <protection/>
    </xf>
    <xf numFmtId="9" fontId="2" fillId="33" borderId="21" xfId="50" applyFont="1" applyFill="1" applyBorder="1" applyAlignment="1">
      <alignment horizontal="center"/>
    </xf>
    <xf numFmtId="4" fontId="1" fillId="0" borderId="0" xfId="47" applyNumberFormat="1">
      <alignment/>
      <protection/>
    </xf>
    <xf numFmtId="2" fontId="1" fillId="0" borderId="0" xfId="47" applyNumberFormat="1">
      <alignment/>
      <protection/>
    </xf>
    <xf numFmtId="9" fontId="2" fillId="33" borderId="13" xfId="50" applyFont="1" applyFill="1" applyBorder="1" applyAlignment="1">
      <alignment horizontal="center"/>
    </xf>
    <xf numFmtId="9" fontId="2" fillId="33" borderId="14" xfId="50" applyFont="1" applyFill="1" applyBorder="1" applyAlignment="1">
      <alignment horizontal="center"/>
    </xf>
    <xf numFmtId="0" fontId="2" fillId="0" borderId="32" xfId="47" applyFont="1" applyBorder="1">
      <alignment/>
      <protection/>
    </xf>
    <xf numFmtId="9" fontId="2" fillId="33" borderId="30" xfId="50" applyFont="1" applyFill="1" applyBorder="1" applyAlignment="1">
      <alignment horizontal="center"/>
    </xf>
    <xf numFmtId="4" fontId="2" fillId="33" borderId="35" xfId="47" applyNumberFormat="1" applyFont="1" applyFill="1" applyBorder="1" applyAlignment="1">
      <alignment horizontal="right"/>
      <protection/>
    </xf>
    <xf numFmtId="9" fontId="2" fillId="33" borderId="36" xfId="50" applyFont="1" applyFill="1" applyBorder="1" applyAlignment="1">
      <alignment horizontal="center"/>
    </xf>
    <xf numFmtId="4" fontId="2" fillId="33" borderId="37" xfId="47" applyNumberFormat="1" applyFont="1" applyFill="1" applyBorder="1" applyAlignment="1">
      <alignment horizontal="right"/>
      <protection/>
    </xf>
    <xf numFmtId="4" fontId="2" fillId="33" borderId="38" xfId="47" applyNumberFormat="1" applyFont="1" applyFill="1" applyBorder="1" applyAlignment="1">
      <alignment horizontal="right"/>
      <protection/>
    </xf>
    <xf numFmtId="4" fontId="2" fillId="33" borderId="24" xfId="47" applyNumberFormat="1" applyFont="1" applyFill="1" applyBorder="1" applyAlignment="1">
      <alignment horizontal="right"/>
      <protection/>
    </xf>
    <xf numFmtId="4" fontId="2" fillId="33" borderId="39" xfId="47" applyNumberFormat="1" applyFont="1" applyFill="1" applyBorder="1" applyAlignment="1">
      <alignment horizontal="right"/>
      <protection/>
    </xf>
    <xf numFmtId="4" fontId="2" fillId="33" borderId="25" xfId="47" applyNumberFormat="1" applyFont="1" applyFill="1" applyBorder="1" applyAlignment="1">
      <alignment horizontal="right"/>
      <protection/>
    </xf>
    <xf numFmtId="0" fontId="2" fillId="0" borderId="40" xfId="47" applyFont="1" applyBorder="1" applyAlignment="1">
      <alignment horizontal="left"/>
      <protection/>
    </xf>
    <xf numFmtId="0" fontId="5" fillId="0" borderId="41" xfId="47" applyFont="1" applyBorder="1" applyAlignment="1">
      <alignment horizontal="left"/>
      <protection/>
    </xf>
    <xf numFmtId="9" fontId="2" fillId="34" borderId="42" xfId="50" applyFont="1" applyFill="1" applyBorder="1" applyAlignment="1">
      <alignment horizontal="center"/>
    </xf>
    <xf numFmtId="4" fontId="2" fillId="0" borderId="12" xfId="47" applyNumberFormat="1" applyFont="1" applyFill="1" applyBorder="1">
      <alignment/>
      <protection/>
    </xf>
    <xf numFmtId="4" fontId="2" fillId="0" borderId="35" xfId="47" applyNumberFormat="1" applyFont="1" applyBorder="1">
      <alignment/>
      <protection/>
    </xf>
    <xf numFmtId="4" fontId="2" fillId="0" borderId="12" xfId="47" applyNumberFormat="1" applyFont="1" applyBorder="1" applyAlignment="1">
      <alignment horizontal="right"/>
      <protection/>
    </xf>
    <xf numFmtId="4" fontId="2" fillId="0" borderId="43" xfId="47" applyNumberFormat="1" applyFont="1" applyBorder="1" applyAlignment="1">
      <alignment horizontal="right"/>
      <protection/>
    </xf>
    <xf numFmtId="4" fontId="2" fillId="0" borderId="24" xfId="47" applyNumberFormat="1" applyFont="1" applyBorder="1" applyAlignment="1">
      <alignment horizontal="right"/>
      <protection/>
    </xf>
    <xf numFmtId="4" fontId="2" fillId="0" borderId="19" xfId="47" applyNumberFormat="1" applyFont="1" applyBorder="1" applyAlignment="1">
      <alignment horizontal="right"/>
      <protection/>
    </xf>
    <xf numFmtId="4" fontId="2" fillId="0" borderId="33" xfId="47" applyNumberFormat="1" applyFont="1" applyBorder="1" applyAlignment="1">
      <alignment horizontal="right"/>
      <protection/>
    </xf>
    <xf numFmtId="4" fontId="2" fillId="0" borderId="10" xfId="47" applyNumberFormat="1" applyFont="1" applyBorder="1" applyAlignment="1">
      <alignment horizontal="right"/>
      <protection/>
    </xf>
    <xf numFmtId="4" fontId="2" fillId="0" borderId="32" xfId="47" applyNumberFormat="1" applyFont="1" applyBorder="1" applyAlignment="1">
      <alignment horizontal="right"/>
      <protection/>
    </xf>
    <xf numFmtId="4" fontId="2" fillId="0" borderId="39" xfId="47" applyNumberFormat="1" applyFont="1" applyBorder="1" applyAlignment="1">
      <alignment horizontal="right"/>
      <protection/>
    </xf>
    <xf numFmtId="4" fontId="2" fillId="0" borderId="25" xfId="47" applyNumberFormat="1" applyFont="1" applyBorder="1" applyAlignment="1">
      <alignment horizontal="right"/>
      <protection/>
    </xf>
    <xf numFmtId="4" fontId="2" fillId="0" borderId="26" xfId="47" applyNumberFormat="1" applyFont="1" applyBorder="1">
      <alignment/>
      <protection/>
    </xf>
    <xf numFmtId="4" fontId="2" fillId="0" borderId="24" xfId="47" applyNumberFormat="1" applyFont="1" applyBorder="1">
      <alignment/>
      <protection/>
    </xf>
    <xf numFmtId="4" fontId="2" fillId="0" borderId="23" xfId="47" applyNumberFormat="1" applyFont="1" applyBorder="1">
      <alignment/>
      <protection/>
    </xf>
    <xf numFmtId="4" fontId="2" fillId="0" borderId="15" xfId="47" applyNumberFormat="1" applyFont="1" applyBorder="1">
      <alignment/>
      <protection/>
    </xf>
    <xf numFmtId="4" fontId="2" fillId="0" borderId="43" xfId="47" applyNumberFormat="1" applyFont="1" applyBorder="1">
      <alignment/>
      <protection/>
    </xf>
    <xf numFmtId="4" fontId="2" fillId="0" borderId="27" xfId="47" applyNumberFormat="1" applyFont="1" applyBorder="1">
      <alignment/>
      <protection/>
    </xf>
    <xf numFmtId="4" fontId="2" fillId="0" borderId="25" xfId="47" applyNumberFormat="1" applyFont="1" applyBorder="1">
      <alignment/>
      <protection/>
    </xf>
    <xf numFmtId="4" fontId="2" fillId="0" borderId="39" xfId="47" applyNumberFormat="1" applyFont="1" applyBorder="1">
      <alignment/>
      <protection/>
    </xf>
    <xf numFmtId="4" fontId="5" fillId="34" borderId="44" xfId="47" applyNumberFormat="1" applyFont="1" applyFill="1" applyBorder="1" applyAlignment="1">
      <alignment horizontal="right"/>
      <protection/>
    </xf>
    <xf numFmtId="0" fontId="5" fillId="0" borderId="45" xfId="47" applyFont="1" applyBorder="1" applyAlignment="1">
      <alignment horizontal="center"/>
      <protection/>
    </xf>
    <xf numFmtId="0" fontId="0" fillId="0" borderId="18" xfId="0" applyBorder="1" applyAlignment="1">
      <alignment horizontal="left"/>
    </xf>
    <xf numFmtId="9" fontId="2" fillId="33" borderId="42" xfId="50" applyFont="1" applyFill="1" applyBorder="1" applyAlignment="1">
      <alignment horizontal="center"/>
    </xf>
    <xf numFmtId="0" fontId="1" fillId="0" borderId="0" xfId="47" applyFont="1">
      <alignment/>
      <protection/>
    </xf>
    <xf numFmtId="0" fontId="2" fillId="0" borderId="46" xfId="47" applyFont="1" applyBorder="1" applyAlignment="1">
      <alignment horizontal="left"/>
      <protection/>
    </xf>
    <xf numFmtId="0" fontId="2" fillId="0" borderId="47" xfId="47" applyFont="1" applyBorder="1" applyAlignment="1">
      <alignment horizontal="left"/>
      <protection/>
    </xf>
    <xf numFmtId="0" fontId="2" fillId="0" borderId="27" xfId="47" applyFont="1" applyBorder="1" applyAlignment="1">
      <alignment horizontal="left"/>
      <protection/>
    </xf>
    <xf numFmtId="0" fontId="2" fillId="0" borderId="48" xfId="47" applyFont="1" applyBorder="1" applyAlignment="1">
      <alignment horizontal="left"/>
      <protection/>
    </xf>
    <xf numFmtId="4" fontId="4" fillId="0" borderId="0" xfId="47" applyNumberFormat="1" applyFont="1" applyAlignment="1">
      <alignment horizontal="center"/>
      <protection/>
    </xf>
    <xf numFmtId="0" fontId="2" fillId="0" borderId="49" xfId="47" applyFont="1" applyBorder="1" applyAlignment="1">
      <alignment horizontal="left"/>
      <protection/>
    </xf>
    <xf numFmtId="0" fontId="0" fillId="0" borderId="0" xfId="0" applyAlignment="1">
      <alignment horizontal="justify" vertical="justify" wrapText="1"/>
    </xf>
    <xf numFmtId="0" fontId="5" fillId="0" borderId="40" xfId="47" applyFont="1" applyBorder="1" applyAlignment="1">
      <alignment horizontal="left"/>
      <protection/>
    </xf>
    <xf numFmtId="4" fontId="5" fillId="34" borderId="50" xfId="47" applyNumberFormat="1" applyFont="1" applyFill="1" applyBorder="1" applyAlignment="1">
      <alignment horizontal="right"/>
      <protection/>
    </xf>
    <xf numFmtId="0" fontId="2" fillId="0" borderId="51" xfId="47" applyFont="1" applyBorder="1" applyAlignment="1">
      <alignment horizontal="left"/>
      <protection/>
    </xf>
    <xf numFmtId="0" fontId="2" fillId="0" borderId="52" xfId="47" applyFont="1" applyBorder="1" applyAlignment="1">
      <alignment horizontal="left"/>
      <protection/>
    </xf>
    <xf numFmtId="4" fontId="2" fillId="0" borderId="23" xfId="47" applyNumberFormat="1" applyFont="1" applyFill="1" applyBorder="1">
      <alignment/>
      <protection/>
    </xf>
    <xf numFmtId="4" fontId="2" fillId="0" borderId="24" xfId="47" applyNumberFormat="1" applyFont="1" applyBorder="1">
      <alignment/>
      <protection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5" fillId="0" borderId="34" xfId="47" applyNumberFormat="1" applyFont="1" applyBorder="1" applyAlignment="1">
      <alignment horizontal="left"/>
      <protection/>
    </xf>
    <xf numFmtId="9" fontId="5" fillId="0" borderId="34" xfId="47" applyNumberFormat="1" applyFont="1" applyBorder="1" applyAlignment="1">
      <alignment horizontal="left"/>
      <protection/>
    </xf>
    <xf numFmtId="9" fontId="5" fillId="0" borderId="17" xfId="47" applyNumberFormat="1" applyFont="1" applyBorder="1" applyAlignment="1">
      <alignment horizontal="left"/>
      <protection/>
    </xf>
    <xf numFmtId="4" fontId="3" fillId="0" borderId="0" xfId="47" applyNumberFormat="1" applyFont="1">
      <alignment/>
      <protection/>
    </xf>
    <xf numFmtId="0" fontId="2" fillId="0" borderId="27" xfId="47" applyFont="1" applyBorder="1" applyAlignment="1">
      <alignment horizontal="left"/>
      <protection/>
    </xf>
    <xf numFmtId="0" fontId="2" fillId="0" borderId="49" xfId="47" applyFont="1" applyBorder="1" applyAlignment="1">
      <alignment horizontal="left"/>
      <protection/>
    </xf>
    <xf numFmtId="4" fontId="2" fillId="0" borderId="25" xfId="47" applyNumberFormat="1" applyFont="1" applyBorder="1" applyAlignment="1">
      <alignment horizontal="right"/>
      <protection/>
    </xf>
    <xf numFmtId="4" fontId="2" fillId="0" borderId="32" xfId="47" applyNumberFormat="1" applyFont="1" applyBorder="1" applyAlignment="1">
      <alignment horizontal="right"/>
      <protection/>
    </xf>
    <xf numFmtId="9" fontId="2" fillId="33" borderId="14" xfId="47" applyNumberFormat="1" applyFont="1" applyFill="1" applyBorder="1" applyAlignment="1">
      <alignment horizontal="center"/>
      <protection/>
    </xf>
    <xf numFmtId="4" fontId="2" fillId="0" borderId="51" xfId="47" applyNumberFormat="1" applyFont="1" applyBorder="1">
      <alignment/>
      <protection/>
    </xf>
    <xf numFmtId="4" fontId="2" fillId="0" borderId="10" xfId="47" applyNumberFormat="1" applyFont="1" applyBorder="1">
      <alignment/>
      <protection/>
    </xf>
    <xf numFmtId="4" fontId="2" fillId="0" borderId="33" xfId="47" applyNumberFormat="1" applyFont="1" applyBorder="1">
      <alignment/>
      <protection/>
    </xf>
    <xf numFmtId="0" fontId="2" fillId="0" borderId="53" xfId="47" applyFont="1" applyBorder="1" applyAlignment="1">
      <alignment horizontal="left"/>
      <protection/>
    </xf>
    <xf numFmtId="4" fontId="2" fillId="34" borderId="25" xfId="47" applyNumberFormat="1" applyFont="1" applyFill="1" applyBorder="1" applyAlignment="1">
      <alignment horizontal="right"/>
      <protection/>
    </xf>
    <xf numFmtId="4" fontId="2" fillId="34" borderId="39" xfId="47" applyNumberFormat="1" applyFont="1" applyFill="1" applyBorder="1" applyAlignment="1">
      <alignment horizontal="right"/>
      <protection/>
    </xf>
    <xf numFmtId="4" fontId="2" fillId="33" borderId="40" xfId="47" applyNumberFormat="1" applyFont="1" applyFill="1" applyBorder="1" applyAlignment="1">
      <alignment horizontal="right"/>
      <protection/>
    </xf>
    <xf numFmtId="4" fontId="2" fillId="33" borderId="44" xfId="47" applyNumberFormat="1" applyFont="1" applyFill="1" applyBorder="1" applyAlignment="1">
      <alignment horizontal="right"/>
      <protection/>
    </xf>
    <xf numFmtId="4" fontId="2" fillId="33" borderId="50" xfId="47" applyNumberFormat="1" applyFont="1" applyFill="1" applyBorder="1" applyAlignment="1">
      <alignment horizontal="right"/>
      <protection/>
    </xf>
    <xf numFmtId="4" fontId="4" fillId="0" borderId="0" xfId="47" applyNumberFormat="1" applyFont="1" applyFill="1" applyAlignment="1">
      <alignment horizontal="center"/>
      <protection/>
    </xf>
    <xf numFmtId="0" fontId="3" fillId="0" borderId="0" xfId="47" applyFont="1" applyFill="1">
      <alignment/>
      <protection/>
    </xf>
    <xf numFmtId="4" fontId="2" fillId="0" borderId="22" xfId="47" applyNumberFormat="1" applyFont="1" applyFill="1" applyBorder="1">
      <alignment/>
      <protection/>
    </xf>
    <xf numFmtId="4" fontId="2" fillId="0" borderId="39" xfId="47" applyNumberFormat="1" applyFont="1" applyFill="1" applyBorder="1">
      <alignment/>
      <protection/>
    </xf>
    <xf numFmtId="4" fontId="2" fillId="0" borderId="43" xfId="47" applyNumberFormat="1" applyFont="1" applyFill="1" applyBorder="1">
      <alignment/>
      <protection/>
    </xf>
    <xf numFmtId="4" fontId="2" fillId="33" borderId="32" xfId="47" applyNumberFormat="1" applyFont="1" applyFill="1" applyBorder="1" applyAlignment="1">
      <alignment horizontal="right"/>
      <protection/>
    </xf>
    <xf numFmtId="4" fontId="2" fillId="33" borderId="54" xfId="47" applyNumberFormat="1" applyFont="1" applyFill="1" applyBorder="1" applyAlignment="1">
      <alignment horizontal="right"/>
      <protection/>
    </xf>
    <xf numFmtId="4" fontId="2" fillId="33" borderId="55" xfId="47" applyNumberFormat="1" applyFont="1" applyFill="1" applyBorder="1" applyAlignment="1">
      <alignment horizontal="right"/>
      <protection/>
    </xf>
    <xf numFmtId="4" fontId="2" fillId="33" borderId="56" xfId="47" applyNumberFormat="1" applyFont="1" applyFill="1" applyBorder="1" applyAlignment="1">
      <alignment horizontal="right"/>
      <protection/>
    </xf>
    <xf numFmtId="0" fontId="12" fillId="0" borderId="12" xfId="47" applyFont="1" applyFill="1" applyBorder="1" applyAlignment="1">
      <alignment horizontal="center"/>
      <protection/>
    </xf>
    <xf numFmtId="0" fontId="3" fillId="0" borderId="45" xfId="47" applyFont="1" applyFill="1" applyBorder="1">
      <alignment/>
      <protection/>
    </xf>
    <xf numFmtId="4" fontId="4" fillId="0" borderId="0" xfId="47" applyNumberFormat="1" applyFont="1" applyFill="1" applyBorder="1" applyAlignment="1">
      <alignment horizontal="center"/>
      <protection/>
    </xf>
    <xf numFmtId="0" fontId="2" fillId="0" borderId="32" xfId="47" applyFont="1" applyFill="1" applyBorder="1" applyAlignment="1">
      <alignment horizontal="center"/>
      <protection/>
    </xf>
    <xf numFmtId="4" fontId="2" fillId="0" borderId="43" xfId="47" applyNumberFormat="1" applyFont="1" applyFill="1" applyBorder="1" applyAlignment="1">
      <alignment horizontal="right"/>
      <protection/>
    </xf>
    <xf numFmtId="4" fontId="2" fillId="0" borderId="33" xfId="47" applyNumberFormat="1" applyFont="1" applyFill="1" applyBorder="1" applyAlignment="1">
      <alignment horizontal="right"/>
      <protection/>
    </xf>
    <xf numFmtId="4" fontId="2" fillId="0" borderId="39" xfId="47" applyNumberFormat="1" applyFont="1" applyFill="1" applyBorder="1" applyAlignment="1">
      <alignment horizontal="right"/>
      <protection/>
    </xf>
    <xf numFmtId="0" fontId="5" fillId="0" borderId="34" xfId="47" applyFont="1" applyFill="1" applyBorder="1" applyAlignment="1">
      <alignment horizontal="left"/>
      <protection/>
    </xf>
    <xf numFmtId="4" fontId="2" fillId="0" borderId="33" xfId="47" applyNumberFormat="1" applyFont="1" applyFill="1" applyBorder="1">
      <alignment/>
      <protection/>
    </xf>
    <xf numFmtId="4" fontId="5" fillId="0" borderId="34" xfId="47" applyNumberFormat="1" applyFont="1" applyFill="1" applyBorder="1" applyAlignment="1">
      <alignment horizontal="left"/>
      <protection/>
    </xf>
    <xf numFmtId="4" fontId="2" fillId="0" borderId="25" xfId="47" applyNumberFormat="1" applyFont="1" applyFill="1" applyBorder="1" applyAlignment="1">
      <alignment horizontal="right"/>
      <protection/>
    </xf>
    <xf numFmtId="4" fontId="5" fillId="0" borderId="50" xfId="47" applyNumberFormat="1" applyFont="1" applyFill="1" applyBorder="1" applyAlignment="1">
      <alignment horizontal="right"/>
      <protection/>
    </xf>
    <xf numFmtId="0" fontId="2" fillId="0" borderId="46" xfId="47" applyFont="1" applyBorder="1" applyAlignment="1">
      <alignment horizontal="center"/>
      <protection/>
    </xf>
    <xf numFmtId="4" fontId="2" fillId="0" borderId="46" xfId="47" applyNumberFormat="1" applyFont="1" applyBorder="1">
      <alignment/>
      <protection/>
    </xf>
    <xf numFmtId="0" fontId="3" fillId="0" borderId="46" xfId="47" applyFont="1" applyBorder="1">
      <alignment/>
      <protection/>
    </xf>
    <xf numFmtId="0" fontId="5" fillId="0" borderId="40" xfId="47" applyFont="1" applyBorder="1">
      <alignment/>
      <protection/>
    </xf>
    <xf numFmtId="4" fontId="5" fillId="0" borderId="44" xfId="47" applyNumberFormat="1" applyFont="1" applyBorder="1">
      <alignment/>
      <protection/>
    </xf>
    <xf numFmtId="0" fontId="0" fillId="0" borderId="0" xfId="0" applyFont="1" applyAlignment="1">
      <alignment horizontal="justify" vertical="justify" wrapText="1"/>
    </xf>
    <xf numFmtId="0" fontId="0" fillId="0" borderId="0" xfId="0" applyNumberFormat="1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47" applyFont="1" applyAlignment="1">
      <alignment horizontal="right"/>
      <protection/>
    </xf>
    <xf numFmtId="4" fontId="2" fillId="0" borderId="0" xfId="47" applyNumberFormat="1" applyFont="1" applyAlignment="1">
      <alignment horizontal="right"/>
      <protection/>
    </xf>
    <xf numFmtId="3" fontId="2" fillId="0" borderId="0" xfId="47" applyNumberFormat="1" applyFont="1" applyAlignment="1">
      <alignment horizontal="right"/>
      <protection/>
    </xf>
    <xf numFmtId="3" fontId="1" fillId="0" borderId="0" xfId="47" applyNumberFormat="1">
      <alignment/>
      <protection/>
    </xf>
    <xf numFmtId="0" fontId="2" fillId="0" borderId="42" xfId="47" applyFont="1" applyBorder="1" applyAlignment="1">
      <alignment horizontal="center"/>
      <protection/>
    </xf>
    <xf numFmtId="4" fontId="2" fillId="0" borderId="23" xfId="47" applyNumberFormat="1" applyFont="1" applyBorder="1">
      <alignment/>
      <protection/>
    </xf>
    <xf numFmtId="4" fontId="2" fillId="0" borderId="15" xfId="47" applyNumberFormat="1" applyFont="1" applyBorder="1">
      <alignment/>
      <protection/>
    </xf>
    <xf numFmtId="0" fontId="5" fillId="0" borderId="0" xfId="47" applyFont="1">
      <alignment/>
      <protection/>
    </xf>
    <xf numFmtId="4" fontId="2" fillId="0" borderId="35" xfId="47" applyNumberFormat="1" applyFont="1" applyBorder="1">
      <alignment/>
      <protection/>
    </xf>
    <xf numFmtId="4" fontId="2" fillId="0" borderId="24" xfId="47" applyNumberFormat="1" applyFont="1" applyBorder="1" applyAlignment="1">
      <alignment horizontal="right"/>
      <protection/>
    </xf>
    <xf numFmtId="4" fontId="2" fillId="0" borderId="10" xfId="47" applyNumberFormat="1" applyFont="1" applyBorder="1" applyAlignment="1">
      <alignment horizontal="right"/>
      <protection/>
    </xf>
    <xf numFmtId="4" fontId="2" fillId="0" borderId="43" xfId="47" applyNumberFormat="1" applyFont="1" applyFill="1" applyBorder="1">
      <alignment/>
      <protection/>
    </xf>
    <xf numFmtId="0" fontId="0" fillId="0" borderId="0" xfId="0" applyAlignment="1">
      <alignment horizontal="center"/>
    </xf>
    <xf numFmtId="4" fontId="2" fillId="0" borderId="0" xfId="47" applyNumberFormat="1" applyFont="1" applyAlignment="1">
      <alignment horizontal="center"/>
      <protection/>
    </xf>
    <xf numFmtId="3" fontId="2" fillId="0" borderId="0" xfId="47" applyNumberFormat="1" applyFont="1" applyAlignment="1">
      <alignment horizontal="center"/>
      <protection/>
    </xf>
    <xf numFmtId="4" fontId="2" fillId="0" borderId="12" xfId="47" applyNumberFormat="1" applyFont="1" applyFill="1" applyBorder="1" applyAlignment="1">
      <alignment horizontal="right"/>
      <protection/>
    </xf>
    <xf numFmtId="4" fontId="0" fillId="0" borderId="0" xfId="47" applyNumberFormat="1" applyFont="1">
      <alignment/>
      <protection/>
    </xf>
    <xf numFmtId="0" fontId="8" fillId="0" borderId="0" xfId="0" applyNumberFormat="1" applyFont="1" applyAlignment="1">
      <alignment horizontal="justify" vertical="justify" wrapText="1"/>
    </xf>
    <xf numFmtId="4" fontId="2" fillId="0" borderId="43" xfId="47" applyNumberFormat="1" applyFont="1" applyBorder="1" applyAlignment="1">
      <alignment horizontal="right"/>
      <protection/>
    </xf>
    <xf numFmtId="0" fontId="2" fillId="0" borderId="15" xfId="47" applyFont="1" applyBorder="1" applyAlignment="1">
      <alignment horizontal="left"/>
      <protection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justify" vertical="justify" wrapText="1"/>
    </xf>
    <xf numFmtId="4" fontId="5" fillId="0" borderId="57" xfId="47" applyNumberFormat="1" applyFont="1" applyBorder="1" applyAlignment="1">
      <alignment horizontal="right"/>
      <protection/>
    </xf>
    <xf numFmtId="4" fontId="5" fillId="0" borderId="44" xfId="47" applyNumberFormat="1" applyFont="1" applyBorder="1" applyAlignment="1">
      <alignment horizontal="right"/>
      <protection/>
    </xf>
    <xf numFmtId="0" fontId="3" fillId="0" borderId="42" xfId="47" applyFont="1" applyBorder="1" applyAlignment="1">
      <alignment horizontal="center"/>
      <protection/>
    </xf>
    <xf numFmtId="0" fontId="2" fillId="0" borderId="41" xfId="47" applyFont="1" applyBorder="1" applyAlignment="1">
      <alignment horizontal="center"/>
      <protection/>
    </xf>
    <xf numFmtId="0" fontId="3" fillId="0" borderId="41" xfId="47" applyFont="1" applyBorder="1" applyAlignment="1">
      <alignment horizontal="center"/>
      <protection/>
    </xf>
    <xf numFmtId="4" fontId="5" fillId="0" borderId="57" xfId="47" applyNumberFormat="1" applyFont="1" applyFill="1" applyBorder="1">
      <alignment/>
      <protection/>
    </xf>
    <xf numFmtId="4" fontId="5" fillId="0" borderId="46" xfId="47" applyNumberFormat="1" applyFont="1" applyFill="1" applyBorder="1">
      <alignment/>
      <protection/>
    </xf>
    <xf numFmtId="4" fontId="5" fillId="0" borderId="46" xfId="47" applyNumberFormat="1" applyFont="1" applyBorder="1">
      <alignment/>
      <protection/>
    </xf>
    <xf numFmtId="4" fontId="2" fillId="0" borderId="46" xfId="47" applyNumberFormat="1" applyFont="1" applyBorder="1" applyAlignment="1">
      <alignment horizontal="right"/>
      <protection/>
    </xf>
    <xf numFmtId="4" fontId="5" fillId="34" borderId="57" xfId="47" applyNumberFormat="1" applyFont="1" applyFill="1" applyBorder="1" applyAlignment="1">
      <alignment horizontal="right"/>
      <protection/>
    </xf>
    <xf numFmtId="9" fontId="2" fillId="33" borderId="58" xfId="50" applyFont="1" applyFill="1" applyBorder="1" applyAlignment="1">
      <alignment horizontal="center"/>
    </xf>
    <xf numFmtId="0" fontId="2" fillId="0" borderId="0" xfId="47" applyFon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8" fontId="0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NumberFormat="1" applyFont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8" fillId="0" borderId="0" xfId="0" applyNumberFormat="1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0" fillId="0" borderId="0" xfId="0" applyFont="1" applyAlignment="1">
      <alignment horizontal="justify" vertical="justify" wrapText="1"/>
    </xf>
    <xf numFmtId="0" fontId="10" fillId="0" borderId="0" xfId="0" applyNumberFormat="1" applyFont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0" fillId="0" borderId="0" xfId="0" applyNumberFormat="1" applyAlignment="1">
      <alignment horizontal="justify" vertical="justify" wrapText="1"/>
    </xf>
    <xf numFmtId="0" fontId="2" fillId="0" borderId="27" xfId="47" applyFont="1" applyBorder="1" applyAlignment="1">
      <alignment horizontal="left"/>
      <protection/>
    </xf>
    <xf numFmtId="0" fontId="2" fillId="0" borderId="48" xfId="47" applyFont="1" applyBorder="1" applyAlignment="1">
      <alignment horizontal="left"/>
      <protection/>
    </xf>
    <xf numFmtId="4" fontId="4" fillId="0" borderId="0" xfId="47" applyNumberFormat="1" applyFont="1" applyAlignment="1">
      <alignment horizontal="center"/>
      <protection/>
    </xf>
    <xf numFmtId="4" fontId="5" fillId="0" borderId="16" xfId="47" applyNumberFormat="1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6" xfId="47" applyFont="1" applyBorder="1" applyAlignment="1">
      <alignment horizontal="center"/>
      <protection/>
    </xf>
    <xf numFmtId="0" fontId="2" fillId="0" borderId="26" xfId="47" applyFont="1" applyBorder="1" applyAlignment="1">
      <alignment horizontal="left"/>
      <protection/>
    </xf>
    <xf numFmtId="0" fontId="2" fillId="0" borderId="47" xfId="47" applyFont="1" applyBorder="1" applyAlignment="1">
      <alignment horizontal="left"/>
      <protection/>
    </xf>
    <xf numFmtId="0" fontId="2" fillId="0" borderId="15" xfId="47" applyFont="1" applyBorder="1" applyAlignment="1">
      <alignment horizontal="left"/>
      <protection/>
    </xf>
    <xf numFmtId="0" fontId="2" fillId="0" borderId="18" xfId="47" applyFont="1" applyBorder="1" applyAlignment="1">
      <alignment horizontal="left"/>
      <protection/>
    </xf>
    <xf numFmtId="0" fontId="2" fillId="0" borderId="22" xfId="47" applyFont="1" applyBorder="1" applyAlignment="1">
      <alignment horizontal="left"/>
      <protection/>
    </xf>
    <xf numFmtId="0" fontId="5" fillId="0" borderId="16" xfId="47" applyFont="1" applyBorder="1" applyAlignment="1">
      <alignment horizontal="left"/>
      <protection/>
    </xf>
    <xf numFmtId="0" fontId="5" fillId="0" borderId="34" xfId="47" applyFont="1" applyBorder="1" applyAlignment="1">
      <alignment horizontal="left"/>
      <protection/>
    </xf>
    <xf numFmtId="0" fontId="5" fillId="0" borderId="17" xfId="47" applyFont="1" applyBorder="1" applyAlignment="1">
      <alignment horizontal="left"/>
      <protection/>
    </xf>
    <xf numFmtId="0" fontId="2" fillId="0" borderId="49" xfId="47" applyFont="1" applyBorder="1" applyAlignment="1">
      <alignment horizontal="left"/>
      <protection/>
    </xf>
    <xf numFmtId="4" fontId="5" fillId="0" borderId="34" xfId="47" applyNumberFormat="1" applyFont="1" applyBorder="1" applyAlignment="1">
      <alignment horizontal="center"/>
      <protection/>
    </xf>
    <xf numFmtId="4" fontId="5" fillId="0" borderId="17" xfId="47" applyNumberFormat="1" applyFont="1" applyBorder="1" applyAlignment="1">
      <alignment horizontal="center"/>
      <protection/>
    </xf>
    <xf numFmtId="0" fontId="5" fillId="0" borderId="34" xfId="47" applyFont="1" applyBorder="1" applyAlignment="1">
      <alignment horizontal="center"/>
      <protection/>
    </xf>
    <xf numFmtId="0" fontId="5" fillId="0" borderId="17" xfId="47" applyFont="1" applyBorder="1" applyAlignment="1">
      <alignment horizontal="center"/>
      <protection/>
    </xf>
    <xf numFmtId="0" fontId="0" fillId="0" borderId="18" xfId="0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OJ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5" width="9.125" style="27" customWidth="1"/>
    <col min="6" max="6" width="16.375" style="27" customWidth="1"/>
    <col min="7" max="7" width="15.50390625" style="27" customWidth="1"/>
    <col min="8" max="9" width="9.125" style="27" customWidth="1"/>
  </cols>
  <sheetData>
    <row r="1" spans="1:8" ht="18" customHeight="1">
      <c r="A1" s="196" t="s">
        <v>270</v>
      </c>
      <c r="B1" s="197"/>
      <c r="C1" s="197"/>
      <c r="D1" s="197"/>
      <c r="E1" s="197"/>
      <c r="F1" s="197"/>
      <c r="G1" s="197"/>
      <c r="H1" s="197"/>
    </row>
    <row r="2" ht="12.75" customHeight="1">
      <c r="A2" s="28"/>
    </row>
    <row r="3" spans="1:8" ht="25.5" customHeight="1">
      <c r="A3" s="200" t="s">
        <v>271</v>
      </c>
      <c r="B3" s="201"/>
      <c r="C3" s="201"/>
      <c r="D3" s="201"/>
      <c r="E3" s="201"/>
      <c r="F3" s="201"/>
      <c r="G3" s="201"/>
      <c r="H3" s="201"/>
    </row>
    <row r="4" spans="1:8" ht="12.75" customHeight="1">
      <c r="A4" s="174"/>
      <c r="B4" s="99"/>
      <c r="C4" s="99"/>
      <c r="D4" s="99"/>
      <c r="E4" s="99"/>
      <c r="F4" s="99"/>
      <c r="G4" s="99"/>
      <c r="H4" s="99"/>
    </row>
    <row r="5" ht="15" customHeight="1">
      <c r="A5" s="30" t="s">
        <v>22</v>
      </c>
    </row>
    <row r="6" ht="12.75" customHeight="1"/>
    <row r="7" ht="14.25" customHeight="1">
      <c r="A7" s="31" t="s">
        <v>180</v>
      </c>
    </row>
    <row r="8" spans="1:7" ht="14.25" customHeight="1">
      <c r="A8" s="191" t="s">
        <v>272</v>
      </c>
      <c r="G8" s="32">
        <v>95053718.97</v>
      </c>
    </row>
    <row r="9" spans="1:8" ht="13.5" customHeight="1">
      <c r="A9" s="192" t="s">
        <v>273</v>
      </c>
      <c r="B9" s="99"/>
      <c r="C9" s="99"/>
      <c r="D9" s="99"/>
      <c r="E9" s="99"/>
      <c r="F9" s="99"/>
      <c r="G9" s="32">
        <v>94836419.12</v>
      </c>
      <c r="H9" s="99"/>
    </row>
    <row r="10" spans="1:8" ht="13.5" customHeight="1">
      <c r="A10" s="192" t="s">
        <v>274</v>
      </c>
      <c r="B10" s="99"/>
      <c r="C10" s="99"/>
      <c r="D10" s="99"/>
      <c r="E10" s="99"/>
      <c r="F10" s="99"/>
      <c r="G10" s="32">
        <v>217299.85</v>
      </c>
      <c r="H10" s="99"/>
    </row>
    <row r="11" spans="1:8" ht="13.5" customHeight="1">
      <c r="A11" s="192" t="s">
        <v>275</v>
      </c>
      <c r="B11" s="99"/>
      <c r="C11" s="99"/>
      <c r="D11" s="99"/>
      <c r="E11" s="99"/>
      <c r="F11" s="99"/>
      <c r="G11" s="32">
        <v>0</v>
      </c>
      <c r="H11" s="99"/>
    </row>
    <row r="12" spans="1:8" ht="13.5" customHeight="1">
      <c r="A12" s="192" t="s">
        <v>276</v>
      </c>
      <c r="B12" s="99"/>
      <c r="C12" s="99"/>
      <c r="D12" s="99"/>
      <c r="E12" s="99"/>
      <c r="F12" s="99"/>
      <c r="G12" s="32">
        <v>217299.85</v>
      </c>
      <c r="H12" s="99"/>
    </row>
    <row r="13" spans="1:8" ht="93" customHeight="1">
      <c r="A13" s="198" t="s">
        <v>289</v>
      </c>
      <c r="B13" s="199"/>
      <c r="C13" s="199"/>
      <c r="D13" s="199"/>
      <c r="E13" s="199"/>
      <c r="F13" s="199"/>
      <c r="G13" s="199"/>
      <c r="H13" s="199"/>
    </row>
    <row r="14" spans="1:7" ht="14.25" customHeight="1">
      <c r="A14" s="155" t="s">
        <v>56</v>
      </c>
      <c r="G14" s="32"/>
    </row>
    <row r="15" spans="1:9" ht="14.25" customHeight="1">
      <c r="A15" s="193" t="s">
        <v>277</v>
      </c>
      <c r="B15" s="193"/>
      <c r="C15" s="193"/>
      <c r="D15" s="193"/>
      <c r="E15" s="193"/>
      <c r="F15" s="193"/>
      <c r="G15" s="194">
        <v>15484800</v>
      </c>
      <c r="H15" s="193"/>
      <c r="I15" s="193"/>
    </row>
    <row r="16" spans="1:9" ht="14.25" customHeight="1">
      <c r="A16" s="193" t="s">
        <v>278</v>
      </c>
      <c r="B16" s="193"/>
      <c r="C16" s="193"/>
      <c r="D16" s="193"/>
      <c r="E16" s="193"/>
      <c r="F16" s="193"/>
      <c r="G16" s="194">
        <v>15483788.08</v>
      </c>
      <c r="H16" s="193"/>
      <c r="I16" s="193"/>
    </row>
    <row r="17" spans="1:9" ht="14.25" customHeight="1">
      <c r="A17" s="193" t="s">
        <v>279</v>
      </c>
      <c r="B17" s="193"/>
      <c r="C17" s="193"/>
      <c r="D17" s="193"/>
      <c r="E17" s="193"/>
      <c r="F17" s="193"/>
      <c r="G17" s="194">
        <v>13423457.59</v>
      </c>
      <c r="H17" s="193"/>
      <c r="I17" s="193"/>
    </row>
    <row r="18" spans="1:9" ht="14.25" customHeight="1">
      <c r="A18" s="193" t="s">
        <v>280</v>
      </c>
      <c r="B18" s="193"/>
      <c r="C18" s="193"/>
      <c r="D18" s="193"/>
      <c r="E18" s="193"/>
      <c r="F18" s="193"/>
      <c r="G18" s="194">
        <v>2060330.49</v>
      </c>
      <c r="H18" s="193"/>
      <c r="I18" s="193"/>
    </row>
    <row r="19" spans="1:8" ht="39" customHeight="1">
      <c r="A19" s="207" t="s">
        <v>281</v>
      </c>
      <c r="B19" s="201"/>
      <c r="C19" s="201"/>
      <c r="D19" s="201"/>
      <c r="E19" s="201"/>
      <c r="F19" s="201"/>
      <c r="G19" s="201"/>
      <c r="H19" s="201"/>
    </row>
    <row r="20" spans="1:8" ht="27" customHeight="1">
      <c r="A20" s="207" t="s">
        <v>290</v>
      </c>
      <c r="B20" s="201"/>
      <c r="C20" s="201"/>
      <c r="D20" s="201"/>
      <c r="E20" s="201"/>
      <c r="F20" s="201"/>
      <c r="G20" s="201"/>
      <c r="H20" s="201"/>
    </row>
    <row r="21" spans="1:7" ht="12" customHeight="1">
      <c r="A21" s="27" t="s">
        <v>291</v>
      </c>
      <c r="G21" s="32"/>
    </row>
    <row r="22" spans="1:7" ht="12" customHeight="1">
      <c r="A22" s="27" t="s">
        <v>299</v>
      </c>
      <c r="G22" s="32"/>
    </row>
    <row r="23" spans="1:7" ht="12" customHeight="1">
      <c r="A23" s="195" t="s">
        <v>282</v>
      </c>
      <c r="G23" s="32"/>
    </row>
    <row r="24" spans="1:8" ht="39" customHeight="1">
      <c r="A24" s="201" t="s">
        <v>303</v>
      </c>
      <c r="B24" s="201"/>
      <c r="C24" s="201"/>
      <c r="D24" s="201"/>
      <c r="E24" s="201"/>
      <c r="F24" s="201"/>
      <c r="G24" s="201"/>
      <c r="H24" s="201"/>
    </row>
    <row r="25" spans="1:8" ht="40.5" customHeight="1">
      <c r="A25" s="201" t="s">
        <v>285</v>
      </c>
      <c r="B25" s="201"/>
      <c r="C25" s="201"/>
      <c r="D25" s="201"/>
      <c r="E25" s="201"/>
      <c r="F25" s="201"/>
      <c r="G25" s="201"/>
      <c r="H25" s="201"/>
    </row>
    <row r="26" spans="1:8" ht="27" customHeight="1">
      <c r="A26" s="201" t="s">
        <v>283</v>
      </c>
      <c r="B26" s="201"/>
      <c r="C26" s="201"/>
      <c r="D26" s="201"/>
      <c r="E26" s="201"/>
      <c r="F26" s="201"/>
      <c r="G26" s="201"/>
      <c r="H26" s="201"/>
    </row>
    <row r="27" spans="1:8" ht="27.75" customHeight="1">
      <c r="A27" s="201" t="s">
        <v>284</v>
      </c>
      <c r="B27" s="201"/>
      <c r="C27" s="201"/>
      <c r="D27" s="201"/>
      <c r="E27" s="201"/>
      <c r="F27" s="201"/>
      <c r="G27" s="201"/>
      <c r="H27" s="201"/>
    </row>
    <row r="28" spans="1:7" ht="12" customHeight="1">
      <c r="A28" s="27" t="s">
        <v>292</v>
      </c>
      <c r="G28" s="32"/>
    </row>
    <row r="29" ht="12" customHeight="1">
      <c r="G29" s="32"/>
    </row>
    <row r="30" spans="1:7" ht="15" customHeight="1">
      <c r="A30" s="156" t="s">
        <v>23</v>
      </c>
      <c r="G30" s="33"/>
    </row>
    <row r="31" ht="12" customHeight="1"/>
    <row r="32" ht="14.25" customHeight="1">
      <c r="A32" s="31" t="s">
        <v>181</v>
      </c>
    </row>
    <row r="33" spans="1:9" ht="14.25" customHeight="1">
      <c r="A33" s="193" t="s">
        <v>272</v>
      </c>
      <c r="B33" s="193"/>
      <c r="C33" s="193"/>
      <c r="D33" s="193"/>
      <c r="E33" s="193"/>
      <c r="F33" s="193"/>
      <c r="G33" s="194">
        <v>51016214.43</v>
      </c>
      <c r="H33" s="193"/>
      <c r="I33" s="193"/>
    </row>
    <row r="34" spans="1:9" ht="14.25" customHeight="1">
      <c r="A34" s="193" t="s">
        <v>273</v>
      </c>
      <c r="B34" s="193"/>
      <c r="C34" s="193"/>
      <c r="D34" s="193"/>
      <c r="E34" s="193"/>
      <c r="F34" s="193"/>
      <c r="G34" s="194">
        <v>50924886.34</v>
      </c>
      <c r="H34" s="193"/>
      <c r="I34" s="193"/>
    </row>
    <row r="35" spans="1:9" ht="14.25" customHeight="1">
      <c r="A35" s="193" t="s">
        <v>274</v>
      </c>
      <c r="B35" s="193"/>
      <c r="C35" s="193"/>
      <c r="D35" s="193"/>
      <c r="E35" s="193"/>
      <c r="F35" s="193"/>
      <c r="G35" s="194">
        <v>91328.09</v>
      </c>
      <c r="H35" s="193"/>
      <c r="I35" s="193"/>
    </row>
    <row r="36" spans="1:9" ht="14.25" customHeight="1">
      <c r="A36" s="193" t="s">
        <v>275</v>
      </c>
      <c r="B36" s="193"/>
      <c r="C36" s="193"/>
      <c r="D36" s="193"/>
      <c r="E36" s="193"/>
      <c r="F36" s="193"/>
      <c r="G36" s="194">
        <v>0</v>
      </c>
      <c r="H36" s="193"/>
      <c r="I36" s="193"/>
    </row>
    <row r="37" spans="1:9" ht="14.25" customHeight="1">
      <c r="A37" s="193" t="s">
        <v>276</v>
      </c>
      <c r="B37" s="193"/>
      <c r="C37" s="193"/>
      <c r="D37" s="193"/>
      <c r="E37" s="193"/>
      <c r="F37" s="193"/>
      <c r="G37" s="194">
        <v>91328.09</v>
      </c>
      <c r="H37" s="193"/>
      <c r="I37" s="193"/>
    </row>
    <row r="38" spans="1:8" ht="119.25" customHeight="1">
      <c r="A38" s="198" t="s">
        <v>293</v>
      </c>
      <c r="B38" s="199"/>
      <c r="C38" s="199"/>
      <c r="D38" s="199"/>
      <c r="E38" s="199"/>
      <c r="F38" s="199"/>
      <c r="G38" s="199"/>
      <c r="H38" s="199"/>
    </row>
    <row r="39" ht="14.25" customHeight="1">
      <c r="A39" s="155" t="s">
        <v>57</v>
      </c>
    </row>
    <row r="40" spans="1:9" ht="14.25" customHeight="1">
      <c r="A40" s="193" t="s">
        <v>277</v>
      </c>
      <c r="B40" s="193"/>
      <c r="C40" s="193"/>
      <c r="D40" s="193"/>
      <c r="E40" s="193"/>
      <c r="F40" s="193"/>
      <c r="G40" s="194">
        <v>1816800</v>
      </c>
      <c r="H40" s="193"/>
      <c r="I40" s="193"/>
    </row>
    <row r="41" spans="1:9" ht="14.25" customHeight="1">
      <c r="A41" s="193" t="s">
        <v>278</v>
      </c>
      <c r="B41" s="193"/>
      <c r="C41" s="193"/>
      <c r="D41" s="193"/>
      <c r="E41" s="193"/>
      <c r="F41" s="193"/>
      <c r="G41" s="194">
        <v>1816412.42</v>
      </c>
      <c r="H41" s="193"/>
      <c r="I41" s="193"/>
    </row>
    <row r="42" spans="1:9" ht="14.25" customHeight="1">
      <c r="A42" s="193" t="s">
        <v>279</v>
      </c>
      <c r="B42" s="193"/>
      <c r="C42" s="193"/>
      <c r="D42" s="193"/>
      <c r="E42" s="193"/>
      <c r="F42" s="193"/>
      <c r="G42" s="194">
        <v>714258.97</v>
      </c>
      <c r="H42" s="193"/>
      <c r="I42" s="193"/>
    </row>
    <row r="43" spans="1:9" ht="14.25" customHeight="1">
      <c r="A43" s="193" t="s">
        <v>280</v>
      </c>
      <c r="B43" s="193"/>
      <c r="C43" s="193"/>
      <c r="D43" s="193"/>
      <c r="E43" s="193"/>
      <c r="F43" s="193"/>
      <c r="G43" s="194">
        <v>1102153.45</v>
      </c>
      <c r="H43" s="193"/>
      <c r="I43" s="193"/>
    </row>
    <row r="44" spans="1:9" ht="38.25" customHeight="1">
      <c r="A44" s="199" t="s">
        <v>286</v>
      </c>
      <c r="B44" s="201"/>
      <c r="C44" s="201"/>
      <c r="D44" s="201"/>
      <c r="E44" s="201"/>
      <c r="F44" s="201"/>
      <c r="G44" s="201"/>
      <c r="H44" s="201"/>
      <c r="I44" s="193"/>
    </row>
    <row r="45" spans="1:9" ht="24.75" customHeight="1">
      <c r="A45" s="199" t="s">
        <v>294</v>
      </c>
      <c r="B45" s="201"/>
      <c r="C45" s="201"/>
      <c r="D45" s="201"/>
      <c r="E45" s="201"/>
      <c r="F45" s="201"/>
      <c r="G45" s="201"/>
      <c r="H45" s="201"/>
      <c r="I45" s="193"/>
    </row>
    <row r="46" spans="1:9" ht="12.75">
      <c r="A46" s="193" t="s">
        <v>295</v>
      </c>
      <c r="B46" s="193"/>
      <c r="C46" s="193"/>
      <c r="D46" s="193"/>
      <c r="E46" s="193"/>
      <c r="F46" s="193"/>
      <c r="G46" s="193"/>
      <c r="H46" s="193"/>
      <c r="I46" s="193"/>
    </row>
    <row r="47" spans="1:9" ht="12.75">
      <c r="A47" s="193" t="s">
        <v>300</v>
      </c>
      <c r="B47" s="193"/>
      <c r="C47" s="193"/>
      <c r="D47" s="193"/>
      <c r="E47" s="193"/>
      <c r="F47" s="193"/>
      <c r="G47" s="193"/>
      <c r="H47" s="193"/>
      <c r="I47" s="193"/>
    </row>
    <row r="48" spans="1:9" ht="12.75">
      <c r="A48" s="195" t="s">
        <v>282</v>
      </c>
      <c r="B48" s="193"/>
      <c r="C48" s="193"/>
      <c r="D48" s="193"/>
      <c r="E48" s="193"/>
      <c r="F48" s="193"/>
      <c r="G48" s="193"/>
      <c r="H48" s="193"/>
      <c r="I48" s="193"/>
    </row>
    <row r="49" spans="1:9" ht="51.75" customHeight="1">
      <c r="A49" s="202" t="s">
        <v>304</v>
      </c>
      <c r="B49" s="203"/>
      <c r="C49" s="203"/>
      <c r="D49" s="203"/>
      <c r="E49" s="203"/>
      <c r="F49" s="203"/>
      <c r="G49" s="203"/>
      <c r="H49" s="203"/>
      <c r="I49" s="193"/>
    </row>
    <row r="50" spans="1:9" ht="39.75" customHeight="1">
      <c r="A50" s="202" t="s">
        <v>288</v>
      </c>
      <c r="B50" s="203"/>
      <c r="C50" s="203"/>
      <c r="D50" s="203"/>
      <c r="E50" s="203"/>
      <c r="F50" s="203"/>
      <c r="G50" s="203"/>
      <c r="H50" s="203"/>
      <c r="I50" s="193"/>
    </row>
    <row r="51" spans="1:9" ht="38.25" customHeight="1">
      <c r="A51" s="202" t="s">
        <v>287</v>
      </c>
      <c r="B51" s="203"/>
      <c r="C51" s="203"/>
      <c r="D51" s="203"/>
      <c r="E51" s="203"/>
      <c r="F51" s="203"/>
      <c r="G51" s="203"/>
      <c r="H51" s="203"/>
      <c r="I51" s="193"/>
    </row>
    <row r="52" ht="12.75">
      <c r="A52" s="31"/>
    </row>
    <row r="53" spans="1:7" ht="15" customHeight="1">
      <c r="A53" s="156" t="s">
        <v>24</v>
      </c>
      <c r="G53" s="32"/>
    </row>
    <row r="54" ht="12.75">
      <c r="G54" s="32"/>
    </row>
    <row r="55" spans="1:7" ht="12.75">
      <c r="A55" s="155" t="s">
        <v>182</v>
      </c>
      <c r="G55" s="32"/>
    </row>
    <row r="56" spans="1:8" ht="83.25" customHeight="1">
      <c r="A56" s="198" t="s">
        <v>296</v>
      </c>
      <c r="B56" s="199"/>
      <c r="C56" s="199"/>
      <c r="D56" s="199"/>
      <c r="E56" s="199"/>
      <c r="F56" s="199"/>
      <c r="G56" s="199"/>
      <c r="H56" s="199"/>
    </row>
    <row r="57" spans="1:8" ht="14.25" customHeight="1">
      <c r="A57" s="204" t="s">
        <v>58</v>
      </c>
      <c r="B57" s="204"/>
      <c r="C57" s="204"/>
      <c r="D57" s="204"/>
      <c r="E57" s="204"/>
      <c r="F57" s="204"/>
      <c r="G57" s="204"/>
      <c r="H57" s="204"/>
    </row>
    <row r="58" spans="1:8" ht="39.75" customHeight="1">
      <c r="A58" s="201" t="s">
        <v>297</v>
      </c>
      <c r="B58" s="201"/>
      <c r="C58" s="201"/>
      <c r="D58" s="201"/>
      <c r="E58" s="201"/>
      <c r="F58" s="201"/>
      <c r="G58" s="201"/>
      <c r="H58" s="201"/>
    </row>
    <row r="59" spans="1:8" ht="12.75" customHeight="1">
      <c r="A59" s="154"/>
      <c r="B59" s="154"/>
      <c r="C59" s="154"/>
      <c r="D59" s="154"/>
      <c r="E59" s="154"/>
      <c r="F59" s="154"/>
      <c r="G59" s="154"/>
      <c r="H59" s="154"/>
    </row>
    <row r="60" spans="1:8" ht="15" customHeight="1">
      <c r="A60" s="206" t="s">
        <v>25</v>
      </c>
      <c r="B60" s="206"/>
      <c r="C60" s="206"/>
      <c r="D60" s="206"/>
      <c r="E60" s="206"/>
      <c r="F60" s="206"/>
      <c r="G60" s="206"/>
      <c r="H60" s="206"/>
    </row>
    <row r="61" spans="1:8" ht="12.75" customHeight="1">
      <c r="A61" s="154"/>
      <c r="B61" s="154"/>
      <c r="C61" s="154"/>
      <c r="D61" s="154"/>
      <c r="E61" s="154"/>
      <c r="F61" s="154"/>
      <c r="G61" s="154"/>
      <c r="H61" s="154"/>
    </row>
    <row r="62" spans="1:8" ht="15" customHeight="1">
      <c r="A62" s="205" t="s">
        <v>183</v>
      </c>
      <c r="B62" s="204"/>
      <c r="C62" s="204"/>
      <c r="D62" s="204"/>
      <c r="E62" s="204"/>
      <c r="F62" s="204"/>
      <c r="G62" s="204"/>
      <c r="H62" s="204"/>
    </row>
    <row r="63" spans="1:8" ht="65.25" customHeight="1">
      <c r="A63" s="198" t="s">
        <v>302</v>
      </c>
      <c r="B63" s="199"/>
      <c r="C63" s="199"/>
      <c r="D63" s="199"/>
      <c r="E63" s="199"/>
      <c r="F63" s="199"/>
      <c r="G63" s="199"/>
      <c r="H63" s="199"/>
    </row>
    <row r="64" ht="14.25" customHeight="1">
      <c r="A64" s="31" t="s">
        <v>59</v>
      </c>
    </row>
    <row r="65" spans="1:8" ht="26.25" customHeight="1">
      <c r="A65" s="199" t="s">
        <v>298</v>
      </c>
      <c r="B65" s="201"/>
      <c r="C65" s="201"/>
      <c r="D65" s="201"/>
      <c r="E65" s="201"/>
      <c r="F65" s="201"/>
      <c r="G65" s="201"/>
      <c r="H65" s="201"/>
    </row>
    <row r="66" spans="1:8" ht="25.5" customHeight="1">
      <c r="A66" s="198" t="s">
        <v>301</v>
      </c>
      <c r="B66" s="201"/>
      <c r="C66" s="201"/>
      <c r="D66" s="201"/>
      <c r="E66" s="201"/>
      <c r="F66" s="201"/>
      <c r="G66" s="201"/>
      <c r="H66" s="201"/>
    </row>
    <row r="67" ht="12" customHeight="1">
      <c r="A67" s="31"/>
    </row>
    <row r="68" spans="6:7" ht="12.75">
      <c r="F68" s="35"/>
      <c r="G68" s="32"/>
    </row>
    <row r="69" spans="6:7" ht="12.75">
      <c r="F69" s="177"/>
      <c r="G69" s="32"/>
    </row>
    <row r="70" spans="6:7" ht="12.75">
      <c r="F70" s="177"/>
      <c r="G70" s="32"/>
    </row>
    <row r="71" spans="6:7" ht="12.75">
      <c r="F71" s="177"/>
      <c r="G71" s="32"/>
    </row>
    <row r="72" spans="1:8" ht="12.75" customHeight="1">
      <c r="A72" s="99"/>
      <c r="B72" s="99"/>
      <c r="C72" s="99"/>
      <c r="D72" s="99"/>
      <c r="E72" s="99"/>
      <c r="F72" s="178"/>
      <c r="G72" s="99"/>
      <c r="H72" s="99"/>
    </row>
    <row r="73" spans="1:8" ht="12.75" customHeight="1">
      <c r="A73" s="99"/>
      <c r="B73" s="99"/>
      <c r="C73" s="99"/>
      <c r="D73" s="99"/>
      <c r="E73" s="99"/>
      <c r="F73" s="99"/>
      <c r="G73" s="99"/>
      <c r="H73" s="99"/>
    </row>
    <row r="74" ht="12.75">
      <c r="A74" s="31"/>
    </row>
    <row r="75" ht="12.75">
      <c r="G75" s="32"/>
    </row>
    <row r="76" ht="12.75">
      <c r="G76" s="32"/>
    </row>
    <row r="77" ht="12.75">
      <c r="G77" s="32"/>
    </row>
    <row r="78" ht="12.75">
      <c r="G78" s="32"/>
    </row>
    <row r="79" spans="1:8" ht="12.75" customHeight="1">
      <c r="A79" s="99"/>
      <c r="B79" s="99"/>
      <c r="C79" s="99"/>
      <c r="D79" s="99"/>
      <c r="E79" s="99"/>
      <c r="F79" s="99"/>
      <c r="G79" s="99"/>
      <c r="H79" s="99"/>
    </row>
    <row r="80" spans="1:8" ht="12.75" customHeight="1">
      <c r="A80" s="153"/>
      <c r="B80" s="99"/>
      <c r="C80" s="99"/>
      <c r="D80" s="99"/>
      <c r="E80" s="99"/>
      <c r="F80" s="99"/>
      <c r="G80" s="99"/>
      <c r="H80" s="99"/>
    </row>
    <row r="82" spans="1:7" ht="15" customHeight="1">
      <c r="A82" s="30"/>
      <c r="G82" s="37"/>
    </row>
    <row r="83" spans="1:7" ht="13.5" customHeight="1">
      <c r="A83" s="29"/>
      <c r="G83" s="37"/>
    </row>
    <row r="84" ht="13.5" customHeight="1">
      <c r="A84" s="31"/>
    </row>
    <row r="85" spans="1:8" ht="12.75" customHeight="1">
      <c r="A85" s="152"/>
      <c r="B85" s="152"/>
      <c r="C85" s="152"/>
      <c r="D85" s="152"/>
      <c r="E85" s="152"/>
      <c r="F85" s="152"/>
      <c r="G85" s="152"/>
      <c r="H85" s="152"/>
    </row>
    <row r="86" spans="1:2" ht="13.5" customHeight="1">
      <c r="A86" s="31"/>
      <c r="B86" s="34"/>
    </row>
    <row r="87" spans="1:8" ht="12.75" customHeight="1">
      <c r="A87" s="152"/>
      <c r="B87" s="152"/>
      <c r="C87" s="152"/>
      <c r="D87" s="152"/>
      <c r="E87" s="152"/>
      <c r="F87" s="152"/>
      <c r="G87" s="152"/>
      <c r="H87" s="152"/>
    </row>
    <row r="88" spans="1:2" ht="13.5" customHeight="1">
      <c r="A88" s="34"/>
      <c r="B88" s="34"/>
    </row>
    <row r="89" spans="1:2" ht="15" customHeight="1">
      <c r="A89" s="30"/>
      <c r="B89" s="34"/>
    </row>
    <row r="90" spans="1:2" ht="13.5" customHeight="1">
      <c r="A90" s="34"/>
      <c r="B90" s="34"/>
    </row>
  </sheetData>
  <sheetProtection/>
  <mergeCells count="23">
    <mergeCell ref="A50:H50"/>
    <mergeCell ref="A58:H58"/>
    <mergeCell ref="A25:H25"/>
    <mergeCell ref="A27:H27"/>
    <mergeCell ref="A19:H19"/>
    <mergeCell ref="A20:H20"/>
    <mergeCell ref="A66:H66"/>
    <mergeCell ref="A44:H44"/>
    <mergeCell ref="A56:H56"/>
    <mergeCell ref="A57:H57"/>
    <mergeCell ref="A62:H62"/>
    <mergeCell ref="A65:H65"/>
    <mergeCell ref="A60:H60"/>
    <mergeCell ref="A63:H63"/>
    <mergeCell ref="A45:H45"/>
    <mergeCell ref="A51:H51"/>
    <mergeCell ref="A1:H1"/>
    <mergeCell ref="A13:H13"/>
    <mergeCell ref="A3:H3"/>
    <mergeCell ref="A38:H38"/>
    <mergeCell ref="A26:H26"/>
    <mergeCell ref="A49:H49"/>
    <mergeCell ref="A24:H24"/>
  </mergeCells>
  <printOptions/>
  <pageMargins left="0.7874015748031497" right="0.7874015748031497" top="0.984251968503937" bottom="0.984251968503937" header="0.5118110236220472" footer="0.5118110236220472"/>
  <pageSetup firstPageNumber="115" useFirstPageNumber="1" horizontalDpi="600" verticalDpi="600" orientation="portrait" paperSize="9" r:id="rId1"/>
  <headerFooter alignWithMargins="0">
    <oddFooter>&amp;L&amp;A&amp;R&amp;P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spans="1:9" ht="15">
      <c r="A1" s="38" t="s">
        <v>80</v>
      </c>
      <c r="D1" s="210" t="s">
        <v>8</v>
      </c>
      <c r="E1" s="210"/>
      <c r="F1" s="210"/>
      <c r="G1" s="126"/>
      <c r="H1" s="39" t="s">
        <v>9</v>
      </c>
      <c r="I1" s="40">
        <v>43465</v>
      </c>
    </row>
    <row r="2" ht="14.25" thickBot="1">
      <c r="A2" s="38" t="s">
        <v>81</v>
      </c>
    </row>
    <row r="3" spans="3:10" ht="12" customHeight="1">
      <c r="C3" s="211" t="s">
        <v>61</v>
      </c>
      <c r="D3" s="212"/>
      <c r="E3" s="212"/>
      <c r="F3" s="213"/>
      <c r="G3" s="214" t="s">
        <v>10</v>
      </c>
      <c r="H3" s="212"/>
      <c r="I3" s="212"/>
      <c r="J3" s="213"/>
    </row>
    <row r="4" spans="1:10" ht="12" customHeight="1">
      <c r="A4" s="41"/>
      <c r="B4" s="7"/>
      <c r="C4" s="42" t="s">
        <v>62</v>
      </c>
      <c r="D4" s="43" t="s">
        <v>63</v>
      </c>
      <c r="E4" s="44" t="s">
        <v>64</v>
      </c>
      <c r="F4" s="45" t="s">
        <v>7</v>
      </c>
      <c r="G4" s="135" t="s">
        <v>62</v>
      </c>
      <c r="H4" s="43" t="s">
        <v>63</v>
      </c>
      <c r="I4" s="8" t="s">
        <v>64</v>
      </c>
      <c r="J4" s="9" t="s">
        <v>7</v>
      </c>
    </row>
    <row r="5" spans="1:10" ht="9.75" customHeight="1" thickBot="1">
      <c r="A5" s="41"/>
      <c r="B5" s="46"/>
      <c r="C5" s="47" t="s">
        <v>11</v>
      </c>
      <c r="D5" s="48" t="s">
        <v>12</v>
      </c>
      <c r="E5" s="8" t="s">
        <v>13</v>
      </c>
      <c r="F5" s="9" t="s">
        <v>14</v>
      </c>
      <c r="G5" s="138" t="s">
        <v>15</v>
      </c>
      <c r="H5" s="48" t="s">
        <v>16</v>
      </c>
      <c r="I5" s="8" t="s">
        <v>17</v>
      </c>
      <c r="J5" s="9" t="s">
        <v>18</v>
      </c>
    </row>
    <row r="6" spans="1:10" ht="15" customHeight="1">
      <c r="A6" s="220" t="s">
        <v>65</v>
      </c>
      <c r="B6" s="221"/>
      <c r="C6" s="221"/>
      <c r="D6" s="221"/>
      <c r="E6" s="221"/>
      <c r="F6" s="221"/>
      <c r="G6" s="221"/>
      <c r="H6" s="221"/>
      <c r="I6" s="221"/>
      <c r="J6" s="222"/>
    </row>
    <row r="7" spans="1:10" ht="15" customHeight="1">
      <c r="A7" s="215" t="s">
        <v>135</v>
      </c>
      <c r="B7" s="216"/>
      <c r="C7" s="69">
        <v>3695000</v>
      </c>
      <c r="D7" s="21">
        <v>3984500</v>
      </c>
      <c r="E7" s="70">
        <v>3984500</v>
      </c>
      <c r="F7" s="52">
        <f aca="true" t="shared" si="0" ref="F7:F17">E7/D7</f>
        <v>1</v>
      </c>
      <c r="G7" s="21">
        <v>0</v>
      </c>
      <c r="H7" s="21">
        <v>0</v>
      </c>
      <c r="I7" s="70">
        <v>0</v>
      </c>
      <c r="J7" s="52">
        <f aca="true" t="shared" si="1" ref="J7:J17">IF(ISERR(I7/H7),0,I7/H7)</f>
        <v>0</v>
      </c>
    </row>
    <row r="8" spans="1:10" ht="15" customHeight="1">
      <c r="A8" s="13" t="s">
        <v>264</v>
      </c>
      <c r="B8" s="20"/>
      <c r="C8" s="71">
        <v>0</v>
      </c>
      <c r="D8" s="72">
        <v>72100</v>
      </c>
      <c r="E8" s="73">
        <v>72100</v>
      </c>
      <c r="F8" s="52">
        <f t="shared" si="0"/>
        <v>1</v>
      </c>
      <c r="G8" s="139">
        <v>0</v>
      </c>
      <c r="H8" s="72">
        <v>0</v>
      </c>
      <c r="I8" s="73">
        <v>0</v>
      </c>
      <c r="J8" s="55">
        <f t="shared" si="1"/>
        <v>0</v>
      </c>
    </row>
    <row r="9" spans="1:10" ht="15" customHeight="1">
      <c r="A9" s="13" t="s">
        <v>66</v>
      </c>
      <c r="B9" s="16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 t="shared" si="1"/>
        <v>0</v>
      </c>
    </row>
    <row r="10" spans="1:10" ht="15" customHeight="1">
      <c r="A10" s="13" t="s">
        <v>215</v>
      </c>
      <c r="B10" s="20"/>
      <c r="C10" s="71">
        <v>0</v>
      </c>
      <c r="D10" s="72">
        <v>1052400</v>
      </c>
      <c r="E10" s="73">
        <v>1052400</v>
      </c>
      <c r="F10" s="52">
        <f t="shared" si="0"/>
        <v>1</v>
      </c>
      <c r="G10" s="139">
        <v>0</v>
      </c>
      <c r="H10" s="72">
        <v>0</v>
      </c>
      <c r="I10" s="73">
        <v>0</v>
      </c>
      <c r="J10" s="55">
        <f t="shared" si="1"/>
        <v>0</v>
      </c>
    </row>
    <row r="11" spans="1:12" ht="15" customHeight="1">
      <c r="A11" s="13" t="s">
        <v>226</v>
      </c>
      <c r="B11" s="16"/>
      <c r="C11" s="71">
        <v>0</v>
      </c>
      <c r="D11" s="72">
        <v>0</v>
      </c>
      <c r="E11" s="73">
        <v>0</v>
      </c>
      <c r="F11" s="52">
        <v>0</v>
      </c>
      <c r="G11" s="139">
        <v>0</v>
      </c>
      <c r="H11" s="72">
        <v>0</v>
      </c>
      <c r="I11" s="73">
        <v>0</v>
      </c>
      <c r="J11" s="55">
        <f t="shared" si="1"/>
        <v>0</v>
      </c>
      <c r="L11" s="53"/>
    </row>
    <row r="12" spans="1:10" ht="15" customHeight="1">
      <c r="A12" s="13" t="s">
        <v>194</v>
      </c>
      <c r="B12" s="20"/>
      <c r="C12" s="71">
        <v>0</v>
      </c>
      <c r="D12" s="72">
        <v>15000</v>
      </c>
      <c r="E12" s="73">
        <v>15000</v>
      </c>
      <c r="F12" s="52">
        <f t="shared" si="0"/>
        <v>1</v>
      </c>
      <c r="G12" s="139">
        <v>0</v>
      </c>
      <c r="H12" s="72">
        <v>0</v>
      </c>
      <c r="I12" s="73">
        <v>0</v>
      </c>
      <c r="J12" s="55">
        <f t="shared" si="1"/>
        <v>0</v>
      </c>
    </row>
    <row r="13" spans="1:12" ht="15" customHeight="1">
      <c r="A13" s="13" t="s">
        <v>190</v>
      </c>
      <c r="B13" s="16"/>
      <c r="C13" s="71">
        <v>0</v>
      </c>
      <c r="D13" s="72">
        <v>0</v>
      </c>
      <c r="E13" s="73">
        <v>0</v>
      </c>
      <c r="F13" s="52">
        <v>0</v>
      </c>
      <c r="G13" s="139">
        <v>0</v>
      </c>
      <c r="H13" s="72">
        <v>0</v>
      </c>
      <c r="I13" s="73">
        <v>0</v>
      </c>
      <c r="J13" s="55">
        <f t="shared" si="1"/>
        <v>0</v>
      </c>
      <c r="L13" s="53"/>
    </row>
    <row r="14" spans="1:12" ht="15" customHeight="1">
      <c r="A14" s="217" t="s">
        <v>67</v>
      </c>
      <c r="B14" s="218"/>
      <c r="C14" s="71">
        <v>590000</v>
      </c>
      <c r="D14" s="72">
        <v>621400</v>
      </c>
      <c r="E14" s="73">
        <v>621400</v>
      </c>
      <c r="F14" s="52">
        <f t="shared" si="0"/>
        <v>1</v>
      </c>
      <c r="G14" s="139">
        <v>0</v>
      </c>
      <c r="H14" s="72">
        <v>0</v>
      </c>
      <c r="I14" s="73">
        <v>0</v>
      </c>
      <c r="J14" s="55">
        <f t="shared" si="1"/>
        <v>0</v>
      </c>
      <c r="L14" s="53"/>
    </row>
    <row r="15" spans="1:12" ht="15" customHeight="1">
      <c r="A15" s="217" t="s">
        <v>68</v>
      </c>
      <c r="B15" s="219"/>
      <c r="C15" s="71">
        <v>2300000</v>
      </c>
      <c r="D15" s="175">
        <v>3144600</v>
      </c>
      <c r="E15" s="73">
        <v>3144556.68</v>
      </c>
      <c r="F15" s="52">
        <f t="shared" si="0"/>
        <v>0.9999862240030529</v>
      </c>
      <c r="G15" s="139">
        <v>0</v>
      </c>
      <c r="H15" s="72">
        <v>0</v>
      </c>
      <c r="I15" s="73">
        <v>0</v>
      </c>
      <c r="J15" s="55">
        <f t="shared" si="1"/>
        <v>0</v>
      </c>
      <c r="L15" s="53"/>
    </row>
    <row r="16" spans="1:12" ht="15" customHeight="1">
      <c r="A16" s="13" t="s">
        <v>77</v>
      </c>
      <c r="B16" s="20"/>
      <c r="C16" s="74">
        <v>560000</v>
      </c>
      <c r="D16" s="75">
        <v>1601200</v>
      </c>
      <c r="E16" s="76">
        <v>1601197.22</v>
      </c>
      <c r="F16" s="52">
        <f t="shared" si="0"/>
        <v>0.9999982638021484</v>
      </c>
      <c r="G16" s="140">
        <v>870000</v>
      </c>
      <c r="H16" s="75">
        <v>1115000</v>
      </c>
      <c r="I16" s="76">
        <v>1114829.57</v>
      </c>
      <c r="J16" s="52">
        <f>I16/H16</f>
        <v>0.9998471479820629</v>
      </c>
      <c r="L16" s="53"/>
    </row>
    <row r="17" spans="1:12" ht="15" customHeight="1" thickBot="1">
      <c r="A17" s="208" t="s">
        <v>263</v>
      </c>
      <c r="B17" s="209"/>
      <c r="C17" s="77">
        <v>0</v>
      </c>
      <c r="D17" s="78">
        <v>200</v>
      </c>
      <c r="E17" s="79">
        <v>123</v>
      </c>
      <c r="F17" s="52">
        <f t="shared" si="0"/>
        <v>0.615</v>
      </c>
      <c r="G17" s="141">
        <v>0</v>
      </c>
      <c r="H17" s="78">
        <v>0</v>
      </c>
      <c r="I17" s="79">
        <v>0</v>
      </c>
      <c r="J17" s="56">
        <f t="shared" si="1"/>
        <v>0</v>
      </c>
      <c r="L17" s="53"/>
    </row>
    <row r="18" spans="1:12" ht="15" customHeight="1">
      <c r="A18" s="220" t="s">
        <v>70</v>
      </c>
      <c r="B18" s="221"/>
      <c r="C18" s="221"/>
      <c r="D18" s="221"/>
      <c r="E18" s="221"/>
      <c r="F18" s="221"/>
      <c r="G18" s="221"/>
      <c r="H18" s="221"/>
      <c r="I18" s="221"/>
      <c r="J18" s="222"/>
      <c r="L18" s="53"/>
    </row>
    <row r="19" spans="1:10" ht="15" customHeight="1">
      <c r="A19" s="18" t="s">
        <v>137</v>
      </c>
      <c r="B19" s="19">
        <v>558</v>
      </c>
      <c r="C19" s="80">
        <v>50000</v>
      </c>
      <c r="D19" s="81">
        <v>193800</v>
      </c>
      <c r="E19" s="70">
        <v>193746.08</v>
      </c>
      <c r="F19" s="52">
        <f>E19/D19</f>
        <v>0.9997217750257997</v>
      </c>
      <c r="G19" s="21">
        <v>0</v>
      </c>
      <c r="H19" s="82">
        <v>51800</v>
      </c>
      <c r="I19" s="70">
        <v>51764.5</v>
      </c>
      <c r="J19" s="52">
        <f aca="true" t="shared" si="2" ref="J19:J27">I19/H19</f>
        <v>0.9993146718146718</v>
      </c>
    </row>
    <row r="20" spans="1:10" ht="15" customHeight="1">
      <c r="A20" s="18" t="s">
        <v>138</v>
      </c>
      <c r="B20" s="19">
        <v>501</v>
      </c>
      <c r="C20" s="80">
        <v>483300</v>
      </c>
      <c r="D20" s="81">
        <v>1075600</v>
      </c>
      <c r="E20" s="70">
        <v>889698.34</v>
      </c>
      <c r="F20" s="52">
        <f aca="true" t="shared" si="3" ref="F20:F25">E20/D20</f>
        <v>0.8271646894756415</v>
      </c>
      <c r="G20" s="21">
        <v>75000</v>
      </c>
      <c r="H20" s="82">
        <v>62300</v>
      </c>
      <c r="I20" s="70">
        <v>62295.56</v>
      </c>
      <c r="J20" s="52">
        <f t="shared" si="2"/>
        <v>0.9999287319422151</v>
      </c>
    </row>
    <row r="21" spans="1:10" ht="15" customHeight="1">
      <c r="A21" s="18" t="s">
        <v>139</v>
      </c>
      <c r="B21" s="19">
        <v>501</v>
      </c>
      <c r="C21" s="80">
        <v>2300000</v>
      </c>
      <c r="D21" s="165">
        <v>3143000</v>
      </c>
      <c r="E21" s="70">
        <v>3142852.1</v>
      </c>
      <c r="F21" s="52">
        <f t="shared" si="3"/>
        <v>0.9999529430480433</v>
      </c>
      <c r="G21" s="21">
        <v>0</v>
      </c>
      <c r="H21" s="82">
        <v>118500</v>
      </c>
      <c r="I21" s="70">
        <v>118469.06</v>
      </c>
      <c r="J21" s="52">
        <f t="shared" si="2"/>
        <v>0.9997389029535865</v>
      </c>
    </row>
    <row r="22" spans="1:10" ht="15" customHeight="1">
      <c r="A22" s="10" t="s">
        <v>140</v>
      </c>
      <c r="B22" s="11">
        <v>502</v>
      </c>
      <c r="C22" s="83">
        <v>700000</v>
      </c>
      <c r="D22" s="81">
        <v>588400</v>
      </c>
      <c r="E22" s="81">
        <v>588426.36</v>
      </c>
      <c r="F22" s="52">
        <f t="shared" si="3"/>
        <v>1.0000447994561523</v>
      </c>
      <c r="G22" s="130">
        <v>80000</v>
      </c>
      <c r="H22" s="84">
        <v>58300</v>
      </c>
      <c r="I22" s="81">
        <v>58244</v>
      </c>
      <c r="J22" s="52">
        <f t="shared" si="2"/>
        <v>0.9990394511149228</v>
      </c>
    </row>
    <row r="23" spans="1:10" ht="15" customHeight="1">
      <c r="A23" s="10" t="s">
        <v>141</v>
      </c>
      <c r="B23" s="11">
        <v>502</v>
      </c>
      <c r="C23" s="83">
        <v>750000</v>
      </c>
      <c r="D23" s="81">
        <v>815600</v>
      </c>
      <c r="E23" s="81">
        <v>815630</v>
      </c>
      <c r="F23" s="52">
        <f t="shared" si="3"/>
        <v>1.0000367827366357</v>
      </c>
      <c r="G23" s="130">
        <v>120000</v>
      </c>
      <c r="H23" s="84">
        <v>123700</v>
      </c>
      <c r="I23" s="81">
        <v>123739</v>
      </c>
      <c r="J23" s="52">
        <f t="shared" si="2"/>
        <v>1.0003152789005658</v>
      </c>
    </row>
    <row r="24" spans="1:10" ht="15" customHeight="1">
      <c r="A24" s="10" t="s">
        <v>142</v>
      </c>
      <c r="B24" s="11">
        <v>502</v>
      </c>
      <c r="C24" s="83">
        <v>300000</v>
      </c>
      <c r="D24" s="81">
        <v>413900</v>
      </c>
      <c r="E24" s="81">
        <v>413954</v>
      </c>
      <c r="F24" s="52">
        <f t="shared" si="3"/>
        <v>1.0001304662962067</v>
      </c>
      <c r="G24" s="130">
        <v>50000</v>
      </c>
      <c r="H24" s="84">
        <v>30500</v>
      </c>
      <c r="I24" s="81">
        <v>30470</v>
      </c>
      <c r="J24" s="52">
        <f t="shared" si="2"/>
        <v>0.9990163934426229</v>
      </c>
    </row>
    <row r="25" spans="1:10" ht="15" customHeight="1">
      <c r="A25" s="10" t="s">
        <v>143</v>
      </c>
      <c r="B25" s="11">
        <v>502</v>
      </c>
      <c r="C25" s="83">
        <v>20000</v>
      </c>
      <c r="D25" s="81">
        <v>27100</v>
      </c>
      <c r="E25" s="81">
        <v>27087.05</v>
      </c>
      <c r="F25" s="52">
        <f t="shared" si="3"/>
        <v>0.9995221402214022</v>
      </c>
      <c r="G25" s="130">
        <v>0</v>
      </c>
      <c r="H25" s="84">
        <v>1600</v>
      </c>
      <c r="I25" s="81">
        <v>1548</v>
      </c>
      <c r="J25" s="52">
        <f t="shared" si="2"/>
        <v>0.9675</v>
      </c>
    </row>
    <row r="26" spans="1:10" ht="15" customHeight="1">
      <c r="A26" s="10" t="s">
        <v>144</v>
      </c>
      <c r="B26" s="11">
        <v>504</v>
      </c>
      <c r="C26" s="83">
        <v>0</v>
      </c>
      <c r="D26" s="81">
        <v>0</v>
      </c>
      <c r="E26" s="81">
        <v>0</v>
      </c>
      <c r="F26" s="52">
        <v>0</v>
      </c>
      <c r="G26" s="130">
        <v>0</v>
      </c>
      <c r="H26" s="84">
        <v>15400</v>
      </c>
      <c r="I26" s="81">
        <v>15410</v>
      </c>
      <c r="J26" s="52">
        <f t="shared" si="2"/>
        <v>1.0006493506493506</v>
      </c>
    </row>
    <row r="27" spans="1:10" ht="15" customHeight="1">
      <c r="A27" s="10" t="s">
        <v>145</v>
      </c>
      <c r="B27" s="11">
        <v>511</v>
      </c>
      <c r="C27" s="83">
        <v>110000</v>
      </c>
      <c r="D27" s="81">
        <v>144600</v>
      </c>
      <c r="E27" s="81">
        <v>144665.4</v>
      </c>
      <c r="F27" s="52">
        <f aca="true" t="shared" si="4" ref="F27:F33">E27/D27</f>
        <v>1.0004522821576762</v>
      </c>
      <c r="G27" s="130">
        <v>9000</v>
      </c>
      <c r="H27" s="84">
        <v>19600</v>
      </c>
      <c r="I27" s="81">
        <v>19616.9</v>
      </c>
      <c r="J27" s="52">
        <f t="shared" si="2"/>
        <v>1.0008622448979592</v>
      </c>
    </row>
    <row r="28" spans="1:10" ht="15" customHeight="1">
      <c r="A28" s="10" t="s">
        <v>156</v>
      </c>
      <c r="B28" s="11">
        <v>512</v>
      </c>
      <c r="C28" s="83">
        <v>5000</v>
      </c>
      <c r="D28" s="81">
        <v>13600</v>
      </c>
      <c r="E28" s="81">
        <v>13585</v>
      </c>
      <c r="F28" s="52">
        <f t="shared" si="4"/>
        <v>0.9988970588235294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146</v>
      </c>
      <c r="B29" s="11">
        <v>513</v>
      </c>
      <c r="C29" s="83">
        <v>2000</v>
      </c>
      <c r="D29" s="81">
        <v>1000</v>
      </c>
      <c r="E29" s="81">
        <v>994</v>
      </c>
      <c r="F29" s="52">
        <f t="shared" si="4"/>
        <v>0.994</v>
      </c>
      <c r="G29" s="130">
        <v>0</v>
      </c>
      <c r="H29" s="84">
        <v>0</v>
      </c>
      <c r="I29" s="81">
        <v>0</v>
      </c>
      <c r="J29" s="52">
        <v>0</v>
      </c>
    </row>
    <row r="30" spans="1:10" ht="15" customHeight="1">
      <c r="A30" s="10" t="s">
        <v>147</v>
      </c>
      <c r="B30" s="11">
        <v>518</v>
      </c>
      <c r="C30" s="83">
        <v>1931100</v>
      </c>
      <c r="D30" s="81">
        <v>2500400</v>
      </c>
      <c r="E30" s="81">
        <v>2500349.97</v>
      </c>
      <c r="F30" s="52">
        <f t="shared" si="4"/>
        <v>0.9999799912014079</v>
      </c>
      <c r="G30" s="130">
        <v>45000</v>
      </c>
      <c r="H30" s="84">
        <v>27400</v>
      </c>
      <c r="I30" s="81">
        <v>27422</v>
      </c>
      <c r="J30" s="52">
        <f>I30/H30</f>
        <v>1.0008029197080293</v>
      </c>
    </row>
    <row r="31" spans="1:10" ht="15" customHeight="1">
      <c r="A31" s="10" t="s">
        <v>148</v>
      </c>
      <c r="B31" s="11">
        <v>521</v>
      </c>
      <c r="C31" s="83">
        <v>0</v>
      </c>
      <c r="D31" s="81">
        <v>844700</v>
      </c>
      <c r="E31" s="81">
        <v>844673</v>
      </c>
      <c r="F31" s="52">
        <f t="shared" si="4"/>
        <v>0.9999680359891086</v>
      </c>
      <c r="G31" s="130">
        <v>350000</v>
      </c>
      <c r="H31" s="84">
        <v>446600</v>
      </c>
      <c r="I31" s="81">
        <v>446590</v>
      </c>
      <c r="J31" s="52">
        <f>I31/H31</f>
        <v>0.9999776085982982</v>
      </c>
    </row>
    <row r="32" spans="1:10" ht="15" customHeight="1">
      <c r="A32" s="10" t="s">
        <v>149</v>
      </c>
      <c r="B32" s="11">
        <v>524</v>
      </c>
      <c r="C32" s="83">
        <v>0</v>
      </c>
      <c r="D32" s="81">
        <v>263100</v>
      </c>
      <c r="E32" s="81">
        <v>263166</v>
      </c>
      <c r="F32" s="52">
        <f t="shared" si="4"/>
        <v>1.0002508551881415</v>
      </c>
      <c r="G32" s="130">
        <v>60000</v>
      </c>
      <c r="H32" s="84">
        <v>102700</v>
      </c>
      <c r="I32" s="81">
        <v>102644</v>
      </c>
      <c r="J32" s="52">
        <f>I32/H32</f>
        <v>0.9994547224926972</v>
      </c>
    </row>
    <row r="33" spans="1:10" ht="15" customHeight="1">
      <c r="A33" s="10" t="s">
        <v>195</v>
      </c>
      <c r="B33" s="11">
        <v>527</v>
      </c>
      <c r="C33" s="83">
        <v>0</v>
      </c>
      <c r="D33" s="81">
        <v>19700</v>
      </c>
      <c r="E33" s="81">
        <v>19678.46</v>
      </c>
      <c r="F33" s="52">
        <f t="shared" si="4"/>
        <v>0.9989065989847715</v>
      </c>
      <c r="G33" s="130">
        <v>2000</v>
      </c>
      <c r="H33" s="84">
        <v>3000</v>
      </c>
      <c r="I33" s="81">
        <v>3032.12</v>
      </c>
      <c r="J33" s="52">
        <f>I33/H33</f>
        <v>1.0107066666666666</v>
      </c>
    </row>
    <row r="34" spans="1:10" ht="15" customHeight="1">
      <c r="A34" s="10" t="s">
        <v>150</v>
      </c>
      <c r="B34" s="11">
        <v>525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151</v>
      </c>
      <c r="B35" s="11">
        <v>528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152</v>
      </c>
      <c r="B36" s="11">
        <v>538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153</v>
      </c>
      <c r="B37" s="11">
        <v>541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154</v>
      </c>
      <c r="B38" s="11">
        <v>547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0" t="s">
        <v>218</v>
      </c>
      <c r="B39" s="11">
        <v>549</v>
      </c>
      <c r="C39" s="83">
        <v>50000</v>
      </c>
      <c r="D39" s="81">
        <v>48700</v>
      </c>
      <c r="E39" s="81">
        <v>48708</v>
      </c>
      <c r="F39" s="52">
        <f>E39/D39</f>
        <v>1.0001642710472278</v>
      </c>
      <c r="G39" s="130">
        <v>0</v>
      </c>
      <c r="H39" s="84">
        <v>100</v>
      </c>
      <c r="I39" s="81">
        <v>73</v>
      </c>
      <c r="J39" s="52">
        <f>I39/H39</f>
        <v>0.73</v>
      </c>
    </row>
    <row r="40" spans="1:10" ht="15" customHeight="1">
      <c r="A40" s="17" t="s">
        <v>155</v>
      </c>
      <c r="B40" s="9">
        <v>551</v>
      </c>
      <c r="C40" s="83">
        <v>443600</v>
      </c>
      <c r="D40" s="81">
        <v>398200</v>
      </c>
      <c r="E40" s="81">
        <v>398174.28</v>
      </c>
      <c r="F40" s="52">
        <f>E40/D40</f>
        <v>0.9999354093420393</v>
      </c>
      <c r="G40" s="130">
        <v>0</v>
      </c>
      <c r="H40" s="84">
        <v>0</v>
      </c>
      <c r="I40" s="81">
        <v>0</v>
      </c>
      <c r="J40" s="52">
        <v>0</v>
      </c>
    </row>
    <row r="41" spans="1:10" ht="15" customHeight="1" thickBot="1">
      <c r="A41" s="57" t="s">
        <v>189</v>
      </c>
      <c r="B41" s="12">
        <v>591</v>
      </c>
      <c r="C41" s="85">
        <v>0</v>
      </c>
      <c r="D41" s="86">
        <v>0</v>
      </c>
      <c r="E41" s="86">
        <v>0</v>
      </c>
      <c r="F41" s="52">
        <v>0</v>
      </c>
      <c r="G41" s="129">
        <v>0</v>
      </c>
      <c r="H41" s="87">
        <v>0</v>
      </c>
      <c r="I41" s="86">
        <v>0</v>
      </c>
      <c r="J41" s="58">
        <v>0</v>
      </c>
    </row>
    <row r="42" spans="1:10" ht="15" customHeight="1">
      <c r="A42" s="14" t="s">
        <v>20</v>
      </c>
      <c r="B42" s="15"/>
      <c r="C42" s="59">
        <f>SUM(C7:C17)</f>
        <v>7145000</v>
      </c>
      <c r="D42" s="59">
        <f>SUM(D7:D17)</f>
        <v>10491400</v>
      </c>
      <c r="E42" s="59">
        <f>SUM(E7:E17)</f>
        <v>10491276.9</v>
      </c>
      <c r="F42" s="60">
        <f>E42/D42</f>
        <v>0.9999882665802468</v>
      </c>
      <c r="G42" s="61">
        <f>SUM(G7:G17)</f>
        <v>870000</v>
      </c>
      <c r="H42" s="61">
        <f>SUM(H7:H17)</f>
        <v>1115000</v>
      </c>
      <c r="I42" s="62">
        <f>SUM(I7:I17)</f>
        <v>1114829.57</v>
      </c>
      <c r="J42" s="60">
        <f>I42/H42</f>
        <v>0.9998471479820629</v>
      </c>
    </row>
    <row r="43" spans="1:10" ht="15" customHeight="1" thickBot="1">
      <c r="A43" s="13" t="s">
        <v>21</v>
      </c>
      <c r="B43" s="16"/>
      <c r="C43" s="63">
        <f>-SUM(C19:C41)</f>
        <v>-7145000</v>
      </c>
      <c r="D43" s="63">
        <f>-SUM(D19:D41)</f>
        <v>-10491400</v>
      </c>
      <c r="E43" s="63">
        <f>-SUM(E19:E41)</f>
        <v>-10305388.040000001</v>
      </c>
      <c r="F43" s="52">
        <f>E43/D43</f>
        <v>0.9822700535676842</v>
      </c>
      <c r="G43" s="64">
        <f>-SUM(G19:G41)</f>
        <v>-791000</v>
      </c>
      <c r="H43" s="64">
        <f>-SUM(H19:H41)</f>
        <v>-1061500</v>
      </c>
      <c r="I43" s="65">
        <f>-SUM(I19:I41)</f>
        <v>-1061318.1400000001</v>
      </c>
      <c r="J43" s="58">
        <f>I43/H43</f>
        <v>0.999828676401319</v>
      </c>
    </row>
    <row r="44" spans="1:10" ht="15" customHeight="1" thickBot="1">
      <c r="A44" s="100" t="s">
        <v>237</v>
      </c>
      <c r="B44" s="67"/>
      <c r="C44" s="101">
        <f>+C42+C43</f>
        <v>0</v>
      </c>
      <c r="D44" s="88">
        <f>+D42+D43</f>
        <v>0</v>
      </c>
      <c r="E44" s="88">
        <f>+E42+E43</f>
        <v>185888.8599999994</v>
      </c>
      <c r="F44" s="68" t="s">
        <v>19</v>
      </c>
      <c r="G44" s="146">
        <f>+G42+G43</f>
        <v>79000</v>
      </c>
      <c r="H44" s="101">
        <f>+H42+H43</f>
        <v>53500</v>
      </c>
      <c r="I44" s="88">
        <f>+I42+I43</f>
        <v>53511.429999999935</v>
      </c>
      <c r="J44" s="91">
        <f>I44/H44</f>
        <v>1.0002136448598118</v>
      </c>
    </row>
    <row r="45" spans="1:10" ht="13.5" thickBot="1">
      <c r="A45" s="150" t="s">
        <v>238</v>
      </c>
      <c r="B45" s="147"/>
      <c r="C45" s="188">
        <f>+C42+C43</f>
        <v>0</v>
      </c>
      <c r="D45" s="88">
        <f>+D42+D43</f>
        <v>0</v>
      </c>
      <c r="E45" s="180">
        <v>0</v>
      </c>
      <c r="F45" s="181" t="s">
        <v>19</v>
      </c>
      <c r="G45" s="185">
        <v>0</v>
      </c>
      <c r="H45" s="151">
        <v>0</v>
      </c>
      <c r="I45" s="151">
        <v>0</v>
      </c>
      <c r="J45" s="161" t="s">
        <v>19</v>
      </c>
    </row>
    <row r="46" spans="1:10" ht="13.5" thickBot="1">
      <c r="A46" s="150" t="s">
        <v>239</v>
      </c>
      <c r="B46" s="182"/>
      <c r="C46" s="179">
        <v>0</v>
      </c>
      <c r="D46" s="180">
        <v>0</v>
      </c>
      <c r="E46" s="88">
        <f>+E42+E43</f>
        <v>185888.8599999994</v>
      </c>
      <c r="F46" s="181" t="s">
        <v>19</v>
      </c>
      <c r="G46" s="184">
        <v>0</v>
      </c>
      <c r="H46" s="151">
        <v>0</v>
      </c>
      <c r="I46" s="151">
        <f>I44</f>
        <v>53511.429999999935</v>
      </c>
      <c r="J46" s="181" t="s">
        <v>19</v>
      </c>
    </row>
    <row r="47" spans="1:10" ht="13.5" thickBot="1">
      <c r="A47" s="150" t="s">
        <v>240</v>
      </c>
      <c r="B47" s="147"/>
      <c r="C47" s="187"/>
      <c r="D47" s="148"/>
      <c r="E47" s="149"/>
      <c r="F47" s="149"/>
      <c r="G47" s="185"/>
      <c r="H47" s="186"/>
      <c r="I47" s="151">
        <f>E46+I46</f>
        <v>239400.28999999934</v>
      </c>
      <c r="J47" s="183" t="s">
        <v>19</v>
      </c>
    </row>
    <row r="48" ht="12.75">
      <c r="C48" s="159"/>
    </row>
  </sheetData>
  <sheetProtection/>
  <mergeCells count="9">
    <mergeCell ref="A18:J18"/>
    <mergeCell ref="D1:F1"/>
    <mergeCell ref="C3:F3"/>
    <mergeCell ref="G3:J3"/>
    <mergeCell ref="A6:J6"/>
    <mergeCell ref="A7:B7"/>
    <mergeCell ref="A14:B14"/>
    <mergeCell ref="A15:B15"/>
    <mergeCell ref="A17:B17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&amp;L&amp;A&amp;R126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5.375" style="4" customWidth="1"/>
    <col min="12" max="16384" width="9.125" style="5" customWidth="1"/>
  </cols>
  <sheetData>
    <row r="1" spans="1:9" ht="15">
      <c r="A1" s="38" t="s">
        <v>78</v>
      </c>
      <c r="D1" s="210" t="s">
        <v>8</v>
      </c>
      <c r="E1" s="210"/>
      <c r="F1" s="210"/>
      <c r="G1" s="126"/>
      <c r="H1" s="39" t="s">
        <v>9</v>
      </c>
      <c r="I1" s="40">
        <v>43465</v>
      </c>
    </row>
    <row r="2" ht="14.25" thickBot="1">
      <c r="A2" s="38" t="s">
        <v>79</v>
      </c>
    </row>
    <row r="3" spans="3:10" ht="12" customHeight="1">
      <c r="C3" s="211" t="s">
        <v>61</v>
      </c>
      <c r="D3" s="212"/>
      <c r="E3" s="212"/>
      <c r="F3" s="213"/>
      <c r="G3" s="214" t="s">
        <v>10</v>
      </c>
      <c r="H3" s="212"/>
      <c r="I3" s="212"/>
      <c r="J3" s="213"/>
    </row>
    <row r="4" spans="1:10" ht="12" customHeight="1">
      <c r="A4" s="41"/>
      <c r="B4" s="7"/>
      <c r="C4" s="42" t="s">
        <v>62</v>
      </c>
      <c r="D4" s="43" t="s">
        <v>63</v>
      </c>
      <c r="E4" s="44" t="s">
        <v>64</v>
      </c>
      <c r="F4" s="45" t="s">
        <v>7</v>
      </c>
      <c r="G4" s="135" t="s">
        <v>62</v>
      </c>
      <c r="H4" s="43" t="s">
        <v>63</v>
      </c>
      <c r="I4" s="8" t="s">
        <v>64</v>
      </c>
      <c r="J4" s="9" t="s">
        <v>7</v>
      </c>
    </row>
    <row r="5" spans="1:10" ht="9.75" customHeight="1" thickBot="1">
      <c r="A5" s="41"/>
      <c r="B5" s="46"/>
      <c r="C5" s="47" t="s">
        <v>11</v>
      </c>
      <c r="D5" s="48" t="s">
        <v>12</v>
      </c>
      <c r="E5" s="8" t="s">
        <v>13</v>
      </c>
      <c r="F5" s="9" t="s">
        <v>14</v>
      </c>
      <c r="G5" s="138" t="s">
        <v>15</v>
      </c>
      <c r="H5" s="48" t="s">
        <v>16</v>
      </c>
      <c r="I5" s="8" t="s">
        <v>17</v>
      </c>
      <c r="J5" s="9" t="s">
        <v>18</v>
      </c>
    </row>
    <row r="6" spans="1:10" ht="15" customHeight="1">
      <c r="A6" s="220" t="s">
        <v>65</v>
      </c>
      <c r="B6" s="221"/>
      <c r="C6" s="221"/>
      <c r="D6" s="221"/>
      <c r="E6" s="221"/>
      <c r="F6" s="221"/>
      <c r="G6" s="221"/>
      <c r="H6" s="221"/>
      <c r="I6" s="221"/>
      <c r="J6" s="222"/>
    </row>
    <row r="7" spans="1:10" ht="15" customHeight="1">
      <c r="A7" s="215" t="s">
        <v>135</v>
      </c>
      <c r="B7" s="216"/>
      <c r="C7" s="69">
        <v>3029000</v>
      </c>
      <c r="D7" s="21">
        <v>3040200</v>
      </c>
      <c r="E7" s="70">
        <v>3040120</v>
      </c>
      <c r="F7" s="52">
        <f aca="true" t="shared" si="0" ref="F7:F17">E7/D7</f>
        <v>0.9999736859417143</v>
      </c>
      <c r="G7" s="21">
        <v>0</v>
      </c>
      <c r="H7" s="21">
        <v>0</v>
      </c>
      <c r="I7" s="70">
        <v>0</v>
      </c>
      <c r="J7" s="52">
        <f aca="true" t="shared" si="1" ref="J7:J17">IF(ISERR(I7/H7),0,I7/H7)</f>
        <v>0</v>
      </c>
    </row>
    <row r="8" spans="1:10" ht="15" customHeight="1">
      <c r="A8" s="13" t="s">
        <v>211</v>
      </c>
      <c r="B8" s="20"/>
      <c r="C8" s="71">
        <v>0</v>
      </c>
      <c r="D8" s="175">
        <v>65000</v>
      </c>
      <c r="E8" s="73">
        <v>65000</v>
      </c>
      <c r="F8" s="52">
        <f t="shared" si="0"/>
        <v>1</v>
      </c>
      <c r="G8" s="139">
        <v>0</v>
      </c>
      <c r="H8" s="72">
        <v>0</v>
      </c>
      <c r="I8" s="73">
        <v>0</v>
      </c>
      <c r="J8" s="55">
        <f t="shared" si="1"/>
        <v>0</v>
      </c>
    </row>
    <row r="9" spans="1:10" ht="15" customHeight="1">
      <c r="A9" s="13" t="s">
        <v>66</v>
      </c>
      <c r="B9" s="16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 t="shared" si="1"/>
        <v>0</v>
      </c>
    </row>
    <row r="10" spans="1:10" ht="15" customHeight="1">
      <c r="A10" s="13" t="s">
        <v>215</v>
      </c>
      <c r="B10" s="20"/>
      <c r="C10" s="71">
        <v>0</v>
      </c>
      <c r="D10" s="72">
        <v>926800</v>
      </c>
      <c r="E10" s="73">
        <v>926800</v>
      </c>
      <c r="F10" s="52">
        <f t="shared" si="0"/>
        <v>1</v>
      </c>
      <c r="G10" s="139">
        <v>0</v>
      </c>
      <c r="H10" s="72">
        <v>0</v>
      </c>
      <c r="I10" s="73">
        <v>0</v>
      </c>
      <c r="J10" s="55">
        <f t="shared" si="1"/>
        <v>0</v>
      </c>
    </row>
    <row r="11" spans="1:10" ht="15" customHeight="1">
      <c r="A11" s="13" t="s">
        <v>226</v>
      </c>
      <c r="B11" s="16"/>
      <c r="C11" s="71">
        <v>0</v>
      </c>
      <c r="D11" s="72">
        <v>49000</v>
      </c>
      <c r="E11" s="73">
        <v>49000</v>
      </c>
      <c r="F11" s="52">
        <f t="shared" si="0"/>
        <v>1</v>
      </c>
      <c r="G11" s="139">
        <v>0</v>
      </c>
      <c r="H11" s="72">
        <v>0</v>
      </c>
      <c r="I11" s="73">
        <v>0</v>
      </c>
      <c r="J11" s="55">
        <f t="shared" si="1"/>
        <v>0</v>
      </c>
    </row>
    <row r="12" spans="1:10" ht="15" customHeight="1">
      <c r="A12" s="13" t="s">
        <v>194</v>
      </c>
      <c r="B12" s="20"/>
      <c r="C12" s="71">
        <v>0</v>
      </c>
      <c r="D12" s="72">
        <v>15000</v>
      </c>
      <c r="E12" s="73">
        <v>15000</v>
      </c>
      <c r="F12" s="52">
        <f t="shared" si="0"/>
        <v>1</v>
      </c>
      <c r="G12" s="139">
        <v>0</v>
      </c>
      <c r="H12" s="72">
        <v>0</v>
      </c>
      <c r="I12" s="73">
        <v>0</v>
      </c>
      <c r="J12" s="55">
        <f t="shared" si="1"/>
        <v>0</v>
      </c>
    </row>
    <row r="13" spans="1:10" ht="15" customHeight="1">
      <c r="A13" s="13" t="s">
        <v>190</v>
      </c>
      <c r="B13" s="16"/>
      <c r="C13" s="71">
        <v>0</v>
      </c>
      <c r="D13" s="72">
        <v>272200</v>
      </c>
      <c r="E13" s="73">
        <v>272134.76</v>
      </c>
      <c r="F13" s="52">
        <f t="shared" si="0"/>
        <v>0.9997603232916973</v>
      </c>
      <c r="G13" s="139">
        <v>0</v>
      </c>
      <c r="H13" s="72">
        <v>0</v>
      </c>
      <c r="I13" s="73">
        <v>0</v>
      </c>
      <c r="J13" s="55">
        <f t="shared" si="1"/>
        <v>0</v>
      </c>
    </row>
    <row r="14" spans="1:10" ht="15" customHeight="1">
      <c r="A14" s="217" t="s">
        <v>67</v>
      </c>
      <c r="B14" s="218"/>
      <c r="C14" s="71">
        <v>500000</v>
      </c>
      <c r="D14" s="72">
        <v>489400</v>
      </c>
      <c r="E14" s="73">
        <v>489400</v>
      </c>
      <c r="F14" s="52">
        <f t="shared" si="0"/>
        <v>1</v>
      </c>
      <c r="G14" s="139">
        <v>0</v>
      </c>
      <c r="H14" s="72">
        <v>0</v>
      </c>
      <c r="I14" s="73">
        <v>0</v>
      </c>
      <c r="J14" s="55">
        <f t="shared" si="1"/>
        <v>0</v>
      </c>
    </row>
    <row r="15" spans="1:10" ht="15" customHeight="1">
      <c r="A15" s="217" t="s">
        <v>68</v>
      </c>
      <c r="B15" s="219"/>
      <c r="C15" s="71">
        <v>2200000</v>
      </c>
      <c r="D15" s="72">
        <v>2796000</v>
      </c>
      <c r="E15" s="73">
        <v>2796002.43</v>
      </c>
      <c r="F15" s="52">
        <f t="shared" si="0"/>
        <v>1.0000008690987126</v>
      </c>
      <c r="G15" s="139">
        <v>0</v>
      </c>
      <c r="H15" s="72">
        <v>0</v>
      </c>
      <c r="I15" s="73">
        <v>0</v>
      </c>
      <c r="J15" s="55">
        <f t="shared" si="1"/>
        <v>0</v>
      </c>
    </row>
    <row r="16" spans="1:10" ht="15" customHeight="1">
      <c r="A16" s="13" t="s">
        <v>77</v>
      </c>
      <c r="B16" s="20"/>
      <c r="C16" s="74">
        <v>2000</v>
      </c>
      <c r="D16" s="75">
        <v>1523700</v>
      </c>
      <c r="E16" s="76">
        <v>1523557.7</v>
      </c>
      <c r="F16" s="52">
        <f t="shared" si="0"/>
        <v>0.9999066089125156</v>
      </c>
      <c r="G16" s="140">
        <v>850000</v>
      </c>
      <c r="H16" s="75">
        <v>1098100</v>
      </c>
      <c r="I16" s="76">
        <v>1098073.2</v>
      </c>
      <c r="J16" s="52">
        <f>I16/H16</f>
        <v>0.9999755942081777</v>
      </c>
    </row>
    <row r="17" spans="1:10" ht="15" customHeight="1" thickBot="1">
      <c r="A17" s="208" t="s">
        <v>265</v>
      </c>
      <c r="B17" s="209"/>
      <c r="C17" s="77">
        <v>0</v>
      </c>
      <c r="D17" s="78">
        <v>673000</v>
      </c>
      <c r="E17" s="79">
        <v>672974.42</v>
      </c>
      <c r="F17" s="52">
        <f t="shared" si="0"/>
        <v>0.9999619910846954</v>
      </c>
      <c r="G17" s="141">
        <v>0</v>
      </c>
      <c r="H17" s="78">
        <v>0</v>
      </c>
      <c r="I17" s="79">
        <v>0</v>
      </c>
      <c r="J17" s="56">
        <f t="shared" si="1"/>
        <v>0</v>
      </c>
    </row>
    <row r="18" spans="1:10" ht="15" customHeight="1">
      <c r="A18" s="220" t="s">
        <v>70</v>
      </c>
      <c r="B18" s="221"/>
      <c r="C18" s="221"/>
      <c r="D18" s="221"/>
      <c r="E18" s="221"/>
      <c r="F18" s="221"/>
      <c r="G18" s="221"/>
      <c r="H18" s="221"/>
      <c r="I18" s="221"/>
      <c r="J18" s="222"/>
    </row>
    <row r="19" spans="1:10" ht="15" customHeight="1">
      <c r="A19" s="18" t="s">
        <v>137</v>
      </c>
      <c r="B19" s="19">
        <v>558</v>
      </c>
      <c r="C19" s="80">
        <v>355700</v>
      </c>
      <c r="D19" s="81">
        <v>938000</v>
      </c>
      <c r="E19" s="70">
        <v>938018.29</v>
      </c>
      <c r="F19" s="52">
        <f aca="true" t="shared" si="2" ref="F19:F43">E19/D19</f>
        <v>1.000019498933902</v>
      </c>
      <c r="G19" s="21">
        <v>0</v>
      </c>
      <c r="H19" s="82">
        <v>0</v>
      </c>
      <c r="I19" s="70">
        <v>0</v>
      </c>
      <c r="J19" s="52">
        <v>0</v>
      </c>
    </row>
    <row r="20" spans="1:10" ht="15" customHeight="1">
      <c r="A20" s="18" t="s">
        <v>138</v>
      </c>
      <c r="B20" s="19">
        <v>501</v>
      </c>
      <c r="C20" s="80">
        <v>420000</v>
      </c>
      <c r="D20" s="81">
        <v>920000</v>
      </c>
      <c r="E20" s="70">
        <v>920043.86</v>
      </c>
      <c r="F20" s="52">
        <f t="shared" si="2"/>
        <v>1.0000476739130435</v>
      </c>
      <c r="G20" s="104">
        <v>40000</v>
      </c>
      <c r="H20" s="162">
        <v>42200</v>
      </c>
      <c r="I20" s="70">
        <v>42205.07</v>
      </c>
      <c r="J20" s="52">
        <f>I20/H20</f>
        <v>1.0001201421800947</v>
      </c>
    </row>
    <row r="21" spans="1:10" ht="15" customHeight="1">
      <c r="A21" s="18" t="s">
        <v>139</v>
      </c>
      <c r="B21" s="19">
        <v>501</v>
      </c>
      <c r="C21" s="80">
        <v>2200000</v>
      </c>
      <c r="D21" s="70">
        <v>2796000</v>
      </c>
      <c r="E21" s="70">
        <v>2796002.43</v>
      </c>
      <c r="F21" s="52">
        <f t="shared" si="2"/>
        <v>1.0000008690987126</v>
      </c>
      <c r="G21" s="104">
        <v>50000</v>
      </c>
      <c r="H21" s="162">
        <v>119000</v>
      </c>
      <c r="I21" s="70">
        <v>118939.69</v>
      </c>
      <c r="J21" s="52">
        <f>I21/H21</f>
        <v>0.9994931932773109</v>
      </c>
    </row>
    <row r="22" spans="1:10" ht="15" customHeight="1">
      <c r="A22" s="10" t="s">
        <v>140</v>
      </c>
      <c r="B22" s="11">
        <v>502</v>
      </c>
      <c r="C22" s="83">
        <v>655500</v>
      </c>
      <c r="D22" s="81">
        <v>512000</v>
      </c>
      <c r="E22" s="81">
        <v>511996.2</v>
      </c>
      <c r="F22" s="52">
        <f t="shared" si="2"/>
        <v>0.999992578125</v>
      </c>
      <c r="G22" s="130">
        <v>90000</v>
      </c>
      <c r="H22" s="84">
        <v>84000</v>
      </c>
      <c r="I22" s="81">
        <v>84009.32</v>
      </c>
      <c r="J22" s="52">
        <f>I22/H22</f>
        <v>1.0001109523809524</v>
      </c>
    </row>
    <row r="23" spans="1:10" ht="15" customHeight="1">
      <c r="A23" s="10" t="s">
        <v>141</v>
      </c>
      <c r="B23" s="11">
        <v>502</v>
      </c>
      <c r="C23" s="83">
        <v>480000</v>
      </c>
      <c r="D23" s="81">
        <v>522100</v>
      </c>
      <c r="E23" s="81">
        <v>522089.34</v>
      </c>
      <c r="F23" s="52">
        <f t="shared" si="2"/>
        <v>0.9999795824554684</v>
      </c>
      <c r="G23" s="130">
        <v>40000</v>
      </c>
      <c r="H23" s="84">
        <v>39800</v>
      </c>
      <c r="I23" s="81">
        <v>39766.66</v>
      </c>
      <c r="J23" s="52">
        <f>I23/H23</f>
        <v>0.999162311557789</v>
      </c>
    </row>
    <row r="24" spans="1:10" ht="15" customHeight="1">
      <c r="A24" s="10" t="s">
        <v>142</v>
      </c>
      <c r="B24" s="11">
        <v>502</v>
      </c>
      <c r="C24" s="83">
        <v>160000</v>
      </c>
      <c r="D24" s="81">
        <v>220600</v>
      </c>
      <c r="E24" s="81">
        <v>220525.81</v>
      </c>
      <c r="F24" s="52">
        <f t="shared" si="2"/>
        <v>0.9996636899365368</v>
      </c>
      <c r="G24" s="130">
        <v>20000</v>
      </c>
      <c r="H24" s="84">
        <v>20800</v>
      </c>
      <c r="I24" s="81">
        <v>20847.19</v>
      </c>
      <c r="J24" s="52">
        <f>I24/H24</f>
        <v>1.00226875</v>
      </c>
    </row>
    <row r="25" spans="1:10" ht="15" customHeight="1">
      <c r="A25" s="10" t="s">
        <v>143</v>
      </c>
      <c r="B25" s="11">
        <v>502</v>
      </c>
      <c r="C25" s="83">
        <v>20000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144</v>
      </c>
      <c r="B26" s="11">
        <v>504</v>
      </c>
      <c r="C26" s="83">
        <v>0</v>
      </c>
      <c r="D26" s="81">
        <v>0</v>
      </c>
      <c r="E26" s="81">
        <v>0</v>
      </c>
      <c r="F26" s="52">
        <v>0</v>
      </c>
      <c r="G26" s="130">
        <v>0</v>
      </c>
      <c r="H26" s="84">
        <v>14200</v>
      </c>
      <c r="I26" s="81">
        <v>14196</v>
      </c>
      <c r="J26" s="52">
        <f>I26/H26</f>
        <v>0.9997183098591549</v>
      </c>
    </row>
    <row r="27" spans="1:10" ht="15" customHeight="1">
      <c r="A27" s="10" t="s">
        <v>145</v>
      </c>
      <c r="B27" s="11">
        <v>511</v>
      </c>
      <c r="C27" s="83">
        <v>178900</v>
      </c>
      <c r="D27" s="81">
        <v>210100</v>
      </c>
      <c r="E27" s="81">
        <v>210103.4</v>
      </c>
      <c r="F27" s="52">
        <f t="shared" si="2"/>
        <v>1.0000161827701095</v>
      </c>
      <c r="G27" s="130">
        <v>0</v>
      </c>
      <c r="H27" s="84">
        <v>6100</v>
      </c>
      <c r="I27" s="81">
        <v>6050</v>
      </c>
      <c r="J27" s="52">
        <f>I27/H27</f>
        <v>0.9918032786885246</v>
      </c>
    </row>
    <row r="28" spans="1:10" ht="15" customHeight="1">
      <c r="A28" s="10" t="s">
        <v>156</v>
      </c>
      <c r="B28" s="11">
        <v>512</v>
      </c>
      <c r="C28" s="83">
        <v>50000</v>
      </c>
      <c r="D28" s="81">
        <v>80400</v>
      </c>
      <c r="E28" s="81">
        <v>80347</v>
      </c>
      <c r="F28" s="52">
        <f t="shared" si="2"/>
        <v>0.9993407960199004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146</v>
      </c>
      <c r="B29" s="11">
        <v>513</v>
      </c>
      <c r="C29" s="83">
        <v>4000</v>
      </c>
      <c r="D29" s="81">
        <v>4000</v>
      </c>
      <c r="E29" s="81">
        <v>3936</v>
      </c>
      <c r="F29" s="52">
        <f t="shared" si="2"/>
        <v>0.984</v>
      </c>
      <c r="G29" s="130">
        <v>0</v>
      </c>
      <c r="H29" s="84">
        <v>0</v>
      </c>
      <c r="I29" s="81">
        <v>0</v>
      </c>
      <c r="J29" s="52">
        <v>0</v>
      </c>
    </row>
    <row r="30" spans="1:10" ht="15" customHeight="1">
      <c r="A30" s="10" t="s">
        <v>147</v>
      </c>
      <c r="B30" s="11">
        <v>518</v>
      </c>
      <c r="C30" s="83">
        <v>1030000</v>
      </c>
      <c r="D30" s="81">
        <v>2271000</v>
      </c>
      <c r="E30" s="81">
        <v>2270945.69</v>
      </c>
      <c r="F30" s="52">
        <f t="shared" si="2"/>
        <v>0.9999760854249229</v>
      </c>
      <c r="G30" s="130">
        <v>0</v>
      </c>
      <c r="H30" s="84">
        <v>29900</v>
      </c>
      <c r="I30" s="81">
        <v>29847.08</v>
      </c>
      <c r="J30" s="52">
        <f>I30/H30</f>
        <v>0.9982301003344483</v>
      </c>
    </row>
    <row r="31" spans="1:10" ht="15" customHeight="1">
      <c r="A31" s="10" t="s">
        <v>148</v>
      </c>
      <c r="B31" s="11">
        <v>521</v>
      </c>
      <c r="C31" s="83">
        <v>0</v>
      </c>
      <c r="D31" s="81">
        <v>883500</v>
      </c>
      <c r="E31" s="81">
        <v>883450</v>
      </c>
      <c r="F31" s="52">
        <f t="shared" si="2"/>
        <v>0.9999434069043577</v>
      </c>
      <c r="G31" s="130">
        <v>360000</v>
      </c>
      <c r="H31" s="84">
        <v>442200</v>
      </c>
      <c r="I31" s="81">
        <v>442272</v>
      </c>
      <c r="J31" s="52">
        <f>I31/H31</f>
        <v>1.0001628222523744</v>
      </c>
    </row>
    <row r="32" spans="1:10" ht="15" customHeight="1">
      <c r="A32" s="10" t="s">
        <v>149</v>
      </c>
      <c r="B32" s="11">
        <v>524</v>
      </c>
      <c r="C32" s="83">
        <v>0</v>
      </c>
      <c r="D32" s="81">
        <v>248400</v>
      </c>
      <c r="E32" s="81">
        <v>248326</v>
      </c>
      <c r="F32" s="52">
        <f t="shared" si="2"/>
        <v>0.9997020933977455</v>
      </c>
      <c r="G32" s="130">
        <v>11000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195</v>
      </c>
      <c r="B33" s="11">
        <v>527</v>
      </c>
      <c r="C33" s="83">
        <v>0</v>
      </c>
      <c r="D33" s="81">
        <v>26500</v>
      </c>
      <c r="E33" s="81">
        <v>26421.42</v>
      </c>
      <c r="F33" s="52">
        <f t="shared" si="2"/>
        <v>0.997034716981132</v>
      </c>
      <c r="G33" s="130">
        <v>1000</v>
      </c>
      <c r="H33" s="84">
        <v>0</v>
      </c>
      <c r="I33" s="81">
        <v>972.8</v>
      </c>
      <c r="J33" s="52">
        <v>0</v>
      </c>
    </row>
    <row r="34" spans="1:10" ht="15" customHeight="1">
      <c r="A34" s="10" t="s">
        <v>150</v>
      </c>
      <c r="B34" s="11">
        <v>525</v>
      </c>
      <c r="C34" s="83">
        <v>0</v>
      </c>
      <c r="D34" s="81">
        <v>300</v>
      </c>
      <c r="E34" s="81">
        <v>323</v>
      </c>
      <c r="F34" s="52">
        <f t="shared" si="2"/>
        <v>1.0766666666666667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151</v>
      </c>
      <c r="B35" s="11">
        <v>528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152</v>
      </c>
      <c r="B36" s="11">
        <v>538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153</v>
      </c>
      <c r="B37" s="11">
        <v>541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154</v>
      </c>
      <c r="B38" s="11">
        <v>547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0" t="s">
        <v>218</v>
      </c>
      <c r="B39" s="11">
        <v>549</v>
      </c>
      <c r="C39" s="83">
        <v>40000</v>
      </c>
      <c r="D39" s="81">
        <v>79600</v>
      </c>
      <c r="E39" s="81">
        <v>79537</v>
      </c>
      <c r="F39" s="52">
        <f t="shared" si="2"/>
        <v>0.9992085427135678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>
      <c r="A40" s="17" t="s">
        <v>155</v>
      </c>
      <c r="B40" s="9">
        <v>551</v>
      </c>
      <c r="C40" s="83">
        <v>136900</v>
      </c>
      <c r="D40" s="81">
        <v>137400</v>
      </c>
      <c r="E40" s="81">
        <v>137419.94</v>
      </c>
      <c r="F40" s="52">
        <f t="shared" si="2"/>
        <v>1.0001451237263463</v>
      </c>
      <c r="G40" s="130">
        <v>0</v>
      </c>
      <c r="H40" s="84">
        <v>0</v>
      </c>
      <c r="I40" s="81">
        <v>0</v>
      </c>
      <c r="J40" s="52">
        <v>0</v>
      </c>
    </row>
    <row r="41" spans="1:10" ht="15" customHeight="1" thickBot="1">
      <c r="A41" s="57" t="s">
        <v>189</v>
      </c>
      <c r="B41" s="12">
        <v>591</v>
      </c>
      <c r="C41" s="85">
        <v>0</v>
      </c>
      <c r="D41" s="86">
        <v>400</v>
      </c>
      <c r="E41" s="86">
        <v>346.13</v>
      </c>
      <c r="F41" s="52">
        <f t="shared" si="2"/>
        <v>0.865325</v>
      </c>
      <c r="G41" s="129">
        <v>0</v>
      </c>
      <c r="H41" s="87">
        <v>0</v>
      </c>
      <c r="I41" s="86">
        <v>0</v>
      </c>
      <c r="J41" s="58">
        <v>0</v>
      </c>
    </row>
    <row r="42" spans="1:10" ht="15" customHeight="1">
      <c r="A42" s="14" t="s">
        <v>20</v>
      </c>
      <c r="B42" s="15"/>
      <c r="C42" s="59">
        <f>SUM(C7:C17)</f>
        <v>5731000</v>
      </c>
      <c r="D42" s="59">
        <f>SUM(D7:D17)</f>
        <v>9850300</v>
      </c>
      <c r="E42" s="59">
        <f>SUM(E7:E17)</f>
        <v>9849989.309999999</v>
      </c>
      <c r="F42" s="60">
        <f t="shared" si="2"/>
        <v>0.999968458828665</v>
      </c>
      <c r="G42" s="61">
        <f>SUM(G7:G17)</f>
        <v>850000</v>
      </c>
      <c r="H42" s="61">
        <f>SUM(H7:H17)</f>
        <v>1098100</v>
      </c>
      <c r="I42" s="62">
        <f>SUM(I7:I17)</f>
        <v>1098073.2</v>
      </c>
      <c r="J42" s="60">
        <f>I42/H42</f>
        <v>0.9999755942081777</v>
      </c>
    </row>
    <row r="43" spans="1:10" ht="15" customHeight="1" thickBot="1">
      <c r="A43" s="13" t="s">
        <v>21</v>
      </c>
      <c r="B43" s="16"/>
      <c r="C43" s="63">
        <f>-SUM(C19:C41)</f>
        <v>-5731000</v>
      </c>
      <c r="D43" s="63">
        <f>-SUM(D19:D41)</f>
        <v>-9850300</v>
      </c>
      <c r="E43" s="63">
        <f>-SUM(E19:E41)</f>
        <v>-9849831.51</v>
      </c>
      <c r="F43" s="52">
        <f t="shared" si="2"/>
        <v>0.9999524390120098</v>
      </c>
      <c r="G43" s="64">
        <f>-SUM(G19:G41)</f>
        <v>-612000</v>
      </c>
      <c r="H43" s="64">
        <f>-SUM(H19:H41)</f>
        <v>-798200</v>
      </c>
      <c r="I43" s="65">
        <f>-SUM(I19:I41)</f>
        <v>-799105.81</v>
      </c>
      <c r="J43" s="56">
        <f>I43/H43</f>
        <v>1.0011348158356301</v>
      </c>
    </row>
    <row r="44" spans="1:10" ht="15" customHeight="1" thickBot="1">
      <c r="A44" s="100" t="s">
        <v>237</v>
      </c>
      <c r="B44" s="67"/>
      <c r="C44" s="101">
        <f>+C42+C43</f>
        <v>0</v>
      </c>
      <c r="D44" s="88">
        <f>+D42+D43</f>
        <v>0</v>
      </c>
      <c r="E44" s="88">
        <f>+E42+E43</f>
        <v>157.7999999988824</v>
      </c>
      <c r="F44" s="68" t="s">
        <v>19</v>
      </c>
      <c r="G44" s="146">
        <f>+G42+G43</f>
        <v>238000</v>
      </c>
      <c r="H44" s="101">
        <f>+H42+H43</f>
        <v>299900</v>
      </c>
      <c r="I44" s="88">
        <f>+I42+I43</f>
        <v>298967.3899999999</v>
      </c>
      <c r="J44" s="58">
        <f>I44/H44</f>
        <v>0.9968902634211401</v>
      </c>
    </row>
    <row r="45" spans="1:10" ht="13.5" thickBot="1">
      <c r="A45" s="150" t="s">
        <v>238</v>
      </c>
      <c r="B45" s="147"/>
      <c r="C45" s="188">
        <f>+C42+C43</f>
        <v>0</v>
      </c>
      <c r="D45" s="88">
        <f>+D42+D43</f>
        <v>0</v>
      </c>
      <c r="E45" s="180">
        <v>0</v>
      </c>
      <c r="F45" s="181" t="s">
        <v>19</v>
      </c>
      <c r="G45" s="185">
        <v>0</v>
      </c>
      <c r="H45" s="151">
        <v>0</v>
      </c>
      <c r="I45" s="151">
        <v>0</v>
      </c>
      <c r="J45" s="161" t="s">
        <v>19</v>
      </c>
    </row>
    <row r="46" spans="1:10" ht="13.5" thickBot="1">
      <c r="A46" s="150" t="s">
        <v>239</v>
      </c>
      <c r="B46" s="182"/>
      <c r="C46" s="179">
        <v>0</v>
      </c>
      <c r="D46" s="180">
        <v>0</v>
      </c>
      <c r="E46" s="88">
        <f>+E42+E43</f>
        <v>157.7999999988824</v>
      </c>
      <c r="F46" s="181" t="s">
        <v>19</v>
      </c>
      <c r="G46" s="184">
        <v>0</v>
      </c>
      <c r="H46" s="151">
        <v>0</v>
      </c>
      <c r="I46" s="151">
        <f>I44</f>
        <v>298967.3899999999</v>
      </c>
      <c r="J46" s="181" t="s">
        <v>19</v>
      </c>
    </row>
    <row r="47" spans="1:10" ht="13.5" thickBot="1">
      <c r="A47" s="150" t="s">
        <v>240</v>
      </c>
      <c r="B47" s="147"/>
      <c r="C47" s="187"/>
      <c r="D47" s="148"/>
      <c r="E47" s="149"/>
      <c r="F47" s="149"/>
      <c r="G47" s="185"/>
      <c r="H47" s="186"/>
      <c r="I47" s="151">
        <f>E46+I46</f>
        <v>299125.1899999988</v>
      </c>
      <c r="J47" s="183" t="s">
        <v>19</v>
      </c>
    </row>
    <row r="48" ht="12.75">
      <c r="C48" s="159"/>
    </row>
  </sheetData>
  <sheetProtection/>
  <mergeCells count="9">
    <mergeCell ref="A18:J18"/>
    <mergeCell ref="D1:F1"/>
    <mergeCell ref="C3:F3"/>
    <mergeCell ref="G3:J3"/>
    <mergeCell ref="A6:J6"/>
    <mergeCell ref="A7:B7"/>
    <mergeCell ref="A14:B14"/>
    <mergeCell ref="A15:B15"/>
    <mergeCell ref="A17:B17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&amp;L&amp;A&amp;R127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spans="1:9" ht="15">
      <c r="A1" s="38" t="s">
        <v>75</v>
      </c>
      <c r="D1" s="210" t="s">
        <v>8</v>
      </c>
      <c r="E1" s="210"/>
      <c r="F1" s="210"/>
      <c r="G1" s="126"/>
      <c r="H1" s="39" t="s">
        <v>9</v>
      </c>
      <c r="I1" s="40">
        <v>43465</v>
      </c>
    </row>
    <row r="2" ht="14.25" thickBot="1">
      <c r="A2" s="38" t="s">
        <v>76</v>
      </c>
    </row>
    <row r="3" spans="3:10" ht="12" customHeight="1">
      <c r="C3" s="211" t="s">
        <v>61</v>
      </c>
      <c r="D3" s="212"/>
      <c r="E3" s="212"/>
      <c r="F3" s="213"/>
      <c r="G3" s="214" t="s">
        <v>10</v>
      </c>
      <c r="H3" s="212"/>
      <c r="I3" s="212"/>
      <c r="J3" s="213"/>
    </row>
    <row r="4" spans="1:10" ht="12" customHeight="1">
      <c r="A4" s="41"/>
      <c r="B4" s="7"/>
      <c r="C4" s="42" t="s">
        <v>62</v>
      </c>
      <c r="D4" s="43" t="s">
        <v>63</v>
      </c>
      <c r="E4" s="44" t="s">
        <v>64</v>
      </c>
      <c r="F4" s="45" t="s">
        <v>7</v>
      </c>
      <c r="G4" s="135" t="s">
        <v>62</v>
      </c>
      <c r="H4" s="43" t="s">
        <v>63</v>
      </c>
      <c r="I4" s="8" t="s">
        <v>64</v>
      </c>
      <c r="J4" s="9" t="s">
        <v>7</v>
      </c>
    </row>
    <row r="5" spans="1:10" ht="9.75" customHeight="1" thickBot="1">
      <c r="A5" s="41"/>
      <c r="B5" s="46"/>
      <c r="C5" s="47" t="s">
        <v>11</v>
      </c>
      <c r="D5" s="48" t="s">
        <v>12</v>
      </c>
      <c r="E5" s="8" t="s">
        <v>13</v>
      </c>
      <c r="F5" s="9" t="s">
        <v>14</v>
      </c>
      <c r="G5" s="138" t="s">
        <v>15</v>
      </c>
      <c r="H5" s="48" t="s">
        <v>16</v>
      </c>
      <c r="I5" s="8" t="s">
        <v>17</v>
      </c>
      <c r="J5" s="9" t="s">
        <v>18</v>
      </c>
    </row>
    <row r="6" spans="1:10" ht="15" customHeight="1">
      <c r="A6" s="220" t="s">
        <v>65</v>
      </c>
      <c r="B6" s="221"/>
      <c r="C6" s="221"/>
      <c r="D6" s="221"/>
      <c r="E6" s="221"/>
      <c r="F6" s="221"/>
      <c r="G6" s="221"/>
      <c r="H6" s="221"/>
      <c r="I6" s="221"/>
      <c r="J6" s="222"/>
    </row>
    <row r="7" spans="1:10" ht="15" customHeight="1">
      <c r="A7" s="215" t="s">
        <v>135</v>
      </c>
      <c r="B7" s="216"/>
      <c r="C7" s="69">
        <v>1272000</v>
      </c>
      <c r="D7" s="21">
        <v>1294100</v>
      </c>
      <c r="E7" s="70">
        <v>1294008</v>
      </c>
      <c r="F7" s="52">
        <f>E7/D7</f>
        <v>0.9999289081214744</v>
      </c>
      <c r="G7" s="21">
        <v>0</v>
      </c>
      <c r="H7" s="21">
        <v>0</v>
      </c>
      <c r="I7" s="70">
        <v>0</v>
      </c>
      <c r="J7" s="52">
        <f aca="true" t="shared" si="0" ref="J7:J17">IF(ISERR(I7/H7),0,I7/H7)</f>
        <v>0</v>
      </c>
    </row>
    <row r="8" spans="1:10" ht="15" customHeight="1">
      <c r="A8" s="13" t="s">
        <v>214</v>
      </c>
      <c r="B8" s="20"/>
      <c r="C8" s="71">
        <v>0</v>
      </c>
      <c r="D8" s="72">
        <v>129000</v>
      </c>
      <c r="E8" s="73">
        <v>128262.92</v>
      </c>
      <c r="F8" s="52">
        <f>E8/D8</f>
        <v>0.9942862015503876</v>
      </c>
      <c r="G8" s="139">
        <v>0</v>
      </c>
      <c r="H8" s="72">
        <v>0</v>
      </c>
      <c r="I8" s="73">
        <v>0</v>
      </c>
      <c r="J8" s="55">
        <f t="shared" si="0"/>
        <v>0</v>
      </c>
    </row>
    <row r="9" spans="1:10" ht="15" customHeight="1">
      <c r="A9" s="13" t="s">
        <v>66</v>
      </c>
      <c r="B9" s="16"/>
      <c r="C9" s="71">
        <v>0</v>
      </c>
      <c r="D9" s="72">
        <v>88500</v>
      </c>
      <c r="E9" s="73">
        <v>88500</v>
      </c>
      <c r="F9" s="52">
        <f>E9/D9</f>
        <v>1</v>
      </c>
      <c r="G9" s="139">
        <v>0</v>
      </c>
      <c r="H9" s="72">
        <v>0</v>
      </c>
      <c r="I9" s="73">
        <v>0</v>
      </c>
      <c r="J9" s="55">
        <f t="shared" si="0"/>
        <v>0</v>
      </c>
    </row>
    <row r="10" spans="1:10" ht="15" customHeight="1">
      <c r="A10" s="13" t="s">
        <v>215</v>
      </c>
      <c r="B10" s="20"/>
      <c r="C10" s="71">
        <v>0</v>
      </c>
      <c r="D10" s="72">
        <v>533200</v>
      </c>
      <c r="E10" s="73">
        <v>533200</v>
      </c>
      <c r="F10" s="52">
        <f>E10/D10</f>
        <v>1</v>
      </c>
      <c r="G10" s="139">
        <v>0</v>
      </c>
      <c r="H10" s="72">
        <v>0</v>
      </c>
      <c r="I10" s="73">
        <v>0</v>
      </c>
      <c r="J10" s="55">
        <f t="shared" si="0"/>
        <v>0</v>
      </c>
    </row>
    <row r="11" spans="1:10" ht="15" customHeight="1">
      <c r="A11" s="13" t="s">
        <v>226</v>
      </c>
      <c r="B11" s="16"/>
      <c r="C11" s="71">
        <v>0</v>
      </c>
      <c r="D11" s="72">
        <v>0</v>
      </c>
      <c r="E11" s="73">
        <v>0</v>
      </c>
      <c r="F11" s="52">
        <v>0</v>
      </c>
      <c r="G11" s="139">
        <v>0</v>
      </c>
      <c r="H11" s="72">
        <v>0</v>
      </c>
      <c r="I11" s="73">
        <v>0</v>
      </c>
      <c r="J11" s="55">
        <f t="shared" si="0"/>
        <v>0</v>
      </c>
    </row>
    <row r="12" spans="1:10" ht="15" customHeight="1">
      <c r="A12" s="13" t="s">
        <v>194</v>
      </c>
      <c r="B12" s="20"/>
      <c r="C12" s="71">
        <v>0</v>
      </c>
      <c r="D12" s="72">
        <v>15000</v>
      </c>
      <c r="E12" s="73">
        <v>15000</v>
      </c>
      <c r="F12" s="52">
        <f>E12/D12</f>
        <v>1</v>
      </c>
      <c r="G12" s="139">
        <v>0</v>
      </c>
      <c r="H12" s="72">
        <v>0</v>
      </c>
      <c r="I12" s="73">
        <v>0</v>
      </c>
      <c r="J12" s="55">
        <f t="shared" si="0"/>
        <v>0</v>
      </c>
    </row>
    <row r="13" spans="1:10" ht="15" customHeight="1">
      <c r="A13" s="13" t="s">
        <v>190</v>
      </c>
      <c r="B13" s="16"/>
      <c r="C13" s="71">
        <v>0</v>
      </c>
      <c r="D13" s="72">
        <v>0</v>
      </c>
      <c r="E13" s="73">
        <v>0</v>
      </c>
      <c r="F13" s="52">
        <v>0</v>
      </c>
      <c r="G13" s="139">
        <v>0</v>
      </c>
      <c r="H13" s="72">
        <v>0</v>
      </c>
      <c r="I13" s="73">
        <v>0</v>
      </c>
      <c r="J13" s="55">
        <f t="shared" si="0"/>
        <v>0</v>
      </c>
    </row>
    <row r="14" spans="1:10" ht="15" customHeight="1">
      <c r="A14" s="217" t="s">
        <v>67</v>
      </c>
      <c r="B14" s="218"/>
      <c r="C14" s="71">
        <v>320000</v>
      </c>
      <c r="D14" s="72">
        <v>352600</v>
      </c>
      <c r="E14" s="73">
        <v>352600</v>
      </c>
      <c r="F14" s="52">
        <f>E14/D14</f>
        <v>1</v>
      </c>
      <c r="G14" s="139">
        <v>0</v>
      </c>
      <c r="H14" s="72">
        <v>0</v>
      </c>
      <c r="I14" s="73">
        <v>0</v>
      </c>
      <c r="J14" s="55">
        <f t="shared" si="0"/>
        <v>0</v>
      </c>
    </row>
    <row r="15" spans="1:10" ht="15" customHeight="1">
      <c r="A15" s="217" t="s">
        <v>68</v>
      </c>
      <c r="B15" s="219"/>
      <c r="C15" s="71">
        <v>1200000</v>
      </c>
      <c r="D15" s="72">
        <v>1312600</v>
      </c>
      <c r="E15" s="73">
        <v>1312564</v>
      </c>
      <c r="F15" s="52">
        <f>E15/D15</f>
        <v>0.9999725735182081</v>
      </c>
      <c r="G15" s="139">
        <v>0</v>
      </c>
      <c r="H15" s="72">
        <v>0</v>
      </c>
      <c r="I15" s="73">
        <v>0</v>
      </c>
      <c r="J15" s="55">
        <f t="shared" si="0"/>
        <v>0</v>
      </c>
    </row>
    <row r="16" spans="1:10" ht="15" customHeight="1">
      <c r="A16" s="217" t="s">
        <v>77</v>
      </c>
      <c r="B16" s="219"/>
      <c r="C16" s="74">
        <v>1000</v>
      </c>
      <c r="D16" s="75">
        <v>1062700</v>
      </c>
      <c r="E16" s="76">
        <v>1062654.27</v>
      </c>
      <c r="F16" s="52">
        <f>E16/D16</f>
        <v>0.9999569681001224</v>
      </c>
      <c r="G16" s="140">
        <v>155000</v>
      </c>
      <c r="H16" s="75">
        <v>202000</v>
      </c>
      <c r="I16" s="76">
        <v>202043</v>
      </c>
      <c r="J16" s="52">
        <f>I16/H16</f>
        <v>1.0002128712871288</v>
      </c>
    </row>
    <row r="17" spans="1:10" ht="15" customHeight="1" thickBot="1">
      <c r="A17" s="208" t="s">
        <v>253</v>
      </c>
      <c r="B17" s="209"/>
      <c r="C17" s="77">
        <v>0</v>
      </c>
      <c r="D17" s="78">
        <v>67500</v>
      </c>
      <c r="E17" s="79">
        <v>67490.7</v>
      </c>
      <c r="F17" s="52">
        <f>E17/D17</f>
        <v>0.9998622222222222</v>
      </c>
      <c r="G17" s="141">
        <v>0</v>
      </c>
      <c r="H17" s="78">
        <v>0</v>
      </c>
      <c r="I17" s="79">
        <v>0</v>
      </c>
      <c r="J17" s="56">
        <f t="shared" si="0"/>
        <v>0</v>
      </c>
    </row>
    <row r="18" spans="1:10" ht="15" customHeight="1">
      <c r="A18" s="220" t="s">
        <v>70</v>
      </c>
      <c r="B18" s="221"/>
      <c r="C18" s="221"/>
      <c r="D18" s="221"/>
      <c r="E18" s="221"/>
      <c r="F18" s="221"/>
      <c r="G18" s="221"/>
      <c r="H18" s="221"/>
      <c r="I18" s="221"/>
      <c r="J18" s="222"/>
    </row>
    <row r="19" spans="1:10" ht="15" customHeight="1">
      <c r="A19" s="18" t="s">
        <v>137</v>
      </c>
      <c r="B19" s="19">
        <v>558</v>
      </c>
      <c r="C19" s="80">
        <v>45000</v>
      </c>
      <c r="D19" s="81">
        <v>81400</v>
      </c>
      <c r="E19" s="70">
        <v>81408.02</v>
      </c>
      <c r="F19" s="52">
        <f aca="true" t="shared" si="1" ref="F19:F24">E19/D19</f>
        <v>1.0000985257985258</v>
      </c>
      <c r="G19" s="21">
        <v>0</v>
      </c>
      <c r="H19" s="82">
        <v>0</v>
      </c>
      <c r="I19" s="70">
        <v>0</v>
      </c>
      <c r="J19" s="52">
        <v>0</v>
      </c>
    </row>
    <row r="20" spans="1:10" ht="15" customHeight="1">
      <c r="A20" s="18" t="s">
        <v>157</v>
      </c>
      <c r="B20" s="19">
        <v>501</v>
      </c>
      <c r="C20" s="80">
        <v>140000</v>
      </c>
      <c r="D20" s="81">
        <v>253600</v>
      </c>
      <c r="E20" s="70">
        <v>294532.61</v>
      </c>
      <c r="F20" s="52">
        <f t="shared" si="1"/>
        <v>1.161406190851735</v>
      </c>
      <c r="G20" s="21">
        <v>20000</v>
      </c>
      <c r="H20" s="82">
        <v>3000</v>
      </c>
      <c r="I20" s="70">
        <v>3030</v>
      </c>
      <c r="J20" s="52">
        <f>I20/H20</f>
        <v>1.01</v>
      </c>
    </row>
    <row r="21" spans="1:10" ht="15" customHeight="1">
      <c r="A21" s="18" t="s">
        <v>139</v>
      </c>
      <c r="B21" s="19">
        <v>501</v>
      </c>
      <c r="C21" s="80">
        <v>1200000</v>
      </c>
      <c r="D21" s="70">
        <v>1312600</v>
      </c>
      <c r="E21" s="70">
        <v>1312577.39</v>
      </c>
      <c r="F21" s="52">
        <f t="shared" si="1"/>
        <v>0.9999827746457411</v>
      </c>
      <c r="G21" s="21">
        <v>0</v>
      </c>
      <c r="H21" s="82">
        <v>0</v>
      </c>
      <c r="I21" s="70">
        <v>0</v>
      </c>
      <c r="J21" s="52">
        <v>0</v>
      </c>
    </row>
    <row r="22" spans="1:10" ht="15" customHeight="1">
      <c r="A22" s="10" t="s">
        <v>140</v>
      </c>
      <c r="B22" s="11">
        <v>502</v>
      </c>
      <c r="C22" s="83">
        <v>240000</v>
      </c>
      <c r="D22" s="81">
        <v>152100</v>
      </c>
      <c r="E22" s="81">
        <v>152124.38</v>
      </c>
      <c r="F22" s="52">
        <f t="shared" si="1"/>
        <v>1.0001602892833663</v>
      </c>
      <c r="G22" s="130">
        <v>30000</v>
      </c>
      <c r="H22" s="84">
        <v>60000</v>
      </c>
      <c r="I22" s="81">
        <v>60001.5</v>
      </c>
      <c r="J22" s="52">
        <f>I22/H22</f>
        <v>1.000025</v>
      </c>
    </row>
    <row r="23" spans="1:10" ht="15" customHeight="1">
      <c r="A23" s="10" t="s">
        <v>141</v>
      </c>
      <c r="B23" s="11">
        <v>502</v>
      </c>
      <c r="C23" s="83">
        <v>280000</v>
      </c>
      <c r="D23" s="81">
        <v>299900</v>
      </c>
      <c r="E23" s="81">
        <v>299949.25</v>
      </c>
      <c r="F23" s="52">
        <f t="shared" si="1"/>
        <v>1.0001642214071358</v>
      </c>
      <c r="G23" s="130">
        <v>20000</v>
      </c>
      <c r="H23" s="84">
        <v>30000</v>
      </c>
      <c r="I23" s="81">
        <v>30000.75</v>
      </c>
      <c r="J23" s="52">
        <f>I23/H23</f>
        <v>1.000025</v>
      </c>
    </row>
    <row r="24" spans="1:10" ht="15" customHeight="1">
      <c r="A24" s="10" t="s">
        <v>142</v>
      </c>
      <c r="B24" s="11">
        <v>502</v>
      </c>
      <c r="C24" s="83">
        <v>130000</v>
      </c>
      <c r="D24" s="81">
        <v>169900</v>
      </c>
      <c r="E24" s="81">
        <v>169913.25</v>
      </c>
      <c r="F24" s="52">
        <f t="shared" si="1"/>
        <v>1.0000779870512067</v>
      </c>
      <c r="G24" s="130">
        <v>20000</v>
      </c>
      <c r="H24" s="84">
        <v>30000</v>
      </c>
      <c r="I24" s="81">
        <v>30000.75</v>
      </c>
      <c r="J24" s="52">
        <f>I24/H24</f>
        <v>1.000025</v>
      </c>
    </row>
    <row r="25" spans="1:10" ht="15" customHeight="1">
      <c r="A25" s="10" t="s">
        <v>143</v>
      </c>
      <c r="B25" s="11">
        <v>502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144</v>
      </c>
      <c r="B26" s="11">
        <v>504</v>
      </c>
      <c r="C26" s="83">
        <v>0</v>
      </c>
      <c r="D26" s="81">
        <v>0</v>
      </c>
      <c r="E26" s="81">
        <v>0</v>
      </c>
      <c r="F26" s="52">
        <v>0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145</v>
      </c>
      <c r="B27" s="11">
        <v>511</v>
      </c>
      <c r="C27" s="83">
        <v>136000</v>
      </c>
      <c r="D27" s="81">
        <v>249700</v>
      </c>
      <c r="E27" s="81">
        <v>249674.5</v>
      </c>
      <c r="F27" s="52">
        <f>E27/D27</f>
        <v>0.9998978774529436</v>
      </c>
      <c r="G27" s="130">
        <v>10000</v>
      </c>
      <c r="H27" s="84">
        <v>3500</v>
      </c>
      <c r="I27" s="81">
        <v>3500</v>
      </c>
      <c r="J27" s="52">
        <f>I27/H27</f>
        <v>1</v>
      </c>
    </row>
    <row r="28" spans="1:10" ht="15" customHeight="1">
      <c r="A28" s="10" t="s">
        <v>156</v>
      </c>
      <c r="B28" s="11">
        <v>512</v>
      </c>
      <c r="C28" s="83">
        <v>5000</v>
      </c>
      <c r="D28" s="81">
        <v>6500</v>
      </c>
      <c r="E28" s="81">
        <v>6494</v>
      </c>
      <c r="F28" s="52">
        <f>E28/D28</f>
        <v>0.9990769230769231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146</v>
      </c>
      <c r="B29" s="11">
        <v>513</v>
      </c>
      <c r="C29" s="83">
        <v>0</v>
      </c>
      <c r="D29" s="81">
        <v>0</v>
      </c>
      <c r="E29" s="81">
        <v>0</v>
      </c>
      <c r="F29" s="52">
        <v>0</v>
      </c>
      <c r="G29" s="130">
        <v>0</v>
      </c>
      <c r="H29" s="84">
        <v>0</v>
      </c>
      <c r="I29" s="81">
        <v>0</v>
      </c>
      <c r="J29" s="52">
        <v>0</v>
      </c>
    </row>
    <row r="30" spans="1:10" ht="15" customHeight="1">
      <c r="A30" s="10" t="s">
        <v>147</v>
      </c>
      <c r="B30" s="11">
        <v>518</v>
      </c>
      <c r="C30" s="83">
        <v>348000</v>
      </c>
      <c r="D30" s="81">
        <v>1330700</v>
      </c>
      <c r="E30" s="81">
        <v>1330631.93</v>
      </c>
      <c r="F30" s="52">
        <f>E30/D30</f>
        <v>0.9999488464717817</v>
      </c>
      <c r="G30" s="130">
        <v>0</v>
      </c>
      <c r="H30" s="84">
        <v>0</v>
      </c>
      <c r="I30" s="81">
        <v>0</v>
      </c>
      <c r="J30" s="52">
        <v>0</v>
      </c>
    </row>
    <row r="31" spans="1:10" ht="15" customHeight="1">
      <c r="A31" s="10" t="s">
        <v>148</v>
      </c>
      <c r="B31" s="11">
        <v>521</v>
      </c>
      <c r="C31" s="83">
        <v>30000</v>
      </c>
      <c r="D31" s="81">
        <v>563100</v>
      </c>
      <c r="E31" s="81">
        <v>563095</v>
      </c>
      <c r="F31" s="52">
        <f>E31/D31</f>
        <v>0.9999911205824897</v>
      </c>
      <c r="G31" s="130">
        <v>25000</v>
      </c>
      <c r="H31" s="84">
        <v>25600</v>
      </c>
      <c r="I31" s="81">
        <v>25570</v>
      </c>
      <c r="J31" s="52">
        <f>I31/H31</f>
        <v>0.998828125</v>
      </c>
    </row>
    <row r="32" spans="1:10" ht="15" customHeight="1">
      <c r="A32" s="10" t="s">
        <v>149</v>
      </c>
      <c r="B32" s="11">
        <v>524</v>
      </c>
      <c r="C32" s="83">
        <v>10000</v>
      </c>
      <c r="D32" s="81">
        <v>178800</v>
      </c>
      <c r="E32" s="81">
        <v>178793</v>
      </c>
      <c r="F32" s="52">
        <f>E32/D32</f>
        <v>0.9999608501118569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195</v>
      </c>
      <c r="B33" s="11">
        <v>527</v>
      </c>
      <c r="C33" s="83">
        <v>1000</v>
      </c>
      <c r="D33" s="81">
        <v>19700</v>
      </c>
      <c r="E33" s="81">
        <v>19633.72</v>
      </c>
      <c r="F33" s="52">
        <f>E33/D33</f>
        <v>0.9966355329949239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150</v>
      </c>
      <c r="B34" s="11">
        <v>525</v>
      </c>
      <c r="C34" s="83">
        <v>0</v>
      </c>
      <c r="D34" s="81">
        <v>1500</v>
      </c>
      <c r="E34" s="81">
        <v>1516</v>
      </c>
      <c r="F34" s="52">
        <f>E34/D34</f>
        <v>1.0106666666666666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151</v>
      </c>
      <c r="B35" s="11">
        <v>528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152</v>
      </c>
      <c r="B36" s="11">
        <v>538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153</v>
      </c>
      <c r="B37" s="11">
        <v>541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154</v>
      </c>
      <c r="B38" s="11">
        <v>547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0" t="s">
        <v>222</v>
      </c>
      <c r="B39" s="11">
        <v>549</v>
      </c>
      <c r="C39" s="83">
        <v>30000</v>
      </c>
      <c r="D39" s="81">
        <v>29500</v>
      </c>
      <c r="E39" s="81">
        <v>29508</v>
      </c>
      <c r="F39" s="52">
        <f>E39/D39</f>
        <v>1.000271186440678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>
      <c r="A40" s="17" t="s">
        <v>155</v>
      </c>
      <c r="B40" s="9">
        <v>551</v>
      </c>
      <c r="C40" s="83">
        <v>198000</v>
      </c>
      <c r="D40" s="81">
        <v>205800</v>
      </c>
      <c r="E40" s="81">
        <v>205790.09</v>
      </c>
      <c r="F40" s="52">
        <f>E40/D40</f>
        <v>0.9999518464528668</v>
      </c>
      <c r="G40" s="130">
        <v>0</v>
      </c>
      <c r="H40" s="84">
        <v>0</v>
      </c>
      <c r="I40" s="81">
        <v>0</v>
      </c>
      <c r="J40" s="52">
        <v>0</v>
      </c>
    </row>
    <row r="41" spans="1:10" ht="15" customHeight="1" thickBot="1">
      <c r="A41" s="57" t="s">
        <v>189</v>
      </c>
      <c r="B41" s="12">
        <v>591</v>
      </c>
      <c r="C41" s="85">
        <v>0</v>
      </c>
      <c r="D41" s="86">
        <v>400</v>
      </c>
      <c r="E41" s="86">
        <v>336.15</v>
      </c>
      <c r="F41" s="52">
        <f>E41/D41</f>
        <v>0.840375</v>
      </c>
      <c r="G41" s="129">
        <v>0</v>
      </c>
      <c r="H41" s="87">
        <v>0</v>
      </c>
      <c r="I41" s="86">
        <v>0</v>
      </c>
      <c r="J41" s="58">
        <v>0</v>
      </c>
    </row>
    <row r="42" spans="1:10" ht="15" customHeight="1">
      <c r="A42" s="14" t="s">
        <v>20</v>
      </c>
      <c r="B42" s="15"/>
      <c r="C42" s="59">
        <f>SUM(C7:C17)</f>
        <v>2793000</v>
      </c>
      <c r="D42" s="59">
        <f>SUM(D7:D17)</f>
        <v>4855200</v>
      </c>
      <c r="E42" s="59">
        <f>SUM(E7:E17)</f>
        <v>4854279.89</v>
      </c>
      <c r="F42" s="60">
        <f>E42/D42</f>
        <v>0.9998104897841489</v>
      </c>
      <c r="G42" s="61">
        <f>SUM(G7:G17)</f>
        <v>155000</v>
      </c>
      <c r="H42" s="61">
        <f>SUM(H7:H17)</f>
        <v>202000</v>
      </c>
      <c r="I42" s="62">
        <f>SUM(I7:I17)</f>
        <v>202043</v>
      </c>
      <c r="J42" s="60">
        <f>I42/H42</f>
        <v>1.0002128712871288</v>
      </c>
    </row>
    <row r="43" spans="1:10" ht="15" customHeight="1" thickBot="1">
      <c r="A43" s="13" t="s">
        <v>21</v>
      </c>
      <c r="B43" s="16"/>
      <c r="C43" s="63">
        <f>-SUM(C19:C41)</f>
        <v>-2793000</v>
      </c>
      <c r="D43" s="63">
        <f>-SUM(D19:D41)</f>
        <v>-4855200</v>
      </c>
      <c r="E43" s="63">
        <f>-SUM(E19:E41)</f>
        <v>-4895977.29</v>
      </c>
      <c r="F43" s="52">
        <f>E43/D43</f>
        <v>1.008398683885319</v>
      </c>
      <c r="G43" s="64">
        <f>-SUM(G19:G41)</f>
        <v>-125000</v>
      </c>
      <c r="H43" s="64">
        <f>-SUM(H19:H41)</f>
        <v>-152100</v>
      </c>
      <c r="I43" s="65">
        <f>-SUM(I19:I41)</f>
        <v>-152103</v>
      </c>
      <c r="J43" s="56">
        <f>I43/H43</f>
        <v>1.0000197238658777</v>
      </c>
    </row>
    <row r="44" spans="1:10" ht="15" customHeight="1" thickBot="1">
      <c r="A44" s="100" t="s">
        <v>237</v>
      </c>
      <c r="B44" s="67"/>
      <c r="C44" s="101">
        <f>+C42+C43</f>
        <v>0</v>
      </c>
      <c r="D44" s="88">
        <f>+D42+D43</f>
        <v>0</v>
      </c>
      <c r="E44" s="88">
        <f>+E42+E43</f>
        <v>-41697.40000000037</v>
      </c>
      <c r="F44" s="68" t="s">
        <v>19</v>
      </c>
      <c r="G44" s="146">
        <f>+G42+G43</f>
        <v>30000</v>
      </c>
      <c r="H44" s="101">
        <f>+H42+H43</f>
        <v>49900</v>
      </c>
      <c r="I44" s="88">
        <f>+I42+I43</f>
        <v>49940</v>
      </c>
      <c r="J44" s="58">
        <f>I44/H44</f>
        <v>1.0008016032064129</v>
      </c>
    </row>
    <row r="45" spans="1:10" ht="13.5" thickBot="1">
      <c r="A45" s="150" t="s">
        <v>238</v>
      </c>
      <c r="B45" s="147"/>
      <c r="C45" s="188">
        <f>+C42+C43</f>
        <v>0</v>
      </c>
      <c r="D45" s="88">
        <f>+D42+D43</f>
        <v>0</v>
      </c>
      <c r="E45" s="180">
        <v>0</v>
      </c>
      <c r="F45" s="181" t="s">
        <v>19</v>
      </c>
      <c r="G45" s="185">
        <v>0</v>
      </c>
      <c r="H45" s="151">
        <v>0</v>
      </c>
      <c r="I45" s="151">
        <v>0</v>
      </c>
      <c r="J45" s="161" t="s">
        <v>19</v>
      </c>
    </row>
    <row r="46" spans="1:10" ht="13.5" thickBot="1">
      <c r="A46" s="150" t="s">
        <v>239</v>
      </c>
      <c r="B46" s="182"/>
      <c r="C46" s="179">
        <v>0</v>
      </c>
      <c r="D46" s="180">
        <v>0</v>
      </c>
      <c r="E46" s="88">
        <f>+E42+E43</f>
        <v>-41697.40000000037</v>
      </c>
      <c r="F46" s="181" t="s">
        <v>19</v>
      </c>
      <c r="G46" s="184">
        <v>0</v>
      </c>
      <c r="H46" s="151">
        <v>0</v>
      </c>
      <c r="I46" s="151">
        <f>I44</f>
        <v>49940</v>
      </c>
      <c r="J46" s="181" t="s">
        <v>19</v>
      </c>
    </row>
    <row r="47" spans="1:10" ht="13.5" thickBot="1">
      <c r="A47" s="150" t="s">
        <v>240</v>
      </c>
      <c r="B47" s="147"/>
      <c r="C47" s="187"/>
      <c r="D47" s="148"/>
      <c r="E47" s="149"/>
      <c r="F47" s="149"/>
      <c r="G47" s="185"/>
      <c r="H47" s="186"/>
      <c r="I47" s="151">
        <f>E46+I46</f>
        <v>8242.599999999627</v>
      </c>
      <c r="J47" s="183" t="s">
        <v>19</v>
      </c>
    </row>
    <row r="48" ht="12.75">
      <c r="C48" s="159"/>
    </row>
  </sheetData>
  <sheetProtection/>
  <mergeCells count="10">
    <mergeCell ref="A18:J18"/>
    <mergeCell ref="D1:F1"/>
    <mergeCell ref="C3:F3"/>
    <mergeCell ref="G3:J3"/>
    <mergeCell ref="A6:J6"/>
    <mergeCell ref="A16:B16"/>
    <mergeCell ref="A7:B7"/>
    <mergeCell ref="A14:B14"/>
    <mergeCell ref="A15:B15"/>
    <mergeCell ref="A17:B17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&amp;L&amp;A&amp;R128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spans="1:9" ht="15">
      <c r="A1" s="38" t="s">
        <v>71</v>
      </c>
      <c r="D1" s="210" t="s">
        <v>8</v>
      </c>
      <c r="E1" s="210"/>
      <c r="F1" s="210"/>
      <c r="G1" s="126"/>
      <c r="H1" s="39" t="s">
        <v>9</v>
      </c>
      <c r="I1" s="40">
        <v>43465</v>
      </c>
    </row>
    <row r="2" ht="14.25" thickBot="1">
      <c r="A2" s="38" t="s">
        <v>72</v>
      </c>
    </row>
    <row r="3" spans="3:10" ht="12" customHeight="1">
      <c r="C3" s="211" t="s">
        <v>61</v>
      </c>
      <c r="D3" s="212"/>
      <c r="E3" s="212"/>
      <c r="F3" s="213"/>
      <c r="G3" s="214" t="s">
        <v>10</v>
      </c>
      <c r="H3" s="212"/>
      <c r="I3" s="212"/>
      <c r="J3" s="213"/>
    </row>
    <row r="4" spans="1:10" ht="12" customHeight="1">
      <c r="A4" s="41"/>
      <c r="B4" s="7"/>
      <c r="C4" s="42" t="s">
        <v>62</v>
      </c>
      <c r="D4" s="43" t="s">
        <v>63</v>
      </c>
      <c r="E4" s="44" t="s">
        <v>64</v>
      </c>
      <c r="F4" s="45" t="s">
        <v>7</v>
      </c>
      <c r="G4" s="135" t="s">
        <v>62</v>
      </c>
      <c r="H4" s="43" t="s">
        <v>63</v>
      </c>
      <c r="I4" s="8" t="s">
        <v>64</v>
      </c>
      <c r="J4" s="9" t="s">
        <v>7</v>
      </c>
    </row>
    <row r="5" spans="1:10" ht="9.75" customHeight="1" thickBot="1">
      <c r="A5" s="41"/>
      <c r="B5" s="46"/>
      <c r="C5" s="47" t="s">
        <v>11</v>
      </c>
      <c r="D5" s="48" t="s">
        <v>12</v>
      </c>
      <c r="E5" s="8" t="s">
        <v>13</v>
      </c>
      <c r="F5" s="9" t="s">
        <v>14</v>
      </c>
      <c r="G5" s="138" t="s">
        <v>15</v>
      </c>
      <c r="H5" s="48" t="s">
        <v>16</v>
      </c>
      <c r="I5" s="8" t="s">
        <v>17</v>
      </c>
      <c r="J5" s="9" t="s">
        <v>18</v>
      </c>
    </row>
    <row r="6" spans="1:10" ht="15" customHeight="1">
      <c r="A6" s="220" t="s">
        <v>65</v>
      </c>
      <c r="B6" s="221"/>
      <c r="C6" s="221"/>
      <c r="D6" s="221"/>
      <c r="E6" s="221"/>
      <c r="F6" s="221"/>
      <c r="G6" s="221"/>
      <c r="H6" s="221"/>
      <c r="I6" s="221"/>
      <c r="J6" s="222"/>
    </row>
    <row r="7" spans="1:12" ht="15" customHeight="1">
      <c r="A7" s="215" t="s">
        <v>135</v>
      </c>
      <c r="B7" s="216"/>
      <c r="C7" s="69">
        <v>3412000</v>
      </c>
      <c r="D7" s="21">
        <v>3827000</v>
      </c>
      <c r="E7" s="70">
        <v>3826918</v>
      </c>
      <c r="F7" s="52">
        <f>E7/D7</f>
        <v>0.9999785732950092</v>
      </c>
      <c r="G7" s="21">
        <v>0</v>
      </c>
      <c r="H7" s="21">
        <v>0</v>
      </c>
      <c r="I7" s="70">
        <v>0</v>
      </c>
      <c r="J7" s="52">
        <f aca="true" t="shared" si="0" ref="J7:J17">IF(ISERR(I7/H7),0,I7/H7)</f>
        <v>0</v>
      </c>
      <c r="L7" s="53"/>
    </row>
    <row r="8" spans="1:12" ht="15" customHeight="1">
      <c r="A8" s="13" t="s">
        <v>267</v>
      </c>
      <c r="B8" s="20"/>
      <c r="C8" s="71">
        <v>0</v>
      </c>
      <c r="D8" s="72">
        <v>359300</v>
      </c>
      <c r="E8" s="73">
        <v>359062.11</v>
      </c>
      <c r="F8" s="52">
        <f>E8/D8</f>
        <v>0.9993379070414695</v>
      </c>
      <c r="G8" s="139">
        <v>0</v>
      </c>
      <c r="H8" s="72">
        <v>0</v>
      </c>
      <c r="I8" s="73">
        <v>0</v>
      </c>
      <c r="J8" s="55">
        <f t="shared" si="0"/>
        <v>0</v>
      </c>
      <c r="L8" s="53"/>
    </row>
    <row r="9" spans="1:12" ht="15" customHeight="1">
      <c r="A9" s="13" t="s">
        <v>66</v>
      </c>
      <c r="B9" s="16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 t="shared" si="0"/>
        <v>0</v>
      </c>
      <c r="L9" s="53"/>
    </row>
    <row r="10" spans="1:10" ht="15" customHeight="1">
      <c r="A10" s="13" t="s">
        <v>215</v>
      </c>
      <c r="B10" s="20"/>
      <c r="C10" s="71">
        <v>0</v>
      </c>
      <c r="D10" s="72">
        <v>936300</v>
      </c>
      <c r="E10" s="73">
        <v>936300</v>
      </c>
      <c r="F10" s="52">
        <f>E10/D10</f>
        <v>1</v>
      </c>
      <c r="G10" s="139">
        <v>0</v>
      </c>
      <c r="H10" s="72">
        <v>0</v>
      </c>
      <c r="I10" s="73">
        <v>0</v>
      </c>
      <c r="J10" s="55">
        <f t="shared" si="0"/>
        <v>0</v>
      </c>
    </row>
    <row r="11" spans="1:12" ht="15" customHeight="1">
      <c r="A11" s="13" t="s">
        <v>226</v>
      </c>
      <c r="B11" s="16"/>
      <c r="C11" s="71">
        <v>0</v>
      </c>
      <c r="D11" s="72">
        <v>0</v>
      </c>
      <c r="E11" s="73">
        <v>0</v>
      </c>
      <c r="F11" s="52">
        <v>0</v>
      </c>
      <c r="G11" s="139">
        <v>0</v>
      </c>
      <c r="H11" s="72">
        <v>0</v>
      </c>
      <c r="I11" s="73">
        <v>0</v>
      </c>
      <c r="J11" s="55">
        <f>IF(ISERR(I11/H11),0,I11/H11)</f>
        <v>0</v>
      </c>
      <c r="K11" s="173"/>
      <c r="L11" s="53"/>
    </row>
    <row r="12" spans="1:12" ht="15" customHeight="1">
      <c r="A12" s="13" t="s">
        <v>194</v>
      </c>
      <c r="B12" s="20"/>
      <c r="C12" s="71">
        <v>0</v>
      </c>
      <c r="D12" s="72">
        <v>15000</v>
      </c>
      <c r="E12" s="73">
        <v>15000</v>
      </c>
      <c r="F12" s="52">
        <f>E12/D12</f>
        <v>1</v>
      </c>
      <c r="G12" s="139">
        <v>0</v>
      </c>
      <c r="H12" s="72">
        <v>0</v>
      </c>
      <c r="I12" s="73">
        <v>0</v>
      </c>
      <c r="J12" s="55">
        <f>IF(ISERR(I12/H12),0,I12/H12)</f>
        <v>0</v>
      </c>
      <c r="K12" s="173"/>
      <c r="L12" s="53"/>
    </row>
    <row r="13" spans="1:12" ht="15" customHeight="1">
      <c r="A13" s="13" t="s">
        <v>190</v>
      </c>
      <c r="B13" s="16"/>
      <c r="C13" s="71">
        <v>0</v>
      </c>
      <c r="D13" s="72">
        <v>0</v>
      </c>
      <c r="E13" s="73">
        <v>0</v>
      </c>
      <c r="F13" s="52">
        <v>0</v>
      </c>
      <c r="G13" s="139">
        <v>0</v>
      </c>
      <c r="H13" s="72">
        <v>0</v>
      </c>
      <c r="I13" s="73">
        <v>0</v>
      </c>
      <c r="J13" s="55">
        <f>IF(ISERR(I13/H13),0,I13/H13)</f>
        <v>0</v>
      </c>
      <c r="K13" s="173"/>
      <c r="L13" s="53"/>
    </row>
    <row r="14" spans="1:12" ht="15" customHeight="1">
      <c r="A14" s="217" t="s">
        <v>73</v>
      </c>
      <c r="B14" s="218"/>
      <c r="C14" s="71">
        <v>500000</v>
      </c>
      <c r="D14" s="72">
        <v>825000</v>
      </c>
      <c r="E14" s="73">
        <v>824939</v>
      </c>
      <c r="F14" s="52">
        <f>E14/D14</f>
        <v>0.9999260606060606</v>
      </c>
      <c r="G14" s="139">
        <v>0</v>
      </c>
      <c r="H14" s="72">
        <v>0</v>
      </c>
      <c r="I14" s="73">
        <v>0</v>
      </c>
      <c r="J14" s="55">
        <f t="shared" si="0"/>
        <v>0</v>
      </c>
      <c r="K14" s="173"/>
      <c r="L14" s="53"/>
    </row>
    <row r="15" spans="1:12" ht="15" customHeight="1">
      <c r="A15" s="217" t="s">
        <v>68</v>
      </c>
      <c r="B15" s="219"/>
      <c r="C15" s="71">
        <v>2500000</v>
      </c>
      <c r="D15" s="72">
        <v>2845000</v>
      </c>
      <c r="E15" s="73">
        <v>2845023</v>
      </c>
      <c r="F15" s="52">
        <f>E15/D15</f>
        <v>1.0000080843585237</v>
      </c>
      <c r="G15" s="139">
        <v>0</v>
      </c>
      <c r="H15" s="72">
        <v>0</v>
      </c>
      <c r="I15" s="73">
        <v>0</v>
      </c>
      <c r="J15" s="55">
        <f t="shared" si="0"/>
        <v>0</v>
      </c>
      <c r="K15" s="173"/>
      <c r="L15" s="53"/>
    </row>
    <row r="16" spans="1:12" ht="15" customHeight="1">
      <c r="A16" s="217" t="s">
        <v>74</v>
      </c>
      <c r="B16" s="219"/>
      <c r="C16" s="74">
        <v>650000</v>
      </c>
      <c r="D16" s="75">
        <v>619200</v>
      </c>
      <c r="E16" s="76">
        <v>619201.2</v>
      </c>
      <c r="F16" s="52">
        <f>E16/D16</f>
        <v>1.000001937984496</v>
      </c>
      <c r="G16" s="140">
        <v>1950000</v>
      </c>
      <c r="H16" s="75">
        <v>3008300</v>
      </c>
      <c r="I16" s="76">
        <v>3008227.52</v>
      </c>
      <c r="J16" s="52">
        <f>I16/H16</f>
        <v>0.9999759066582455</v>
      </c>
      <c r="K16" s="173"/>
      <c r="L16" s="53"/>
    </row>
    <row r="17" spans="1:11" ht="15" customHeight="1" thickBot="1">
      <c r="A17" s="208" t="s">
        <v>266</v>
      </c>
      <c r="B17" s="209"/>
      <c r="C17" s="77">
        <v>0</v>
      </c>
      <c r="D17" s="78">
        <v>427800</v>
      </c>
      <c r="E17" s="79">
        <v>427833</v>
      </c>
      <c r="F17" s="52">
        <f>E17/D17</f>
        <v>1.0000771388499299</v>
      </c>
      <c r="G17" s="141">
        <v>0</v>
      </c>
      <c r="H17" s="78">
        <v>0</v>
      </c>
      <c r="I17" s="79">
        <v>0</v>
      </c>
      <c r="J17" s="56">
        <f t="shared" si="0"/>
        <v>0</v>
      </c>
      <c r="K17" s="173"/>
    </row>
    <row r="18" spans="1:10" ht="15" customHeight="1">
      <c r="A18" s="220" t="s">
        <v>70</v>
      </c>
      <c r="B18" s="221"/>
      <c r="C18" s="221"/>
      <c r="D18" s="221"/>
      <c r="E18" s="221"/>
      <c r="F18" s="221"/>
      <c r="G18" s="221"/>
      <c r="H18" s="221"/>
      <c r="I18" s="221"/>
      <c r="J18" s="222"/>
    </row>
    <row r="19" spans="1:10" ht="15" customHeight="1">
      <c r="A19" s="18" t="s">
        <v>137</v>
      </c>
      <c r="B19" s="19">
        <v>558</v>
      </c>
      <c r="C19" s="80">
        <v>0</v>
      </c>
      <c r="D19" s="81">
        <v>518800</v>
      </c>
      <c r="E19" s="70">
        <v>518427.88</v>
      </c>
      <c r="F19" s="52">
        <f aca="true" t="shared" si="1" ref="F19:F43">E19/D19</f>
        <v>0.9992827293754819</v>
      </c>
      <c r="G19" s="21">
        <v>0</v>
      </c>
      <c r="H19" s="82">
        <v>35400</v>
      </c>
      <c r="I19" s="70">
        <v>35398.16</v>
      </c>
      <c r="J19" s="52">
        <f aca="true" t="shared" si="2" ref="J19:J24">I19/H19</f>
        <v>0.9999480225988702</v>
      </c>
    </row>
    <row r="20" spans="1:10" ht="15" customHeight="1">
      <c r="A20" s="18" t="s">
        <v>138</v>
      </c>
      <c r="B20" s="19">
        <v>501</v>
      </c>
      <c r="C20" s="80">
        <v>205000</v>
      </c>
      <c r="D20" s="81">
        <v>731100</v>
      </c>
      <c r="E20" s="70">
        <v>731053.21</v>
      </c>
      <c r="F20" s="52">
        <f t="shared" si="1"/>
        <v>0.9999360005471207</v>
      </c>
      <c r="G20" s="21">
        <v>60000</v>
      </c>
      <c r="H20" s="82">
        <v>93700</v>
      </c>
      <c r="I20" s="70">
        <v>93706.2</v>
      </c>
      <c r="J20" s="52">
        <f t="shared" si="2"/>
        <v>1.0000661686232657</v>
      </c>
    </row>
    <row r="21" spans="1:10" ht="15" customHeight="1">
      <c r="A21" s="18" t="s">
        <v>139</v>
      </c>
      <c r="B21" s="19">
        <v>501</v>
      </c>
      <c r="C21" s="80">
        <v>2500000</v>
      </c>
      <c r="D21" s="70">
        <v>2517700</v>
      </c>
      <c r="E21" s="70">
        <v>2517695.84</v>
      </c>
      <c r="F21" s="52">
        <f t="shared" si="1"/>
        <v>0.999998347698296</v>
      </c>
      <c r="G21" s="21">
        <v>200000</v>
      </c>
      <c r="H21" s="82">
        <v>459900</v>
      </c>
      <c r="I21" s="70">
        <v>459911.32</v>
      </c>
      <c r="J21" s="52">
        <f t="shared" si="2"/>
        <v>1.0000246140465319</v>
      </c>
    </row>
    <row r="22" spans="1:10" ht="15" customHeight="1">
      <c r="A22" s="10" t="s">
        <v>140</v>
      </c>
      <c r="B22" s="11">
        <v>502</v>
      </c>
      <c r="C22" s="83">
        <v>1150000</v>
      </c>
      <c r="D22" s="81">
        <v>1020700</v>
      </c>
      <c r="E22" s="81">
        <v>1020710</v>
      </c>
      <c r="F22" s="52">
        <f t="shared" si="1"/>
        <v>1.0000097971980013</v>
      </c>
      <c r="G22" s="130">
        <v>50000</v>
      </c>
      <c r="H22" s="84">
        <v>37000</v>
      </c>
      <c r="I22" s="81">
        <v>37023.63</v>
      </c>
      <c r="J22" s="52">
        <f t="shared" si="2"/>
        <v>1.0006386486486485</v>
      </c>
    </row>
    <row r="23" spans="1:10" ht="15" customHeight="1">
      <c r="A23" s="10" t="s">
        <v>141</v>
      </c>
      <c r="B23" s="11">
        <v>502</v>
      </c>
      <c r="C23" s="83">
        <v>660000</v>
      </c>
      <c r="D23" s="81">
        <v>574300</v>
      </c>
      <c r="E23" s="81">
        <v>574293</v>
      </c>
      <c r="F23" s="52">
        <f t="shared" si="1"/>
        <v>0.9999878112484764</v>
      </c>
      <c r="G23" s="130">
        <v>30000</v>
      </c>
      <c r="H23" s="84">
        <v>19400</v>
      </c>
      <c r="I23" s="81">
        <v>19425.77</v>
      </c>
      <c r="J23" s="52">
        <f t="shared" si="2"/>
        <v>1.001328350515464</v>
      </c>
    </row>
    <row r="24" spans="1:10" ht="15" customHeight="1">
      <c r="A24" s="10" t="s">
        <v>142</v>
      </c>
      <c r="B24" s="11">
        <v>502</v>
      </c>
      <c r="C24" s="83">
        <v>360000</v>
      </c>
      <c r="D24" s="81">
        <v>436100</v>
      </c>
      <c r="E24" s="81">
        <v>436118</v>
      </c>
      <c r="F24" s="52">
        <f t="shared" si="1"/>
        <v>1.0000412749369412</v>
      </c>
      <c r="G24" s="130">
        <v>20000</v>
      </c>
      <c r="H24" s="84">
        <v>4600</v>
      </c>
      <c r="I24" s="81">
        <v>4532.97</v>
      </c>
      <c r="J24" s="52">
        <f t="shared" si="2"/>
        <v>0.9854282608695653</v>
      </c>
    </row>
    <row r="25" spans="1:10" ht="15" customHeight="1">
      <c r="A25" s="10" t="s">
        <v>143</v>
      </c>
      <c r="B25" s="11">
        <v>502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144</v>
      </c>
      <c r="B26" s="11">
        <v>504</v>
      </c>
      <c r="C26" s="83">
        <v>5000</v>
      </c>
      <c r="D26" s="81">
        <v>14900</v>
      </c>
      <c r="E26" s="81">
        <v>14868.85</v>
      </c>
      <c r="F26" s="52">
        <f t="shared" si="1"/>
        <v>0.9979093959731544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145</v>
      </c>
      <c r="B27" s="11">
        <v>511</v>
      </c>
      <c r="C27" s="83">
        <v>145000</v>
      </c>
      <c r="D27" s="81">
        <v>246700</v>
      </c>
      <c r="E27" s="81">
        <v>246670.22</v>
      </c>
      <c r="F27" s="52">
        <f t="shared" si="1"/>
        <v>0.9998792865828942</v>
      </c>
      <c r="G27" s="130">
        <v>50000</v>
      </c>
      <c r="H27" s="84">
        <v>59100</v>
      </c>
      <c r="I27" s="81">
        <v>59140</v>
      </c>
      <c r="J27" s="52">
        <f>I27/H27</f>
        <v>1.0006768189509305</v>
      </c>
    </row>
    <row r="28" spans="1:10" ht="15" customHeight="1">
      <c r="A28" s="10" t="s">
        <v>156</v>
      </c>
      <c r="B28" s="11">
        <v>512</v>
      </c>
      <c r="C28" s="83">
        <v>7000</v>
      </c>
      <c r="D28" s="81">
        <v>5600</v>
      </c>
      <c r="E28" s="81">
        <v>5634</v>
      </c>
      <c r="F28" s="52">
        <f t="shared" si="1"/>
        <v>1.0060714285714285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146</v>
      </c>
      <c r="B29" s="11">
        <v>513</v>
      </c>
      <c r="C29" s="83">
        <v>10000</v>
      </c>
      <c r="D29" s="81">
        <v>4700</v>
      </c>
      <c r="E29" s="81">
        <v>4715</v>
      </c>
      <c r="F29" s="52">
        <f t="shared" si="1"/>
        <v>1.0031914893617022</v>
      </c>
      <c r="G29" s="130">
        <v>0</v>
      </c>
      <c r="H29" s="84">
        <v>0</v>
      </c>
      <c r="I29" s="81">
        <v>0</v>
      </c>
      <c r="J29" s="52">
        <v>0</v>
      </c>
    </row>
    <row r="30" spans="1:10" ht="15" customHeight="1">
      <c r="A30" s="10" t="s">
        <v>147</v>
      </c>
      <c r="B30" s="11">
        <v>518</v>
      </c>
      <c r="C30" s="83">
        <v>1250000</v>
      </c>
      <c r="D30" s="81">
        <v>1547600</v>
      </c>
      <c r="E30" s="81">
        <v>1547760.68</v>
      </c>
      <c r="F30" s="52">
        <f t="shared" si="1"/>
        <v>1.0001038252778496</v>
      </c>
      <c r="G30" s="130">
        <v>300000</v>
      </c>
      <c r="H30" s="84">
        <v>411600</v>
      </c>
      <c r="I30" s="81">
        <v>411566.24</v>
      </c>
      <c r="J30" s="52">
        <f>I30/H30</f>
        <v>0.9999179786200194</v>
      </c>
    </row>
    <row r="31" spans="1:10" ht="15" customHeight="1">
      <c r="A31" s="10" t="s">
        <v>148</v>
      </c>
      <c r="B31" s="11">
        <v>521</v>
      </c>
      <c r="C31" s="83">
        <v>0</v>
      </c>
      <c r="D31" s="81">
        <v>946600</v>
      </c>
      <c r="E31" s="81">
        <v>946634</v>
      </c>
      <c r="F31" s="52">
        <f t="shared" si="1"/>
        <v>1.0000359180223959</v>
      </c>
      <c r="G31" s="130">
        <v>700000</v>
      </c>
      <c r="H31" s="84">
        <v>1320700</v>
      </c>
      <c r="I31" s="81">
        <v>1320649</v>
      </c>
      <c r="J31" s="52">
        <f>I31/H31</f>
        <v>0.9999613841144848</v>
      </c>
    </row>
    <row r="32" spans="1:10" ht="15" customHeight="1">
      <c r="A32" s="10" t="s">
        <v>149</v>
      </c>
      <c r="B32" s="11">
        <v>524</v>
      </c>
      <c r="C32" s="83">
        <v>0</v>
      </c>
      <c r="D32" s="81">
        <v>280600</v>
      </c>
      <c r="E32" s="81">
        <v>280612</v>
      </c>
      <c r="F32" s="52">
        <f t="shared" si="1"/>
        <v>1.0000427655024946</v>
      </c>
      <c r="G32" s="130">
        <v>118200</v>
      </c>
      <c r="H32" s="84">
        <v>215500</v>
      </c>
      <c r="I32" s="81">
        <v>215448</v>
      </c>
      <c r="J32" s="52">
        <f>I32/H32</f>
        <v>0.9997587006960557</v>
      </c>
    </row>
    <row r="33" spans="1:10" ht="15" customHeight="1">
      <c r="A33" s="10" t="s">
        <v>195</v>
      </c>
      <c r="B33" s="11">
        <v>527</v>
      </c>
      <c r="C33" s="83">
        <v>0</v>
      </c>
      <c r="D33" s="81">
        <v>19900</v>
      </c>
      <c r="E33" s="81">
        <v>19844</v>
      </c>
      <c r="F33" s="52">
        <f t="shared" si="1"/>
        <v>0.9971859296482412</v>
      </c>
      <c r="G33" s="130">
        <v>1800</v>
      </c>
      <c r="H33" s="84">
        <v>9800</v>
      </c>
      <c r="I33" s="81">
        <v>9842.28</v>
      </c>
      <c r="J33" s="52">
        <f>I33/H33</f>
        <v>1.0043142857142857</v>
      </c>
    </row>
    <row r="34" spans="1:10" ht="15" customHeight="1">
      <c r="A34" s="10" t="s">
        <v>150</v>
      </c>
      <c r="B34" s="11">
        <v>525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1500</v>
      </c>
      <c r="I34" s="81">
        <v>1487</v>
      </c>
      <c r="J34" s="52">
        <f>I34/H34</f>
        <v>0.9913333333333333</v>
      </c>
    </row>
    <row r="35" spans="1:10" ht="15" customHeight="1">
      <c r="A35" s="10" t="s">
        <v>151</v>
      </c>
      <c r="B35" s="11">
        <v>528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152</v>
      </c>
      <c r="B36" s="11">
        <v>538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153</v>
      </c>
      <c r="B37" s="11">
        <v>541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154</v>
      </c>
      <c r="B38" s="11">
        <v>547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0" t="s">
        <v>220</v>
      </c>
      <c r="B39" s="11">
        <v>549</v>
      </c>
      <c r="C39" s="83">
        <v>500000</v>
      </c>
      <c r="D39" s="81">
        <v>714800</v>
      </c>
      <c r="E39" s="81">
        <v>714749.63</v>
      </c>
      <c r="F39" s="52">
        <f t="shared" si="1"/>
        <v>0.9999295327364298</v>
      </c>
      <c r="G39" s="130">
        <v>120000</v>
      </c>
      <c r="H39" s="84">
        <v>148600</v>
      </c>
      <c r="I39" s="81">
        <v>148560.19</v>
      </c>
      <c r="J39" s="52">
        <f>I39/H39</f>
        <v>0.9997320995962315</v>
      </c>
    </row>
    <row r="40" spans="1:10" ht="15" customHeight="1">
      <c r="A40" s="17" t="s">
        <v>155</v>
      </c>
      <c r="B40" s="9">
        <v>551</v>
      </c>
      <c r="C40" s="83">
        <v>270000</v>
      </c>
      <c r="D40" s="81">
        <v>274500</v>
      </c>
      <c r="E40" s="81">
        <v>274490</v>
      </c>
      <c r="F40" s="52">
        <f t="shared" si="1"/>
        <v>0.9999635701275046</v>
      </c>
      <c r="G40" s="130">
        <v>0</v>
      </c>
      <c r="H40" s="84">
        <v>0</v>
      </c>
      <c r="I40" s="81">
        <v>0</v>
      </c>
      <c r="J40" s="52">
        <v>0</v>
      </c>
    </row>
    <row r="41" spans="1:10" ht="15" customHeight="1" thickBot="1">
      <c r="A41" s="57" t="s">
        <v>189</v>
      </c>
      <c r="B41" s="12">
        <v>591</v>
      </c>
      <c r="C41" s="85">
        <v>0</v>
      </c>
      <c r="D41" s="86">
        <v>0</v>
      </c>
      <c r="E41" s="86">
        <v>0</v>
      </c>
      <c r="F41" s="58">
        <v>0</v>
      </c>
      <c r="G41" s="129">
        <v>0</v>
      </c>
      <c r="H41" s="87">
        <v>500</v>
      </c>
      <c r="I41" s="86">
        <v>351.9</v>
      </c>
      <c r="J41" s="52">
        <f>I41/H41</f>
        <v>0.7038</v>
      </c>
    </row>
    <row r="42" spans="1:10" ht="15" customHeight="1">
      <c r="A42" s="14" t="s">
        <v>20</v>
      </c>
      <c r="B42" s="15"/>
      <c r="C42" s="59">
        <f>SUM(C7:C17)</f>
        <v>7062000</v>
      </c>
      <c r="D42" s="59">
        <f>SUM(D7:D17)</f>
        <v>9854600</v>
      </c>
      <c r="E42" s="59">
        <f>SUM(E7:E17)</f>
        <v>9854276.309999999</v>
      </c>
      <c r="F42" s="60">
        <f t="shared" si="1"/>
        <v>0.9999671534105898</v>
      </c>
      <c r="G42" s="61">
        <f>SUM(G7:G17)</f>
        <v>1950000</v>
      </c>
      <c r="H42" s="61">
        <f>SUM(H7:H17)</f>
        <v>3008300</v>
      </c>
      <c r="I42" s="62">
        <f>SUM(I7:I17)</f>
        <v>3008227.52</v>
      </c>
      <c r="J42" s="60">
        <f>I42/H42</f>
        <v>0.9999759066582455</v>
      </c>
    </row>
    <row r="43" spans="1:10" ht="15" customHeight="1" thickBot="1">
      <c r="A43" s="13" t="s">
        <v>21</v>
      </c>
      <c r="B43" s="16"/>
      <c r="C43" s="63">
        <f>-SUM(C19:C41)</f>
        <v>-7062000</v>
      </c>
      <c r="D43" s="63">
        <f>-SUM(D19:D41)</f>
        <v>-9854600</v>
      </c>
      <c r="E43" s="63">
        <f>-SUM(E19:E41)</f>
        <v>-9854276.31</v>
      </c>
      <c r="F43" s="52">
        <f t="shared" si="1"/>
        <v>0.9999671534105901</v>
      </c>
      <c r="G43" s="64">
        <f>-SUM(G19:G41)</f>
        <v>-1650000</v>
      </c>
      <c r="H43" s="64">
        <f>-SUM(H19:H41)</f>
        <v>-2817300</v>
      </c>
      <c r="I43" s="65">
        <f>-SUM(I19:I41)</f>
        <v>-2817042.6599999997</v>
      </c>
      <c r="J43" s="56">
        <f>I43/H43</f>
        <v>0.9999086572250026</v>
      </c>
    </row>
    <row r="44" spans="1:10" ht="15" customHeight="1" thickBot="1">
      <c r="A44" s="100" t="s">
        <v>237</v>
      </c>
      <c r="B44" s="67"/>
      <c r="C44" s="101">
        <f>+C42+C43</f>
        <v>0</v>
      </c>
      <c r="D44" s="88">
        <f>+D42+D43</f>
        <v>0</v>
      </c>
      <c r="E44" s="88">
        <f>+E42+E43</f>
        <v>0</v>
      </c>
      <c r="F44" s="68" t="s">
        <v>19</v>
      </c>
      <c r="G44" s="146">
        <f>+G42+G43</f>
        <v>300000</v>
      </c>
      <c r="H44" s="101">
        <f>+H42+H43</f>
        <v>191000</v>
      </c>
      <c r="I44" s="88">
        <f>+I42+I43</f>
        <v>191184.86000000034</v>
      </c>
      <c r="J44" s="58">
        <f>I44/H44</f>
        <v>1.0009678534031432</v>
      </c>
    </row>
    <row r="45" spans="1:10" ht="13.5" thickBot="1">
      <c r="A45" s="150" t="s">
        <v>238</v>
      </c>
      <c r="B45" s="147"/>
      <c r="C45" s="188">
        <f>+C42+C43</f>
        <v>0</v>
      </c>
      <c r="D45" s="88">
        <f>+D42+D43</f>
        <v>0</v>
      </c>
      <c r="E45" s="180">
        <v>0</v>
      </c>
      <c r="F45" s="181" t="s">
        <v>19</v>
      </c>
      <c r="G45" s="185">
        <v>0</v>
      </c>
      <c r="H45" s="151">
        <v>0</v>
      </c>
      <c r="I45" s="151">
        <v>0</v>
      </c>
      <c r="J45" s="161" t="s">
        <v>19</v>
      </c>
    </row>
    <row r="46" spans="1:10" ht="13.5" thickBot="1">
      <c r="A46" s="150" t="s">
        <v>239</v>
      </c>
      <c r="B46" s="182"/>
      <c r="C46" s="179">
        <v>0</v>
      </c>
      <c r="D46" s="180">
        <v>0</v>
      </c>
      <c r="E46" s="88">
        <f>+E42+E43</f>
        <v>0</v>
      </c>
      <c r="F46" s="181" t="s">
        <v>19</v>
      </c>
      <c r="G46" s="184">
        <v>0</v>
      </c>
      <c r="H46" s="151">
        <v>0</v>
      </c>
      <c r="I46" s="151">
        <f>I44</f>
        <v>191184.86000000034</v>
      </c>
      <c r="J46" s="181" t="s">
        <v>19</v>
      </c>
    </row>
    <row r="47" spans="1:10" ht="13.5" thickBot="1">
      <c r="A47" s="150" t="s">
        <v>240</v>
      </c>
      <c r="B47" s="147"/>
      <c r="C47" s="187"/>
      <c r="D47" s="148"/>
      <c r="E47" s="149"/>
      <c r="F47" s="149"/>
      <c r="G47" s="185"/>
      <c r="H47" s="186"/>
      <c r="I47" s="151">
        <f>E46+I46</f>
        <v>191184.86000000034</v>
      </c>
      <c r="J47" s="183" t="s">
        <v>19</v>
      </c>
    </row>
    <row r="48" ht="12.75">
      <c r="C48" s="159"/>
    </row>
  </sheetData>
  <sheetProtection/>
  <mergeCells count="10">
    <mergeCell ref="A18:J18"/>
    <mergeCell ref="D1:F1"/>
    <mergeCell ref="C3:F3"/>
    <mergeCell ref="G3:J3"/>
    <mergeCell ref="A6:J6"/>
    <mergeCell ref="A16:B16"/>
    <mergeCell ref="A7:B7"/>
    <mergeCell ref="A14:B14"/>
    <mergeCell ref="A15:B15"/>
    <mergeCell ref="A17:B17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&amp;L&amp;A&amp;R129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D5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3" width="4.875" style="0" customWidth="1"/>
  </cols>
  <sheetData>
    <row r="1" ht="12.75">
      <c r="D1" s="36" t="s">
        <v>37</v>
      </c>
    </row>
    <row r="2" ht="12.75">
      <c r="D2" s="36"/>
    </row>
    <row r="4" spans="2:4" ht="12.75">
      <c r="B4" s="169">
        <v>131</v>
      </c>
      <c r="C4" s="35"/>
      <c r="D4" t="s">
        <v>38</v>
      </c>
    </row>
    <row r="5" ht="12.75">
      <c r="B5" s="169"/>
    </row>
    <row r="6" spans="2:4" ht="12.75">
      <c r="B6" s="169">
        <v>132</v>
      </c>
      <c r="C6" s="35"/>
      <c r="D6" t="s">
        <v>39</v>
      </c>
    </row>
    <row r="7" spans="2:3" ht="12.75">
      <c r="B7" s="169"/>
      <c r="C7" s="35"/>
    </row>
    <row r="8" spans="2:4" ht="12.75">
      <c r="B8" s="169">
        <v>133</v>
      </c>
      <c r="C8" s="35"/>
      <c r="D8" t="s">
        <v>40</v>
      </c>
    </row>
    <row r="9" spans="2:3" ht="12.75">
      <c r="B9" s="169"/>
      <c r="C9" s="35"/>
    </row>
    <row r="10" spans="2:4" ht="12.75">
      <c r="B10" s="169">
        <v>134</v>
      </c>
      <c r="C10" s="35"/>
      <c r="D10" t="s">
        <v>41</v>
      </c>
    </row>
    <row r="11" spans="2:3" ht="12.75">
      <c r="B11" s="169"/>
      <c r="C11" s="35"/>
    </row>
    <row r="12" spans="2:4" ht="12.75">
      <c r="B12" s="169">
        <v>135</v>
      </c>
      <c r="C12" s="35"/>
      <c r="D12" t="s">
        <v>42</v>
      </c>
    </row>
    <row r="13" spans="2:3" ht="12.75">
      <c r="B13" s="169"/>
      <c r="C13" s="35"/>
    </row>
    <row r="14" spans="2:4" ht="12.75">
      <c r="B14" s="169">
        <v>136</v>
      </c>
      <c r="C14" s="35"/>
      <c r="D14" t="s">
        <v>43</v>
      </c>
    </row>
    <row r="15" spans="2:3" ht="12.75">
      <c r="B15" s="169"/>
      <c r="C15" s="35"/>
    </row>
    <row r="16" spans="2:4" ht="12.75">
      <c r="B16" s="169">
        <v>137</v>
      </c>
      <c r="C16" s="35"/>
      <c r="D16" t="s">
        <v>186</v>
      </c>
    </row>
    <row r="17" spans="2:3" ht="12.75">
      <c r="B17" s="169"/>
      <c r="C17" s="35"/>
    </row>
    <row r="18" spans="2:4" ht="12.75">
      <c r="B18" s="169">
        <v>138</v>
      </c>
      <c r="C18" s="35"/>
      <c r="D18" t="s">
        <v>44</v>
      </c>
    </row>
    <row r="19" spans="2:3" ht="12.75">
      <c r="B19" s="169"/>
      <c r="C19" s="35"/>
    </row>
    <row r="20" spans="2:4" ht="12.75">
      <c r="B20" s="169">
        <v>139</v>
      </c>
      <c r="C20" s="35"/>
      <c r="D20" t="s">
        <v>45</v>
      </c>
    </row>
    <row r="21" spans="2:3" ht="12.75">
      <c r="B21" s="169"/>
      <c r="C21" s="35"/>
    </row>
    <row r="22" spans="2:4" ht="12.75">
      <c r="B22" s="169">
        <v>140</v>
      </c>
      <c r="C22" s="35"/>
      <c r="D22" t="s">
        <v>46</v>
      </c>
    </row>
    <row r="23" spans="2:3" ht="12.75">
      <c r="B23" s="169"/>
      <c r="C23" s="35"/>
    </row>
    <row r="24" spans="2:4" ht="12.75">
      <c r="B24" s="169">
        <v>141</v>
      </c>
      <c r="C24" s="35"/>
      <c r="D24" t="s">
        <v>208</v>
      </c>
    </row>
    <row r="25" spans="2:3" ht="12.75">
      <c r="B25" s="169"/>
      <c r="C25" s="35"/>
    </row>
    <row r="26" spans="2:4" ht="12.75">
      <c r="B26" s="169">
        <v>142</v>
      </c>
      <c r="C26" s="35"/>
      <c r="D26" t="s">
        <v>209</v>
      </c>
    </row>
    <row r="27" spans="2:3" ht="12.75">
      <c r="B27" s="169"/>
      <c r="C27" s="35"/>
    </row>
    <row r="28" spans="2:4" ht="12.75">
      <c r="B28" s="169">
        <v>143</v>
      </c>
      <c r="C28" s="35"/>
      <c r="D28" t="s">
        <v>47</v>
      </c>
    </row>
    <row r="29" spans="2:3" ht="12.75">
      <c r="B29" s="169"/>
      <c r="C29" s="35"/>
    </row>
    <row r="30" spans="2:4" ht="12.75">
      <c r="B30" s="169">
        <v>144</v>
      </c>
      <c r="C30" s="35"/>
      <c r="D30" t="s">
        <v>48</v>
      </c>
    </row>
    <row r="31" spans="2:3" ht="12.75">
      <c r="B31" s="169"/>
      <c r="C31" s="35"/>
    </row>
    <row r="32" spans="2:4" ht="12.75">
      <c r="B32" s="169">
        <v>145</v>
      </c>
      <c r="C32" s="35"/>
      <c r="D32" t="s">
        <v>49</v>
      </c>
    </row>
    <row r="33" spans="2:3" ht="12.75">
      <c r="B33" s="169"/>
      <c r="C33" s="35"/>
    </row>
    <row r="34" spans="2:4" ht="12.75">
      <c r="B34" s="169">
        <v>146</v>
      </c>
      <c r="C34" s="35"/>
      <c r="D34" t="s">
        <v>162</v>
      </c>
    </row>
    <row r="35" spans="2:3" ht="12.75">
      <c r="B35" s="169"/>
      <c r="C35" s="35"/>
    </row>
    <row r="36" spans="2:4" ht="12.75">
      <c r="B36" s="169">
        <v>147</v>
      </c>
      <c r="C36" s="35"/>
      <c r="D36" t="s">
        <v>210</v>
      </c>
    </row>
    <row r="37" spans="2:3" ht="12.75">
      <c r="B37" s="169"/>
      <c r="C37" s="35"/>
    </row>
    <row r="38" spans="2:4" ht="12.75">
      <c r="B38" s="169">
        <v>148</v>
      </c>
      <c r="C38" s="35"/>
      <c r="D38" t="s">
        <v>50</v>
      </c>
    </row>
    <row r="39" spans="2:3" ht="12.75">
      <c r="B39" s="169"/>
      <c r="C39" s="35"/>
    </row>
    <row r="40" spans="2:4" ht="12.75">
      <c r="B40" s="169">
        <v>149</v>
      </c>
      <c r="C40" s="35"/>
      <c r="D40" t="s">
        <v>51</v>
      </c>
    </row>
    <row r="41" spans="2:3" ht="12.75">
      <c r="B41" s="169"/>
      <c r="C41" s="35"/>
    </row>
    <row r="42" spans="2:4" ht="12.75">
      <c r="B42" s="169">
        <v>150</v>
      </c>
      <c r="C42" s="35"/>
      <c r="D42" t="s">
        <v>52</v>
      </c>
    </row>
    <row r="43" spans="2:3" ht="12.75">
      <c r="B43" s="169"/>
      <c r="C43" s="35"/>
    </row>
    <row r="44" spans="2:4" ht="12.75">
      <c r="B44" s="169">
        <v>151</v>
      </c>
      <c r="C44" s="35"/>
      <c r="D44" t="s">
        <v>53</v>
      </c>
    </row>
    <row r="45" spans="2:3" ht="12.75">
      <c r="B45" s="169"/>
      <c r="C45" s="35"/>
    </row>
    <row r="46" spans="2:4" ht="12.75">
      <c r="B46" s="169">
        <v>152</v>
      </c>
      <c r="C46" s="35"/>
      <c r="D46" t="s">
        <v>54</v>
      </c>
    </row>
    <row r="47" spans="2:3" ht="12.75">
      <c r="B47" s="169"/>
      <c r="C47" s="35"/>
    </row>
    <row r="48" spans="2:4" ht="12.75">
      <c r="B48" s="169">
        <v>153</v>
      </c>
      <c r="C48" s="35"/>
      <c r="D48" t="s">
        <v>55</v>
      </c>
    </row>
    <row r="49" spans="2:3" ht="12.75">
      <c r="B49" s="169"/>
      <c r="C49" s="35"/>
    </row>
    <row r="50" spans="2:3" ht="12.75">
      <c r="B50" s="169"/>
      <c r="C50" s="3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&amp;L&amp;A&amp;R130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54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4.375" style="5" customWidth="1"/>
    <col min="12" max="12" width="15.125" style="5" customWidth="1"/>
    <col min="13" max="13" width="9.125" style="5" customWidth="1"/>
    <col min="14" max="14" width="14.50390625" style="5" customWidth="1"/>
    <col min="15" max="16384" width="9.125" style="5" customWidth="1"/>
  </cols>
  <sheetData>
    <row r="1" ht="15" customHeight="1">
      <c r="A1" s="38" t="s">
        <v>95</v>
      </c>
    </row>
    <row r="2" spans="1:9" ht="15">
      <c r="A2" s="38"/>
      <c r="D2" s="210" t="s">
        <v>8</v>
      </c>
      <c r="E2" s="210"/>
      <c r="F2" s="210"/>
      <c r="G2" s="126"/>
      <c r="H2" s="39" t="s">
        <v>9</v>
      </c>
      <c r="I2" s="40">
        <v>43465</v>
      </c>
    </row>
    <row r="3" ht="13.5" thickBot="1"/>
    <row r="4" spans="3:10" ht="12" customHeight="1">
      <c r="C4" s="211" t="s">
        <v>61</v>
      </c>
      <c r="D4" s="224"/>
      <c r="E4" s="224"/>
      <c r="F4" s="225"/>
      <c r="G4" s="214" t="s">
        <v>10</v>
      </c>
      <c r="H4" s="226"/>
      <c r="I4" s="226"/>
      <c r="J4" s="227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20" t="s">
        <v>65</v>
      </c>
      <c r="B7" s="221"/>
      <c r="C7" s="221"/>
      <c r="D7" s="221"/>
      <c r="E7" s="221"/>
      <c r="F7" s="221"/>
      <c r="G7" s="221"/>
      <c r="H7" s="221"/>
      <c r="I7" s="221"/>
      <c r="J7" s="222"/>
    </row>
    <row r="8" spans="1:14" ht="15" customHeight="1">
      <c r="A8" s="217" t="s">
        <v>135</v>
      </c>
      <c r="B8" s="218"/>
      <c r="C8" s="24">
        <f>'MŠ Běhounkova 2300'!C8+'MŠ Běhounkova 2474'!C8+'MŠ Herčíkova 2190'!C8+'MŠ Horákova 2064'!C8+'MŠ Hostinského 1534'!C8+'MŠ Husníkova 2075'!C8+'MŠ Husníkova 2076'!C8+'MŠ Chlupova 1798'!C8+'MŠ Chlupova 1799'!C8+'MŠ Janského 2187'!C8+'MŠ Janského 2188'!C8+'MŠ Klausova 2449'!C8+'MŠ Mezi Školami 2323'!C8+'MŠ Mezi Školami 2482 '!C8+'MŠ Mohylová 1964'!C8+'MŠ Ovčí Hájek 2174'!C8+'MŠ Ovčí Hájek 2177'!C8+'MŠ Podpěrova 1880'!C8+'MŠ Trávníčkova 1747'!C8+'MŠ Vlachova 1501'!C8+'MŠ Vlasákova 955'!C8+'MŠ Zázvorkova 1994'!C8</f>
        <v>13199700</v>
      </c>
      <c r="D8" s="22">
        <f>'MŠ Běhounkova 2300'!D8+'MŠ Běhounkova 2474'!D8+'MŠ Herčíkova 2190'!D8+'MŠ Horákova 2064'!D8+'MŠ Hostinského 1534'!D8+'MŠ Husníkova 2075'!D8+'MŠ Husníkova 2076'!D8+'MŠ Chlupova 1798'!D8+'MŠ Chlupova 1799'!D8+'MŠ Janského 2187'!D8+'MŠ Janského 2188'!D8+'MŠ Klausova 2449'!D8+'MŠ Mezi Školami 2323'!D8+'MŠ Mezi Školami 2482 '!D8+'MŠ Mohylová 1964'!D8+'MŠ Ovčí Hájek 2174'!D8+'MŠ Ovčí Hájek 2177'!D8+'MŠ Podpěrova 1880'!D8+'MŠ Trávníčkova 1747'!D8+'MŠ Vlachova 1501'!D8+'MŠ Vlasákova 955'!D8+'MŠ Zázvorkova 1994'!D8</f>
        <v>13649700</v>
      </c>
      <c r="E8" s="22">
        <f>'MŠ Běhounkova 2300'!E8+'MŠ Běhounkova 2474'!E8+'MŠ Herčíkova 2190'!E8+'MŠ Horákova 2064'!E8+'MŠ Hostinského 1534'!E8+'MŠ Husníkova 2075'!E8+'MŠ Husníkova 2076'!E8+'MŠ Chlupova 1798'!E8+'MŠ Chlupova 1799'!E8+'MŠ Janského 2187'!E8+'MŠ Janského 2188'!E8+'MŠ Klausova 2449'!E8+'MŠ Mezi Školami 2323'!E8+'MŠ Mezi Školami 2482 '!E8+'MŠ Mohylová 1964'!E8+'MŠ Ovčí Hájek 2174'!E8+'MŠ Ovčí Hájek 2177'!E8+'MŠ Podpěrova 1880'!E8+'MŠ Trávníčkova 1747'!E8+'MŠ Vlachova 1501'!E8+'MŠ Vlasákova 955'!E8+'MŠ Zázvorkova 1994'!E8</f>
        <v>13649700</v>
      </c>
      <c r="F8" s="52">
        <f aca="true" t="shared" si="0" ref="F8:F16">E8/D8</f>
        <v>1</v>
      </c>
      <c r="G8" s="24">
        <f>'MŠ Běhounkova 2300'!G8+'MŠ Běhounkova 2474'!G8+'MŠ Herčíkova 2190'!G8+'MŠ Horákova 2064'!G8+'MŠ Hostinského 1534'!G8+'MŠ Husníkova 2075'!G8+'MŠ Husníkova 2076'!G8+'MŠ Chlupova 1798'!G8+'MŠ Chlupova 1799'!G8+'MŠ Janského 2187'!G8+'MŠ Janského 2188'!G8+'MŠ Klausova 2449'!G8+'MŠ Mezi Školami 2323'!G8+'MŠ Mezi Školami 2482 '!G8+'MŠ Mohylová 1964'!G8+'MŠ Ovčí Hájek 2174'!G8+'MŠ Ovčí Hájek 2177'!G8+'MŠ Podpěrova 1880'!G8+'MŠ Trávníčkova 1747'!G8+'MŠ Vlachova 1501'!G8+'MŠ Vlasákova 955'!G8+'MŠ Zázvorkova 1994'!G8</f>
        <v>0</v>
      </c>
      <c r="H8" s="22">
        <f>'MŠ Běhounkova 2300'!H8+'MŠ Běhounkova 2474'!H8+'MŠ Herčíkova 2190'!H8+'MŠ Horákova 2064'!H8+'MŠ Hostinského 1534'!H8+'MŠ Husníkova 2075'!H8+'MŠ Husníkova 2076'!H8+'MŠ Chlupova 1798'!H8+'MŠ Chlupova 1799'!H8+'MŠ Janského 2187'!H8+'MŠ Janského 2188'!H8+'MŠ Klausova 2449'!H8+'MŠ Mezi Školami 2323'!H8+'MŠ Mezi Školami 2482 '!H8+'MŠ Mohylová 1964'!H8+'MŠ Ovčí Hájek 2174'!H8+'MŠ Ovčí Hájek 2177'!H8+'MŠ Podpěrova 1880'!H8+'MŠ Trávníčkova 1747'!H8+'MŠ Vlachova 1501'!H8+'MŠ Vlasákova 955'!H8+'MŠ Zázvorkova 1994'!H8</f>
        <v>0</v>
      </c>
      <c r="I8" s="22">
        <f>'MŠ Běhounkova 2300'!I8+'MŠ Běhounkova 2474'!I8+'MŠ Herčíkova 2190'!I8+'MŠ Horákova 2064'!I8+'MŠ Hostinského 1534'!I8+'MŠ Husníkova 2075'!I8+'MŠ Husníkova 2076'!I8+'MŠ Chlupova 1798'!I8+'MŠ Chlupova 1799'!I8+'MŠ Janského 2187'!I8+'MŠ Janského 2188'!I8+'MŠ Klausova 2449'!I8+'MŠ Mezi Školami 2323'!I8+'MŠ Mezi Školami 2482 '!I8+'MŠ Mohylová 1964'!I8+'MŠ Ovčí Hájek 2174'!I8+'MŠ Ovčí Hájek 2177'!I8+'MŠ Podpěrova 1880'!I8+'MŠ Trávníčkova 1747'!I8+'MŠ Vlachova 1501'!I8+'MŠ Vlasákova 955'!I8+'MŠ Zázvorkova 1994'!I8</f>
        <v>0</v>
      </c>
      <c r="J8" s="52">
        <f aca="true" t="shared" si="1" ref="J8:J16">IF(ISERR(I8/H8),0,I8/H8)</f>
        <v>0</v>
      </c>
      <c r="L8" s="53"/>
      <c r="M8" s="54"/>
      <c r="N8" s="53"/>
    </row>
    <row r="9" spans="1:14" ht="15" customHeight="1">
      <c r="A9" s="13" t="s">
        <v>204</v>
      </c>
      <c r="B9" s="16"/>
      <c r="C9" s="24">
        <f>'MŠ Běhounkova 2300'!C9+'MŠ Běhounkova 2474'!C9+'MŠ Herčíkova 2190'!C9+'MŠ Horákova 2064'!C9+'MŠ Hostinského 1534'!C9+'MŠ Husníkova 2075'!C9+'MŠ Husníkova 2076'!C9+'MŠ Chlupova 1798'!C9+'MŠ Chlupova 1799'!C9+'MŠ Janského 2187'!C9+'MŠ Janského 2188'!C9+'MŠ Klausova 2449'!C9+'MŠ Mezi Školami 2323'!C9+'MŠ Mezi Školami 2482 '!C9+'MŠ Mohylová 1964'!C9+'MŠ Ovčí Hájek 2174'!C9+'MŠ Ovčí Hájek 2177'!C9+'MŠ Podpěrova 1880'!C9+'MŠ Trávníčkova 1747'!C9+'MŠ Vlachova 1501'!C9+'MŠ Vlasákova 955'!C9+'MŠ Zázvorkova 1994'!C9</f>
        <v>0</v>
      </c>
      <c r="D9" s="22">
        <f>'MŠ Běhounkova 2300'!D9+'MŠ Běhounkova 2474'!D9+'MŠ Herčíkova 2190'!D9+'MŠ Horákova 2064'!D9+'MŠ Hostinského 1534'!D9+'MŠ Husníkova 2075'!D9+'MŠ Husníkova 2076'!D9+'MŠ Chlupova 1798'!D9+'MŠ Chlupova 1799'!D9+'MŠ Janského 2187'!D9+'MŠ Janského 2188'!D9+'MŠ Klausova 2449'!D9+'MŠ Mezi Školami 2323'!D9+'MŠ Mezi Školami 2482 '!D9+'MŠ Mohylová 1964'!D9+'MŠ Ovčí Hájek 2174'!D9+'MŠ Ovčí Hájek 2177'!D9+'MŠ Podpěrova 1880'!D9+'MŠ Trávníčkova 1747'!D9+'MŠ Vlachova 1501'!D9+'MŠ Vlasákova 955'!D9+'MŠ Zázvorkova 1994'!D9</f>
        <v>269800</v>
      </c>
      <c r="E9" s="22">
        <f>'MŠ Běhounkova 2300'!E9+'MŠ Běhounkova 2474'!E9+'MŠ Herčíkova 2190'!E9+'MŠ Horákova 2064'!E9+'MŠ Hostinského 1534'!E9+'MŠ Husníkova 2075'!E9+'MŠ Husníkova 2076'!E9+'MŠ Chlupova 1798'!E9+'MŠ Chlupova 1799'!E9+'MŠ Janského 2187'!E9+'MŠ Janského 2188'!E9+'MŠ Klausova 2449'!E9+'MŠ Mezi Školami 2323'!E9+'MŠ Mezi Školami 2482 '!E9+'MŠ Mohylová 1964'!E9+'MŠ Ovčí Hájek 2174'!E9+'MŠ Ovčí Hájek 2177'!E9+'MŠ Podpěrova 1880'!E9+'MŠ Trávníčkova 1747'!E9+'MŠ Vlachova 1501'!E9+'MŠ Vlasákova 955'!E9+'MŠ Zázvorkova 1994'!E9</f>
        <v>269800</v>
      </c>
      <c r="F9" s="52">
        <f t="shared" si="0"/>
        <v>1</v>
      </c>
      <c r="G9" s="24">
        <f>'MŠ Běhounkova 2300'!G9+'MŠ Běhounkova 2474'!G9+'MŠ Herčíkova 2190'!G9+'MŠ Horákova 2064'!G9+'MŠ Hostinského 1534'!G9+'MŠ Husníkova 2075'!G9+'MŠ Husníkova 2076'!G9+'MŠ Chlupova 1798'!G9+'MŠ Chlupova 1799'!G9+'MŠ Janského 2187'!G9+'MŠ Janského 2188'!G9+'MŠ Klausova 2449'!G9+'MŠ Mezi Školami 2323'!G9+'MŠ Mezi Školami 2482 '!G9+'MŠ Mohylová 1964'!G9+'MŠ Ovčí Hájek 2174'!G9+'MŠ Ovčí Hájek 2177'!G9+'MŠ Podpěrova 1880'!G9+'MŠ Trávníčkova 1747'!G9+'MŠ Vlachova 1501'!G9+'MŠ Vlasákova 955'!G9+'MŠ Zázvorkova 1994'!G9</f>
        <v>0</v>
      </c>
      <c r="H9" s="22">
        <f>'MŠ Běhounkova 2300'!H9+'MŠ Běhounkova 2474'!H9+'MŠ Herčíkova 2190'!H9+'MŠ Horákova 2064'!H9+'MŠ Hostinského 1534'!H9+'MŠ Husníkova 2075'!H9+'MŠ Husníkova 2076'!H9+'MŠ Chlupova 1798'!H9+'MŠ Chlupova 1799'!H9+'MŠ Janského 2187'!H9+'MŠ Janského 2188'!H9+'MŠ Klausova 2449'!H9+'MŠ Mezi Školami 2323'!H9+'MŠ Mezi Školami 2482 '!H9+'MŠ Mohylová 1964'!H9+'MŠ Ovčí Hájek 2174'!H9+'MŠ Ovčí Hájek 2177'!H9+'MŠ Podpěrova 1880'!H9+'MŠ Trávníčkova 1747'!H9+'MŠ Vlachova 1501'!H9+'MŠ Vlasákova 955'!H9+'MŠ Zázvorkova 1994'!H9</f>
        <v>0</v>
      </c>
      <c r="I9" s="22">
        <f>'MŠ Běhounkova 2300'!I9+'MŠ Běhounkova 2474'!I9+'MŠ Herčíkova 2190'!I9+'MŠ Horákova 2064'!I9+'MŠ Hostinského 1534'!I9+'MŠ Husníkova 2075'!I9+'MŠ Husníkova 2076'!I9+'MŠ Chlupova 1798'!I9+'MŠ Chlupova 1799'!I9+'MŠ Janského 2187'!I9+'MŠ Janského 2188'!I9+'MŠ Klausova 2449'!I9+'MŠ Mezi Školami 2323'!I9+'MŠ Mezi Školami 2482 '!I9+'MŠ Mohylová 1964'!I9+'MŠ Ovčí Hájek 2174'!I9+'MŠ Ovčí Hájek 2177'!I9+'MŠ Podpěrova 1880'!I9+'MŠ Trávníčkova 1747'!I9+'MŠ Vlachova 1501'!I9+'MŠ Vlasákova 955'!I9+'MŠ Zázvorkova 1994'!I9</f>
        <v>0</v>
      </c>
      <c r="J9" s="55">
        <f t="shared" si="1"/>
        <v>0</v>
      </c>
      <c r="L9" s="53"/>
      <c r="N9" s="53"/>
    </row>
    <row r="10" spans="1:14" ht="15" customHeight="1">
      <c r="A10" s="13" t="s">
        <v>256</v>
      </c>
      <c r="B10" s="16"/>
      <c r="C10" s="24">
        <f>'MŠ Běhounkova 2300'!C10+'MŠ Běhounkova 2474'!C10+'MŠ Herčíkova 2190'!C10+'MŠ Horákova 2064'!C10+'MŠ Hostinského 1534'!C10+'MŠ Husníkova 2075'!C10+'MŠ Husníkova 2076'!C10+'MŠ Chlupova 1798'!C10+'MŠ Chlupova 1799'!C10+'MŠ Janského 2187'!C10+'MŠ Janského 2188'!C10+'MŠ Klausova 2449'!C10+'MŠ Mezi Školami 2323'!C10+'MŠ Mezi Školami 2482 '!C10+'MŠ Mohylová 1964'!C12+'MŠ Ovčí Hájek 2174'!C10+'MŠ Ovčí Hájek 2177'!C10+'MŠ Podpěrova 1880'!C10+'MŠ Trávníčkova 1747'!C10+'MŠ Vlachova 1501'!C10+'MŠ Vlasákova 955'!C10+'MŠ Zázvorkova 1994'!C10</f>
        <v>0</v>
      </c>
      <c r="D10" s="22">
        <f>'MŠ Běhounkova 2300'!D10+'MŠ Běhounkova 2474'!D10+'MŠ Herčíkova 2190'!D10+'MŠ Horákova 2064'!D10+'MŠ Hostinského 1534'!D10+'MŠ Husníkova 2075'!D10+'MŠ Husníkova 2076'!D10+'MŠ Chlupova 1798'!D10+'MŠ Chlupova 1799'!D10+'MŠ Janského 2187'!D10+'MŠ Janského 2188'!D10+'MŠ Klausova 2449'!D10+'MŠ Mezi Školami 2323'!D10+'MŠ Mezi Školami 2482 '!D10+'MŠ Mohylová 1964'!D10+'MŠ Ovčí Hájek 2174'!D10+'MŠ Ovčí Hájek 2177'!D10+'MŠ Podpěrova 1880'!D10+'MŠ Trávníčkova 1747'!D10+'MŠ Vlachova 1501'!D10+'MŠ Vlasákova 955'!D10+'MŠ Zázvorkova 1994'!D10</f>
        <v>464750</v>
      </c>
      <c r="E10" s="22">
        <f>'MŠ Běhounkova 2300'!E10+'MŠ Běhounkova 2474'!E10+'MŠ Herčíkova 2190'!E10+'MŠ Horákova 2064'!E10+'MŠ Hostinského 1534'!E10+'MŠ Husníkova 2075'!E10+'MŠ Husníkova 2076'!E10+'MŠ Chlupova 1798'!E10+'MŠ Chlupova 1799'!E10+'MŠ Janského 2187'!E10+'MŠ Janského 2188'!E10+'MŠ Klausova 2449'!E10+'MŠ Mezi Školami 2323'!E10+'MŠ Mezi Školami 2482 '!E10+'MŠ Mohylová 1964'!E10+'MŠ Ovčí Hájek 2174'!E10+'MŠ Ovčí Hájek 2177'!E10+'MŠ Podpěrova 1880'!E10+'MŠ Trávníčkova 1747'!E10+'MŠ Vlachova 1501'!E10+'MŠ Vlasákova 955'!E10+'MŠ Zázvorkova 1994'!E10</f>
        <v>324666.7</v>
      </c>
      <c r="F10" s="52">
        <f t="shared" si="0"/>
        <v>0.6985835395373857</v>
      </c>
      <c r="G10" s="24">
        <f>'MŠ Běhounkova 2300'!G10+'MŠ Běhounkova 2474'!G10+'MŠ Herčíkova 2190'!G10+'MŠ Horákova 2064'!G10+'MŠ Hostinského 1534'!G10+'MŠ Husníkova 2075'!G10+'MŠ Husníkova 2076'!G10+'MŠ Chlupova 1798'!G10+'MŠ Chlupova 1799'!G10+'MŠ Janského 2187'!G10+'MŠ Janského 2188'!G10+'MŠ Klausova 2449'!G10+'MŠ Mezi Školami 2323'!G10+'MŠ Mezi Školami 2482 '!G10+'MŠ Mohylová 1964'!G12+'MŠ Ovčí Hájek 2174'!G10+'MŠ Ovčí Hájek 2177'!G10+'MŠ Podpěrova 1880'!G10+'MŠ Trávníčkova 1747'!G10+'MŠ Vlachova 1501'!G10+'MŠ Vlasákova 955'!G10+'MŠ Zázvorkova 1994'!G10</f>
        <v>0</v>
      </c>
      <c r="H10" s="22">
        <f>'MŠ Běhounkova 2300'!H10+'MŠ Běhounkova 2474'!H10+'MŠ Herčíkova 2190'!H10+'MŠ Horákova 2064'!H10+'MŠ Hostinského 1534'!H10+'MŠ Husníkova 2075'!H10+'MŠ Husníkova 2076'!H10+'MŠ Chlupova 1798'!H10+'MŠ Chlupova 1799'!H10+'MŠ Janského 2187'!H10+'MŠ Janského 2188'!H10+'MŠ Klausova 2449'!H10+'MŠ Mezi Školami 2323'!H10+'MŠ Mezi Školami 2482 '!H10+'MŠ Mohylová 1964'!H12+'MŠ Ovčí Hájek 2174'!H10+'MŠ Ovčí Hájek 2177'!H10+'MŠ Podpěrova 1880'!H10+'MŠ Trávníčkova 1747'!H10+'MŠ Vlachova 1501'!H10+'MŠ Vlasákova 955'!H10+'MŠ Zázvorkova 1994'!H10</f>
        <v>0</v>
      </c>
      <c r="I10" s="22">
        <f>'MŠ Běhounkova 2300'!I10+'MŠ Běhounkova 2474'!I10+'MŠ Herčíkova 2190'!I10+'MŠ Horákova 2064'!I10+'MŠ Hostinského 1534'!I10+'MŠ Husníkova 2075'!I10+'MŠ Husníkova 2076'!I10+'MŠ Chlupova 1798'!I10+'MŠ Chlupova 1799'!I10+'MŠ Janského 2187'!I10+'MŠ Janského 2188'!I10+'MŠ Klausova 2449'!I10+'MŠ Mezi Školami 2323'!I10+'MŠ Mezi Školami 2482 '!I10+'MŠ Mohylová 1964'!I12+'MŠ Ovčí Hájek 2174'!I10+'MŠ Ovčí Hájek 2177'!I10+'MŠ Podpěrova 1880'!I10+'MŠ Trávníčkova 1747'!I10+'MŠ Vlachova 1501'!I10+'MŠ Vlasákova 955'!I10+'MŠ Zázvorkova 1994'!I10</f>
        <v>0</v>
      </c>
      <c r="J10" s="55">
        <f>IF(ISERR(I10/H10),0,I10/H10)</f>
        <v>0</v>
      </c>
      <c r="L10" s="53"/>
      <c r="N10" s="53"/>
    </row>
    <row r="11" spans="1:11" ht="15" customHeight="1">
      <c r="A11" s="13" t="s">
        <v>227</v>
      </c>
      <c r="B11" s="20"/>
      <c r="C11" s="69">
        <f>'MŠ Běhounkova 2300'!C11+'MŠ Běhounkova 2474'!C11+'MŠ Herčíkova 2190'!C11+'MŠ Horákova 2064'!C11+'MŠ Hostinského 1534'!C11+'MŠ Husníkova 2075'!C11+'MŠ Husníkova 2076'!C11+'MŠ Chlupova 1798'!C11+'MŠ Chlupova 1799'!C11+'MŠ Janského 2187'!C11+'MŠ Janského 2188'!C11+'MŠ Klausova 2449'!C11+'MŠ Mezi Školami 2323'!C11+'MŠ Mezi Školami 2482 '!C11+'MŠ Mohylová 1964'!C11+'MŠ Ovčí Hájek 2174'!C11+'MŠ Ovčí Hájek 2177'!C11+'MŠ Podpěrova 1880'!C11+'MŠ Trávníčkova 1747'!C11+'MŠ Vlachova 1501'!C11+'MŠ Vlasákova 955'!C11+'MŠ Zázvorkova 1994'!C11</f>
        <v>0</v>
      </c>
      <c r="D11" s="22">
        <f>'MŠ Běhounkova 2300'!D11+'MŠ Běhounkova 2474'!D11+'MŠ Herčíkova 2190'!D11+'MŠ Horákova 2064'!D11+'MŠ Hostinského 1534'!D11+'MŠ Husníkova 2075'!D11+'MŠ Husníkova 2076'!D11+'MŠ Chlupova 1798'!D11+'MŠ Chlupova 1799'!D11+'MŠ Janského 2187'!D11+'MŠ Janského 2188'!D11+'MŠ Klausova 2449'!D11+'MŠ Mezi Školami 2323'!D11+'MŠ Mezi Školami 2482 '!D11+'MŠ Mohylová 1964'!D11+'MŠ Ovčí Hájek 2174'!D11+'MŠ Ovčí Hájek 2177'!D11+'MŠ Podpěrova 1880'!D11+'MŠ Trávníčkova 1747'!D11+'MŠ Vlachova 1501'!D11+'MŠ Vlasákova 955'!D11+'MŠ Zázvorkova 1994'!D11</f>
        <v>10564300</v>
      </c>
      <c r="E11" s="22">
        <f>'MŠ Běhounkova 2300'!E11+'MŠ Běhounkova 2474'!E11+'MŠ Herčíkova 2190'!E11+'MŠ Horákova 2064'!E11+'MŠ Hostinského 1534'!E11+'MŠ Husníkova 2075'!E11+'MŠ Husníkova 2076'!E11+'MŠ Chlupova 1798'!E11+'MŠ Chlupova 1799'!E11+'MŠ Janského 2187'!E11+'MŠ Janského 2188'!E11+'MŠ Klausova 2449'!E11+'MŠ Mezi Školami 2323'!E11+'MŠ Mezi Školami 2482 '!E11+'MŠ Mohylová 1964'!E11+'MŠ Ovčí Hájek 2174'!E11+'MŠ Ovčí Hájek 2177'!E11+'MŠ Podpěrova 1880'!E11+'MŠ Trávníčkova 1747'!E11+'MŠ Vlachova 1501'!E11+'MŠ Vlasákova 955'!E11+'MŠ Zázvorkova 1994'!E11</f>
        <v>10564300</v>
      </c>
      <c r="F11" s="52">
        <f>E11/D11</f>
        <v>1</v>
      </c>
      <c r="G11" s="24">
        <f>'MŠ Běhounkova 2300'!G11+'MŠ Běhounkova 2474'!G11+'MŠ Herčíkova 2190'!G11+'MŠ Horákova 2064'!G11+'MŠ Hostinského 1534'!G11+'MŠ Husníkova 2075'!G11+'MŠ Husníkova 2076'!G11+'MŠ Chlupova 1798'!G11+'MŠ Chlupova 1799'!G11+'MŠ Janského 2187'!G11+'MŠ Janského 2188'!G11+'MŠ Klausova 2449'!G11+'MŠ Mezi Školami 2323'!G11+'MŠ Mezi Školami 2482 '!G11+'MŠ Mohylová 1964'!G13+'MŠ Ovčí Hájek 2174'!G11+'MŠ Ovčí Hájek 2177'!G11+'MŠ Podpěrova 1880'!G11+'MŠ Trávníčkova 1747'!G11+'MŠ Vlachova 1501'!G11+'MŠ Vlasákova 955'!G11+'MŠ Zázvorkova 1994'!G11</f>
        <v>0</v>
      </c>
      <c r="H11" s="22">
        <f>'MŠ Běhounkova 2300'!H11+'MŠ Běhounkova 2474'!H11+'MŠ Herčíkova 2190'!H11+'MŠ Horákova 2064'!H11+'MŠ Hostinského 1534'!H11+'MŠ Husníkova 2075'!H11+'MŠ Husníkova 2076'!H11+'MŠ Chlupova 1798'!H11+'MŠ Chlupova 1799'!H11+'MŠ Janského 2187'!H11+'MŠ Janského 2188'!H11+'MŠ Klausova 2449'!H11+'MŠ Mezi Školami 2323'!H11+'MŠ Mezi Školami 2482 '!H11+'MŠ Mohylová 1964'!H13+'MŠ Ovčí Hájek 2174'!H11+'MŠ Ovčí Hájek 2177'!H11+'MŠ Podpěrova 1880'!H11+'MŠ Trávníčkova 1747'!H11+'MŠ Vlachova 1501'!H11+'MŠ Vlasákova 955'!H11+'MŠ Zázvorkova 1994'!H11</f>
        <v>0</v>
      </c>
      <c r="I11" s="22">
        <f>'MŠ Běhounkova 2300'!I11+'MŠ Běhounkova 2474'!I11+'MŠ Herčíkova 2190'!I11+'MŠ Horákova 2064'!I11+'MŠ Hostinského 1534'!I11+'MŠ Husníkova 2075'!I11+'MŠ Husníkova 2076'!I11+'MŠ Chlupova 1798'!I11+'MŠ Chlupova 1799'!I11+'MŠ Janského 2187'!I11+'MŠ Janského 2188'!I11+'MŠ Klausova 2449'!I11+'MŠ Mezi Školami 2323'!I11+'MŠ Mezi Školami 2482 '!I11+'MŠ Mohylová 1964'!I13+'MŠ Ovčí Hájek 2174'!I11+'MŠ Ovčí Hájek 2177'!I11+'MŠ Podpěrova 1880'!I11+'MŠ Trávníčkova 1747'!I11+'MŠ Vlachova 1501'!I11+'MŠ Vlasákova 955'!I11+'MŠ Zázvorkova 1994'!I11</f>
        <v>0</v>
      </c>
      <c r="J11" s="55">
        <f>IF(ISERR(I11/H11),0,I11/H11)</f>
        <v>0</v>
      </c>
      <c r="K11" s="4"/>
    </row>
    <row r="12" spans="1:14" ht="15" customHeight="1">
      <c r="A12" s="13" t="s">
        <v>255</v>
      </c>
      <c r="B12" s="16"/>
      <c r="C12" s="24">
        <f>'MŠ Běhounkova 2300'!C12+'MŠ Běhounkova 2474'!C12+'MŠ Herčíkova 2190'!C12+'MŠ Horákova 2064'!C12+'MŠ Hostinského 1534'!C12+'MŠ Husníkova 2075'!C12+'MŠ Husníkova 2076'!C12+'MŠ Chlupova 1798'!C12+'MŠ Chlupova 1799'!C12+'MŠ Janského 2187'!C12+'MŠ Janského 2188'!C12+'MŠ Klausova 2449'!C12+'MŠ Mezi Školami 2323'!C12+'MŠ Mezi Školami 2482 '!C12+'MŠ Mohylová 1964'!C12+'MŠ Ovčí Hájek 2174'!C12+'MŠ Ovčí Hájek 2177'!C12+'MŠ Podpěrova 1880'!C12+'MŠ Trávníčkova 1747'!C12+'MŠ Vlachova 1501'!C12+'MŠ Vlasákova 955'!C12+'MŠ Zázvorkova 1994'!C12</f>
        <v>0</v>
      </c>
      <c r="D12" s="22">
        <f>'MŠ Běhounkova 2300'!D12+'MŠ Běhounkova 2474'!D12+'MŠ Herčíkova 2190'!D12+'MŠ Horákova 2064'!D12+'MŠ Hostinského 1534'!D12+'MŠ Husníkova 2075'!D12+'MŠ Husníkova 2076'!D12+'MŠ Chlupova 1798'!D12+'MŠ Chlupova 1799'!D12+'MŠ Janského 2187'!D12+'MŠ Janského 2188'!D12+'MŠ Klausova 2449'!D12+'MŠ Mezi Školami 2323'!D12+'MŠ Mezi Školami 2482 '!D12+'MŠ Mohylová 1964'!D12+'MŠ Ovčí Hájek 2174'!D12+'MŠ Ovčí Hájek 2177'!D12+'MŠ Podpěrova 1880'!D12+'MŠ Trávníčkova 1747'!D12+'MŠ Vlachova 1501'!D12+'MŠ Vlasákova 955'!D12+'MŠ Zázvorkova 1994'!D12</f>
        <v>206000</v>
      </c>
      <c r="E12" s="22">
        <f>'MŠ Běhounkova 2300'!E12+'MŠ Běhounkova 2474'!E12+'MŠ Herčíkova 2190'!E12+'MŠ Horákova 2064'!E12+'MŠ Hostinského 1534'!E12+'MŠ Husníkova 2075'!E12+'MŠ Husníkova 2076'!E12+'MŠ Chlupova 1798'!E12+'MŠ Chlupova 1799'!E12+'MŠ Janského 2187'!E12+'MŠ Janského 2188'!E12+'MŠ Klausova 2449'!E12+'MŠ Mezi Školami 2323'!E12+'MŠ Mezi Školami 2482 '!E12+'MŠ Mohylová 1964'!E12+'MŠ Ovčí Hájek 2174'!E12+'MŠ Ovčí Hájek 2177'!E12+'MŠ Podpěrova 1880'!E12+'MŠ Trávníčkova 1747'!E12+'MŠ Vlachova 1501'!E12+'MŠ Vlasákova 955'!E12+'MŠ Zázvorkova 1994'!E12</f>
        <v>205872.86</v>
      </c>
      <c r="F12" s="52">
        <f>E12/D12</f>
        <v>0.9993828155339806</v>
      </c>
      <c r="G12" s="24">
        <f>'MŠ Běhounkova 2300'!G12+'MŠ Běhounkova 2474'!G12+'MŠ Herčíkova 2190'!G12+'MŠ Horákova 2064'!G12+'MŠ Hostinského 1534'!G12+'MŠ Husníkova 2075'!G12+'MŠ Husníkova 2076'!G12+'MŠ Chlupova 1798'!G12+'MŠ Chlupova 1799'!G12+'MŠ Janského 2187'!G12+'MŠ Janského 2188'!G12+'MŠ Klausova 2449'!G12+'MŠ Mezi Školami 2323'!G12+'MŠ Mezi Školami 2482 '!G12+'MŠ Mohylová 1964'!G12+'MŠ Ovčí Hájek 2174'!G12+'MŠ Ovčí Hájek 2177'!G12+'MŠ Podpěrova 1880'!G12+'MŠ Trávníčkova 1747'!G12+'MŠ Vlachova 1501'!G12+'MŠ Vlasákova 955'!G12+'MŠ Zázvorkova 1994'!G12</f>
        <v>0</v>
      </c>
      <c r="H12" s="22">
        <f>'MŠ Běhounkova 2300'!H12+'MŠ Běhounkova 2474'!H12+'MŠ Herčíkova 2190'!H12+'MŠ Horákova 2064'!H12+'MŠ Hostinského 1534'!H12+'MŠ Husníkova 2075'!H12+'MŠ Husníkova 2076'!H12+'MŠ Chlupova 1798'!H12+'MŠ Chlupova 1799'!H12+'MŠ Janského 2187'!H12+'MŠ Janského 2188'!H12+'MŠ Klausova 2449'!H12+'MŠ Mezi Školami 2323'!H12+'MŠ Mezi Školami 2482 '!H12+'MŠ Mohylová 1964'!H12+'MŠ Ovčí Hájek 2174'!H12+'MŠ Ovčí Hájek 2177'!H12+'MŠ Podpěrova 1880'!H12+'MŠ Trávníčkova 1747'!H12+'MŠ Vlachova 1501'!H12+'MŠ Vlasákova 955'!H12+'MŠ Zázvorkova 1994'!H12</f>
        <v>0</v>
      </c>
      <c r="I12" s="22">
        <f>'MŠ Běhounkova 2300'!I12+'MŠ Běhounkova 2474'!I12+'MŠ Herčíkova 2190'!I12+'MŠ Horákova 2064'!I12+'MŠ Hostinského 1534'!I12+'MŠ Husníkova 2075'!I12+'MŠ Husníkova 2076'!I12+'MŠ Chlupova 1798'!I12+'MŠ Chlupova 1799'!I12+'MŠ Janského 2187'!I12+'MŠ Janského 2188'!I12+'MŠ Klausova 2449'!I12+'MŠ Mezi Školami 2323'!I12+'MŠ Mezi Školami 2482 '!I12+'MŠ Mohylová 1964'!I12+'MŠ Ovčí Hájek 2174'!I12+'MŠ Ovčí Hájek 2177'!I12+'MŠ Podpěrova 1880'!I12+'MŠ Trávníčkova 1747'!I12+'MŠ Vlachova 1501'!I12+'MŠ Vlasákova 955'!I12+'MŠ Zázvorkova 1994'!I12</f>
        <v>0</v>
      </c>
      <c r="J12" s="55">
        <f>IF(ISERR(I12/H12),0,I12/H12)</f>
        <v>0</v>
      </c>
      <c r="L12" s="53"/>
      <c r="N12" s="53"/>
    </row>
    <row r="13" spans="1:14" ht="15" customHeight="1">
      <c r="A13" s="13" t="s">
        <v>67</v>
      </c>
      <c r="B13" s="16"/>
      <c r="C13" s="24">
        <f>'MŠ Běhounkova 2300'!C13+'MŠ Běhounkova 2474'!C13+'MŠ Herčíkova 2190'!C13+'MŠ Horákova 2064'!C13+'MŠ Hostinského 1534'!C13+'MŠ Husníkova 2075'!C13+'MŠ Husníkova 2076'!C13+'MŠ Chlupova 1798'!C13+'MŠ Chlupova 1799'!C13+'MŠ Janského 2187'!C13+'MŠ Janského 2188'!C13+'MŠ Klausova 2449'!C13+'MŠ Mezi Školami 2323'!C13+'MŠ Mezi Školami 2482 '!C13+'MŠ Mohylová 1964'!C13+'MŠ Ovčí Hájek 2174'!C13+'MŠ Ovčí Hájek 2177'!C13+'MŠ Podpěrova 1880'!C13+'MŠ Trávníčkova 1747'!C13+'MŠ Vlachova 1501'!C13+'MŠ Vlasákova 955'!C13+'MŠ Zázvorkova 1994'!C13</f>
        <v>8538100</v>
      </c>
      <c r="D13" s="22">
        <f>'MŠ Běhounkova 2300'!D13+'MŠ Běhounkova 2474'!D13+'MŠ Herčíkova 2190'!D13+'MŠ Horákova 2064'!D13+'MŠ Hostinského 1534'!D13+'MŠ Husníkova 2075'!D13+'MŠ Husníkova 2076'!D13+'MŠ Chlupova 1798'!D13+'MŠ Chlupova 1799'!D13+'MŠ Janského 2187'!D13+'MŠ Janského 2188'!D13+'MŠ Klausova 2449'!D13+'MŠ Mezi Školami 2323'!D13+'MŠ Mezi Školami 2482 '!D13+'MŠ Mohylová 1964'!D13+'MŠ Ovčí Hájek 2174'!D13+'MŠ Ovčí Hájek 2177'!D13+'MŠ Podpěrova 1880'!D13+'MŠ Trávníčkova 1747'!D13+'MŠ Vlachova 1501'!D13+'MŠ Vlasákova 955'!D13+'MŠ Zázvorkova 1994'!D13</f>
        <v>7991100</v>
      </c>
      <c r="E13" s="22">
        <f>'MŠ Běhounkova 2300'!E13+'MŠ Běhounkova 2474'!E13+'MŠ Herčíkova 2190'!E13+'MŠ Horákova 2064'!E13+'MŠ Hostinského 1534'!E13+'MŠ Husníkova 2075'!E13+'MŠ Husníkova 2076'!E13+'MŠ Chlupova 1798'!E13+'MŠ Chlupova 1799'!E13+'MŠ Janského 2187'!E13+'MŠ Janského 2188'!E13+'MŠ Klausova 2449'!E13+'MŠ Mezi Školami 2323'!E13+'MŠ Mezi Školami 2482 '!E13+'MŠ Mohylová 1964'!E13+'MŠ Ovčí Hájek 2174'!E13+'MŠ Ovčí Hájek 2177'!E13+'MŠ Podpěrova 1880'!E13+'MŠ Trávníčkova 1747'!E13+'MŠ Vlachova 1501'!E13+'MŠ Vlasákova 955'!E13+'MŠ Zázvorkova 1994'!E13</f>
        <v>7990560</v>
      </c>
      <c r="F13" s="52">
        <f t="shared" si="0"/>
        <v>0.9999324248226151</v>
      </c>
      <c r="G13" s="24">
        <f>'MŠ Běhounkova 2300'!G13+'MŠ Běhounkova 2474'!G13+'MŠ Herčíkova 2190'!G13+'MŠ Horákova 2064'!G13+'MŠ Hostinského 1534'!G13+'MŠ Husníkova 2075'!G13+'MŠ Husníkova 2076'!G13+'MŠ Chlupova 1798'!G13+'MŠ Chlupova 1799'!G13+'MŠ Janského 2187'!G13+'MŠ Janského 2188'!G13+'MŠ Klausova 2449'!G13+'MŠ Mezi Školami 2323'!G13+'MŠ Mezi Školami 2482 '!G13+'MŠ Mohylová 1964'!G13+'MŠ Ovčí Hájek 2174'!G13+'MŠ Ovčí Hájek 2177'!G13+'MŠ Podpěrova 1880'!G13+'MŠ Trávníčkova 1747'!G13+'MŠ Vlachova 1501'!G13+'MŠ Vlasákova 955'!G13+'MŠ Zázvorkova 1994'!G13</f>
        <v>0</v>
      </c>
      <c r="H13" s="22">
        <f>'MŠ Běhounkova 2300'!H13+'MŠ Běhounkova 2474'!H13+'MŠ Herčíkova 2190'!H13+'MŠ Horákova 2064'!H13+'MŠ Hostinského 1534'!H13+'MŠ Husníkova 2075'!H13+'MŠ Husníkova 2076'!H13+'MŠ Chlupova 1798'!H13+'MŠ Chlupova 1799'!H13+'MŠ Janského 2187'!H13+'MŠ Janského 2188'!H13+'MŠ Klausova 2449'!H13+'MŠ Mezi Školami 2323'!H13+'MŠ Mezi Školami 2482 '!H13+'MŠ Mohylová 1964'!H13+'MŠ Ovčí Hájek 2174'!H13+'MŠ Ovčí Hájek 2177'!H13+'MŠ Podpěrova 1880'!H13+'MŠ Trávníčkova 1747'!H13+'MŠ Vlachova 1501'!H13+'MŠ Vlasákova 955'!H13+'MŠ Zázvorkova 1994'!H13</f>
        <v>0</v>
      </c>
      <c r="I13" s="22">
        <f>'MŠ Běhounkova 2300'!I13+'MŠ Běhounkova 2474'!I13+'MŠ Herčíkova 2190'!I13+'MŠ Horákova 2064'!I13+'MŠ Hostinského 1534'!I13+'MŠ Husníkova 2075'!I13+'MŠ Husníkova 2076'!I13+'MŠ Chlupova 1798'!I13+'MŠ Chlupova 1799'!I13+'MŠ Janského 2187'!I13+'MŠ Janského 2188'!I13+'MŠ Klausova 2449'!I13+'MŠ Mezi Školami 2323'!I13+'MŠ Mezi Školami 2482 '!I13+'MŠ Mohylová 1964'!I13+'MŠ Ovčí Hájek 2174'!I13+'MŠ Ovčí Hájek 2177'!I13+'MŠ Podpěrova 1880'!I13+'MŠ Trávníčkova 1747'!I13+'MŠ Vlachova 1501'!I13+'MŠ Vlasákova 955'!I13+'MŠ Zázvorkova 1994'!I13</f>
        <v>0</v>
      </c>
      <c r="J13" s="55">
        <f t="shared" si="1"/>
        <v>0</v>
      </c>
      <c r="L13" s="53"/>
      <c r="N13" s="53"/>
    </row>
    <row r="14" spans="1:14" ht="15" customHeight="1">
      <c r="A14" s="217" t="s">
        <v>68</v>
      </c>
      <c r="B14" s="218"/>
      <c r="C14" s="24">
        <f>'MŠ Běhounkova 2300'!C14+'MŠ Běhounkova 2474'!C14+'MŠ Herčíkova 2190'!C14+'MŠ Horákova 2064'!C14+'MŠ Hostinského 1534'!C14+'MŠ Husníkova 2075'!C14+'MŠ Husníkova 2076'!C14+'MŠ Chlupova 1798'!C14+'MŠ Chlupova 1799'!C14+'MŠ Janského 2187'!C14+'MŠ Janského 2188'!C14+'MŠ Klausova 2449'!C14+'MŠ Mezi Školami 2323'!C14+'MŠ Mezi Školami 2482 '!C14+'MŠ Mohylová 1964'!C14+'MŠ Ovčí Hájek 2174'!C14+'MŠ Ovčí Hájek 2177'!C14+'MŠ Podpěrova 1880'!C14+'MŠ Trávníčkova 1747'!C14+'MŠ Vlachova 1501'!C14+'MŠ Vlasákova 955'!C14+'MŠ Zázvorkova 1994'!C14</f>
        <v>12850300</v>
      </c>
      <c r="D14" s="22">
        <f>'MŠ Běhounkova 2300'!D14+'MŠ Běhounkova 2474'!D14+'MŠ Herčíkova 2190'!D14+'MŠ Horákova 2064'!D14+'MŠ Hostinského 1534'!D14+'MŠ Husníkova 2075'!D14+'MŠ Husníkova 2076'!D14+'MŠ Chlupova 1798'!D14+'MŠ Chlupova 1799'!D14+'MŠ Janského 2187'!D14+'MŠ Janského 2188'!D14+'MŠ Klausova 2449'!D14+'MŠ Mezi Školami 2323'!D14+'MŠ Mezi Školami 2482 '!D14+'MŠ Mohylová 1964'!D14+'MŠ Ovčí Hájek 2174'!D14+'MŠ Ovčí Hájek 2177'!D14+'MŠ Podpěrova 1880'!D14+'MŠ Trávníčkova 1747'!D14+'MŠ Vlachova 1501'!D14+'MŠ Vlasákova 955'!D14+'MŠ Zázvorkova 1994'!D14</f>
        <v>13367000</v>
      </c>
      <c r="E14" s="22">
        <f>'MŠ Běhounkova 2300'!E14+'MŠ Běhounkova 2474'!E14+'MŠ Herčíkova 2190'!E14+'MŠ Horákova 2064'!E14+'MŠ Hostinského 1534'!E14+'MŠ Husníkova 2075'!E14+'MŠ Husníkova 2076'!E14+'MŠ Chlupova 1798'!E14+'MŠ Chlupova 1799'!E14+'MŠ Janského 2187'!E14+'MŠ Janského 2188'!E14+'MŠ Klausova 2449'!E14+'MŠ Mezi Školami 2323'!E14+'MŠ Mezi Školami 2482 '!E14+'MŠ Mohylová 1964'!E14+'MŠ Ovčí Hájek 2174'!E14+'MŠ Ovčí Hájek 2177'!E14+'MŠ Podpěrova 1880'!E14+'MŠ Trávníčkova 1747'!E14+'MŠ Vlachova 1501'!E14+'MŠ Vlasákova 955'!E14+'MŠ Zázvorkova 1994'!E14</f>
        <v>13366228.250000002</v>
      </c>
      <c r="F14" s="52">
        <f t="shared" si="0"/>
        <v>0.9999422645320567</v>
      </c>
      <c r="G14" s="24">
        <f>'MŠ Běhounkova 2300'!G14+'MŠ Běhounkova 2474'!G14+'MŠ Herčíkova 2190'!G14+'MŠ Horákova 2064'!G14+'MŠ Hostinského 1534'!G14+'MŠ Husníkova 2075'!G14+'MŠ Husníkova 2076'!G14+'MŠ Chlupova 1798'!G14+'MŠ Chlupova 1799'!G14+'MŠ Janského 2187'!G14+'MŠ Janského 2188'!G14+'MŠ Klausova 2449'!G14+'MŠ Mezi Školami 2323'!G14+'MŠ Mezi Školami 2482 '!G14+'MŠ Mohylová 1964'!G14+'MŠ Ovčí Hájek 2174'!G14+'MŠ Ovčí Hájek 2177'!G14+'MŠ Podpěrova 1880'!G14+'MŠ Trávníčkova 1747'!G14+'MŠ Vlachova 1501'!G14+'MŠ Vlasákova 955'!G14+'MŠ Zázvorkova 1994'!G14</f>
        <v>0</v>
      </c>
      <c r="H14" s="22">
        <f>'MŠ Běhounkova 2300'!H14+'MŠ Běhounkova 2474'!H14+'MŠ Herčíkova 2190'!H14+'MŠ Horákova 2064'!H14+'MŠ Hostinského 1534'!H14+'MŠ Husníkova 2075'!H14+'MŠ Husníkova 2076'!H14+'MŠ Chlupova 1798'!H14+'MŠ Chlupova 1799'!H14+'MŠ Janského 2187'!H14+'MŠ Janského 2188'!H14+'MŠ Klausova 2449'!H14+'MŠ Mezi Školami 2323'!H14+'MŠ Mezi Školami 2482 '!H14+'MŠ Mohylová 1964'!H14+'MŠ Ovčí Hájek 2174'!H14+'MŠ Ovčí Hájek 2177'!H14+'MŠ Podpěrova 1880'!H14+'MŠ Trávníčkova 1747'!H14+'MŠ Vlachova 1501'!H14+'MŠ Vlasákova 955'!H14+'MŠ Zázvorkova 1994'!H14</f>
        <v>0</v>
      </c>
      <c r="I14" s="22">
        <f>'MŠ Běhounkova 2300'!I14+'MŠ Běhounkova 2474'!I14+'MŠ Herčíkova 2190'!I14+'MŠ Horákova 2064'!I14+'MŠ Hostinského 1534'!I14+'MŠ Husníkova 2075'!I14+'MŠ Husníkova 2076'!I14+'MŠ Chlupova 1798'!I14+'MŠ Chlupova 1799'!I14+'MŠ Janského 2187'!I14+'MŠ Janského 2188'!I14+'MŠ Klausova 2449'!I14+'MŠ Mezi Školami 2323'!I14+'MŠ Mezi Školami 2482 '!I14+'MŠ Mohylová 1964'!I14+'MŠ Ovčí Hájek 2174'!I14+'MŠ Ovčí Hájek 2177'!I14+'MŠ Podpěrova 1880'!I14+'MŠ Trávníčkova 1747'!I14+'MŠ Vlachova 1501'!I14+'MŠ Vlasákova 955'!I14+'MŠ Zázvorkova 1994'!I14</f>
        <v>0</v>
      </c>
      <c r="J14" s="55">
        <f t="shared" si="1"/>
        <v>0</v>
      </c>
      <c r="L14" s="53"/>
      <c r="N14" s="53"/>
    </row>
    <row r="15" spans="1:14" ht="15" customHeight="1">
      <c r="A15" s="13" t="s">
        <v>69</v>
      </c>
      <c r="B15" s="90"/>
      <c r="C15" s="24">
        <f>'MŠ Běhounkova 2300'!C15+'MŠ Běhounkova 2474'!C15+'MŠ Herčíkova 2190'!C15+'MŠ Horákova 2064'!C15+'MŠ Hostinského 1534'!C15+'MŠ Husníkova 2075'!C15+'MŠ Husníkova 2076'!C15+'MŠ Chlupova 1798'!C15+'MŠ Chlupova 1799'!C15+'MŠ Janského 2187'!C15+'MŠ Janského 2188'!C15+'MŠ Klausova 2449'!C15+'MŠ Mezi Školami 2323'!C15+'MŠ Mezi Školami 2482 '!C15+'MŠ Mohylová 1964'!C15+'MŠ Ovčí Hájek 2174'!C15+'MŠ Ovčí Hájek 2177'!C15+'MŠ Podpěrova 1880'!C15+'MŠ Trávníčkova 1747'!C15+'MŠ Vlachova 1501'!C15+'MŠ Vlasákova 955'!C15+'MŠ Zázvorkova 1994'!C15</f>
        <v>18200</v>
      </c>
      <c r="D15" s="22">
        <f>'MŠ Běhounkova 2300'!D15+'MŠ Běhounkova 2474'!D15+'MŠ Herčíkova 2190'!D15+'MŠ Horákova 2064'!D15+'MŠ Hostinského 1534'!D15+'MŠ Husníkova 2075'!D15+'MŠ Husníkova 2076'!D15+'MŠ Chlupova 1798'!D15+'MŠ Chlupova 1799'!D15+'MŠ Janského 2187'!D15+'MŠ Janského 2188'!D15+'MŠ Klausova 2449'!D15+'MŠ Mezi Školami 2323'!D15+'MŠ Mezi Školami 2482 '!D15+'MŠ Mohylová 1964'!D15+'MŠ Ovčí Hájek 2174'!D15+'MŠ Ovčí Hájek 2177'!D15+'MŠ Podpěrova 1880'!D15+'MŠ Trávníčkova 1747'!D15+'MŠ Vlachova 1501'!D15+'MŠ Vlasákova 955'!D15+'MŠ Zázvorkova 1994'!D15</f>
        <v>1984700</v>
      </c>
      <c r="E15" s="22">
        <f>'MŠ Běhounkova 2300'!E15+'MŠ Běhounkova 2474'!E15+'MŠ Herčíkova 2190'!E15+'MŠ Horákova 2064'!E15+'MŠ Hostinského 1534'!E15+'MŠ Husníkova 2075'!E15+'MŠ Husníkova 2076'!E15+'MŠ Chlupova 1798'!E15+'MŠ Chlupova 1799'!E15+'MŠ Janského 2187'!E15+'MŠ Janského 2188'!E15+'MŠ Klausova 2449'!E15+'MŠ Mezi Školami 2323'!E15+'MŠ Mezi Školami 2482 '!E15+'MŠ Mohylová 1964'!E15+'MŠ Ovčí Hájek 2174'!E15+'MŠ Ovčí Hájek 2177'!E15+'MŠ Podpěrova 1880'!E15+'MŠ Trávníčkova 1747'!E15+'MŠ Vlachova 1501'!E15+'MŠ Vlasákova 955'!E15+'MŠ Zázvorkova 1994'!E15</f>
        <v>1984429.8199999996</v>
      </c>
      <c r="F15" s="52">
        <f t="shared" si="0"/>
        <v>0.9998638685947496</v>
      </c>
      <c r="G15" s="24">
        <f>'MŠ Běhounkova 2300'!G15+'MŠ Běhounkova 2474'!G15+'MŠ Herčíkova 2190'!G15+'MŠ Horákova 2064'!G15+'MŠ Hostinského 1534'!G15+'MŠ Husníkova 2075'!G15+'MŠ Husníkova 2076'!G15+'MŠ Chlupova 1798'!G15+'MŠ Chlupova 1799'!G15+'MŠ Janského 2187'!G15+'MŠ Janského 2188'!G15+'MŠ Klausova 2449'!G15+'MŠ Mezi Školami 2323'!G15+'MŠ Mezi Školami 2482 '!G15+'MŠ Mohylová 1964'!G15+'MŠ Ovčí Hájek 2174'!G15+'MŠ Ovčí Hájek 2177'!G15+'MŠ Podpěrova 1880'!G15+'MŠ Trávníčkova 1747'!G15+'MŠ Vlachova 1501'!G15+'MŠ Vlasákova 955'!G15+'MŠ Zázvorkova 1994'!G15</f>
        <v>1768200</v>
      </c>
      <c r="H15" s="22">
        <f>'MŠ Běhounkova 2300'!H15+'MŠ Běhounkova 2474'!H15+'MŠ Herčíkova 2190'!H15+'MŠ Horákova 2064'!H15+'MŠ Hostinského 1534'!H15+'MŠ Husníkova 2075'!H15+'MŠ Husníkova 2076'!H15+'MŠ Chlupova 1798'!H15+'MŠ Chlupova 1799'!H15+'MŠ Janského 2187'!H15+'MŠ Janského 2188'!H15+'MŠ Klausova 2449'!H15+'MŠ Mezi Školami 2323'!H15+'MŠ Mezi Školami 2482 '!H15+'MŠ Mohylová 1964'!H15+'MŠ Ovčí Hájek 2174'!H15+'MŠ Ovčí Hájek 2177'!H15+'MŠ Podpěrova 1880'!H15+'MŠ Trávníčkova 1747'!H15+'MŠ Vlachova 1501'!H15+'MŠ Vlasákova 955'!H15+'MŠ Zázvorkova 1994'!H15</f>
        <v>1816800</v>
      </c>
      <c r="I15" s="22">
        <f>'MŠ Běhounkova 2300'!I15+'MŠ Běhounkova 2474'!I15+'MŠ Herčíkova 2190'!I15+'MŠ Horákova 2064'!I15+'MŠ Hostinského 1534'!I15+'MŠ Husníkova 2075'!I15+'MŠ Husníkova 2076'!I15+'MŠ Chlupova 1798'!I15+'MŠ Chlupova 1799'!I15+'MŠ Janského 2187'!I15+'MŠ Janského 2188'!I15+'MŠ Klausova 2449'!I15+'MŠ Mezi Školami 2323'!I15+'MŠ Mezi Školami 2482 '!I15+'MŠ Mohylová 1964'!I15+'MŠ Ovčí Hájek 2174'!I15+'MŠ Ovčí Hájek 2177'!I15+'MŠ Podpěrova 1880'!I15+'MŠ Trávníčkova 1747'!I15+'MŠ Vlachova 1501'!I15+'MŠ Vlasákova 955'!I15+'MŠ Zázvorkova 1994'!I15</f>
        <v>1816412.42</v>
      </c>
      <c r="J15" s="52">
        <f>I15/H15</f>
        <v>0.9997866688683399</v>
      </c>
      <c r="L15" s="53"/>
      <c r="N15" s="53"/>
    </row>
    <row r="16" spans="1:14" ht="15" customHeight="1" thickBot="1">
      <c r="A16" s="208" t="s">
        <v>231</v>
      </c>
      <c r="B16" s="209"/>
      <c r="C16" s="24">
        <f>'MŠ Běhounkova 2300'!C16+'MŠ Běhounkova 2474'!C16+'MŠ Herčíkova 2190'!C16+'MŠ Horákova 2064'!C16+'MŠ Hostinského 1534'!C16+'MŠ Husníkova 2075'!C16+'MŠ Husníkova 2076'!C16+'MŠ Chlupova 1798'!C16+'MŠ Chlupova 1799'!C16+'MŠ Janského 2187'!C16+'MŠ Janského 2188'!C16+'MŠ Klausova 2449'!C16+'MŠ Mezi Školami 2323'!C16+'MŠ Mezi Školami 2482 '!C16+'MŠ Mohylová 1964'!C16+'MŠ Ovčí Hájek 2174'!C16+'MŠ Ovčí Hájek 2177'!C16+'MŠ Podpěrova 1880'!C16+'MŠ Trávníčkova 1747'!C16+'MŠ Vlachova 1501'!C16+'MŠ Vlasákova 955'!C16+'MŠ Zázvorkova 1994'!C16</f>
        <v>0</v>
      </c>
      <c r="D16" s="22">
        <f>'MŠ Běhounkova 2300'!D16+'MŠ Běhounkova 2474'!D16+'MŠ Herčíkova 2190'!D16+'MŠ Horákova 2064'!D16+'MŠ Hostinského 1534'!D16+'MŠ Husníkova 2075'!D16+'MŠ Husníkova 2076'!D16+'MŠ Chlupova 1798'!D16+'MŠ Chlupova 1799'!D16+'MŠ Janského 2187'!D16+'MŠ Janského 2188'!D16+'MŠ Klausova 2449'!D16+'MŠ Mezi Školami 2323'!D16+'MŠ Mezi Školami 2482 '!D16+'MŠ Mohylová 1964'!D16+'MŠ Ovčí Hájek 2174'!D16+'MŠ Ovčí Hájek 2177'!D16+'MŠ Podpěrova 1880'!D16+'MŠ Trávníčkova 1747'!D16+'MŠ Vlachova 1501'!D16+'MŠ Vlasákova 955'!D16+'MŠ Zázvorkova 1994'!D16</f>
        <v>2660700</v>
      </c>
      <c r="E16" s="22">
        <f>'MŠ Běhounkova 2300'!E16+'MŠ Běhounkova 2474'!E16+'MŠ Herčíkova 2190'!E16+'MŠ Horákova 2064'!E16+'MŠ Hostinského 1534'!E16+'MŠ Husníkova 2075'!E16+'MŠ Husníkova 2076'!E16+'MŠ Chlupova 1798'!E16+'MŠ Chlupova 1799'!E16+'MŠ Janského 2187'!E16+'MŠ Janského 2188'!E16+'MŠ Klausova 2449'!E16+'MŠ Mezi Školami 2323'!E16+'MŠ Mezi Školami 2482 '!E16+'MŠ Mohylová 1964'!E16+'MŠ Ovčí Hájek 2174'!E16+'MŠ Ovčí Hájek 2177'!E16+'MŠ Podpěrova 1880'!E16+'MŠ Trávníčkova 1747'!E16+'MŠ Vlachova 1501'!E16+'MŠ Vlasákova 955'!E16+'MŠ Zázvorkova 1994'!E16</f>
        <v>2660656.8000000003</v>
      </c>
      <c r="F16" s="52">
        <f t="shared" si="0"/>
        <v>0.9999837636712144</v>
      </c>
      <c r="G16" s="24">
        <f>'MŠ Běhounkova 2300'!G16+'MŠ Běhounkova 2474'!G16+'MŠ Herčíkova 2190'!G16+'MŠ Horákova 2064'!G16+'MŠ Hostinského 1534'!G16+'MŠ Husníkova 2075'!G16+'MŠ Husníkova 2076'!G16+'MŠ Chlupova 1798'!G16+'MŠ Chlupova 1799'!G16+'MŠ Janského 2187'!G16+'MŠ Janského 2188'!G16+'MŠ Klausova 2449'!G16+'MŠ Mezi Školami 2323'!G16+'MŠ Mezi Školami 2482 '!G16+'MŠ Mohylová 1964'!G16+'MŠ Ovčí Hájek 2174'!G16+'MŠ Ovčí Hájek 2177'!G16+'MŠ Podpěrova 1880'!G16+'MŠ Trávníčkova 1747'!G16+'MŠ Vlachova 1501'!G16+'MŠ Vlasákova 955'!G16+'MŠ Zázvorkova 1994'!G16</f>
        <v>0</v>
      </c>
      <c r="H16" s="22">
        <f>'MŠ Běhounkova 2300'!H16+'MŠ Běhounkova 2474'!H16+'MŠ Herčíkova 2190'!H16+'MŠ Horákova 2064'!H16+'MŠ Hostinského 1534'!H16+'MŠ Husníkova 2075'!H16+'MŠ Husníkova 2076'!H16+'MŠ Chlupova 1798'!H16+'MŠ Chlupova 1799'!H16+'MŠ Janského 2187'!H16+'MŠ Janského 2188'!H16+'MŠ Klausova 2449'!H16+'MŠ Mezi Školami 2323'!H16+'MŠ Mezi Školami 2482 '!H16+'MŠ Mohylová 1964'!H16+'MŠ Ovčí Hájek 2174'!H16+'MŠ Ovčí Hájek 2177'!H16+'MŠ Podpěrova 1880'!H16+'MŠ Trávníčkova 1747'!H16+'MŠ Vlachova 1501'!H16+'MŠ Vlasákova 955'!H16+'MŠ Zázvorkova 1994'!H16</f>
        <v>0</v>
      </c>
      <c r="I16" s="22">
        <f>'MŠ Běhounkova 2300'!I16+'MŠ Běhounkova 2474'!I16+'MŠ Herčíkova 2190'!I16+'MŠ Horákova 2064'!I16+'MŠ Hostinského 1534'!I16+'MŠ Husníkova 2075'!I16+'MŠ Husníkova 2076'!I16+'MŠ Chlupova 1798'!I16+'MŠ Chlupova 1799'!I16+'MŠ Janského 2187'!I16+'MŠ Janského 2188'!I16+'MŠ Klausova 2449'!I16+'MŠ Mezi Školami 2323'!I16+'MŠ Mezi Školami 2482 '!I16+'MŠ Mohylová 1964'!I16+'MŠ Ovčí Hájek 2174'!I16+'MŠ Ovčí Hájek 2177'!I16+'MŠ Podpěrova 1880'!I16+'MŠ Trávníčkova 1747'!I16+'MŠ Vlachova 1501'!I16+'MŠ Vlasákova 955'!I16+'MŠ Zázvorkova 1994'!I16</f>
        <v>0</v>
      </c>
      <c r="J16" s="56">
        <f t="shared" si="1"/>
        <v>0</v>
      </c>
      <c r="L16" s="53"/>
      <c r="N16" s="53"/>
    </row>
    <row r="17" spans="1:12" ht="15" customHeight="1">
      <c r="A17" s="220" t="s">
        <v>70</v>
      </c>
      <c r="B17" s="221"/>
      <c r="C17" s="221"/>
      <c r="D17" s="221"/>
      <c r="E17" s="221"/>
      <c r="F17" s="221"/>
      <c r="G17" s="221"/>
      <c r="H17" s="221"/>
      <c r="I17" s="221"/>
      <c r="J17" s="222"/>
      <c r="L17" s="53"/>
    </row>
    <row r="18" spans="1:14" ht="15" customHeight="1">
      <c r="A18" s="18" t="s">
        <v>137</v>
      </c>
      <c r="B18" s="19">
        <v>558</v>
      </c>
      <c r="C18" s="24">
        <f>'MŠ Běhounkova 2300'!C18+'MŠ Běhounkova 2474'!C18+'MŠ Herčíkova 2190'!C18+'MŠ Horákova 2064'!C18+'MŠ Hostinského 1534'!C18+'MŠ Husníkova 2075'!C18+'MŠ Husníkova 2076'!C18+'MŠ Chlupova 1798'!C18+'MŠ Chlupova 1799'!C18+'MŠ Janského 2187'!C18+'MŠ Janského 2188'!C18+'MŠ Klausova 2449'!C18+'MŠ Mezi Školami 2323'!C18+'MŠ Mezi Školami 2482 '!C18+'MŠ Mohylová 1964'!C18+'MŠ Ovčí Hájek 2174'!C18+'MŠ Ovčí Hájek 2177'!C18+'MŠ Podpěrova 1880'!C18+'MŠ Trávníčkova 1747'!C18+'MŠ Vlachova 1501'!C18+'MŠ Vlasákova 955'!C18+'MŠ Zázvorkova 1994'!C18</f>
        <v>375400</v>
      </c>
      <c r="D18" s="22">
        <f>'MŠ Běhounkova 2300'!D18+'MŠ Běhounkova 2474'!D18+'MŠ Herčíkova 2190'!D18+'MŠ Horákova 2064'!D18+'MŠ Hostinského 1534'!D18+'MŠ Husníkova 2075'!D18+'MŠ Husníkova 2076'!D18+'MŠ Chlupova 1798'!D18+'MŠ Chlupova 1799'!D18+'MŠ Janského 2187'!D18+'MŠ Janského 2188'!D18+'MŠ Klausova 2449'!D18+'MŠ Mezi Školami 2323'!D18+'MŠ Mezi Školami 2482 '!D18+'MŠ Mohylová 1964'!D18+'MŠ Ovčí Hájek 2174'!D18+'MŠ Ovčí Hájek 2177'!D18+'MŠ Podpěrova 1880'!D18+'MŠ Trávníčkova 1747'!D18+'MŠ Vlachova 1501'!D18+'MŠ Vlasákova 955'!D18+'MŠ Zázvorkova 1994'!D18</f>
        <v>1419200</v>
      </c>
      <c r="E18" s="22">
        <f>'MŠ Běhounkova 2300'!E18+'MŠ Běhounkova 2474'!E18+'MŠ Herčíkova 2190'!E18+'MŠ Horákova 2064'!E18+'MŠ Hostinského 1534'!E18+'MŠ Husníkova 2075'!E18+'MŠ Husníkova 2076'!E18+'MŠ Chlupova 1798'!E18+'MŠ Chlupova 1799'!E18+'MŠ Janského 2187'!E18+'MŠ Janského 2188'!E18+'MŠ Klausova 2449'!E18+'MŠ Mezi Školami 2323'!E18+'MŠ Mezi Školami 2482 '!E18+'MŠ Mohylová 1964'!E18+'MŠ Ovčí Hájek 2174'!E18+'MŠ Ovčí Hájek 2177'!E18+'MŠ Podpěrova 1880'!E18+'MŠ Trávníčkova 1747'!E18+'MŠ Vlachova 1501'!E18+'MŠ Vlasákova 955'!E18+'MŠ Zázvorkova 1994'!E18</f>
        <v>1323082.0000000002</v>
      </c>
      <c r="F18" s="52">
        <f>E18/D18</f>
        <v>0.9322731116121761</v>
      </c>
      <c r="G18" s="24">
        <f>'MŠ Běhounkova 2300'!G18+'MŠ Běhounkova 2474'!G18+'MŠ Herčíkova 2190'!G18+'MŠ Horákova 2064'!G18+'MŠ Hostinského 1534'!G18+'MŠ Husníkova 2075'!G18+'MŠ Husníkova 2076'!G18+'MŠ Chlupova 1798'!G18+'MŠ Chlupova 1799'!G18+'MŠ Janského 2187'!G18+'MŠ Janského 2188'!G18+'MŠ Klausova 2449'!G18+'MŠ Mezi Školami 2323'!G18+'MŠ Mezi Školami 2482 '!G18+'MŠ Mohylová 1964'!G18+'MŠ Ovčí Hájek 2174'!G18+'MŠ Ovčí Hájek 2177'!G18+'MŠ Podpěrova 1880'!G18+'MŠ Trávníčkova 1747'!G18+'MŠ Vlachova 1501'!G18+'MŠ Vlasákova 955'!G18+'MŠ Zázvorkova 1994'!G18</f>
        <v>46000</v>
      </c>
      <c r="H18" s="22">
        <f>'MŠ Běhounkova 2300'!H18+'MŠ Běhounkova 2474'!H18+'MŠ Herčíkova 2190'!H18+'MŠ Horákova 2064'!H18+'MŠ Hostinského 1534'!H18+'MŠ Husníkova 2075'!H18+'MŠ Husníkova 2076'!H18+'MŠ Chlupova 1798'!H18+'MŠ Chlupova 1799'!H18+'MŠ Janského 2187'!H18+'MŠ Janského 2188'!H18+'MŠ Klausova 2449'!H18+'MŠ Mezi Školami 2323'!H18+'MŠ Mezi Školami 2482 '!H18+'MŠ Mohylová 1964'!H18+'MŠ Ovčí Hájek 2174'!H18+'MŠ Ovčí Hájek 2177'!H18+'MŠ Podpěrova 1880'!H18+'MŠ Trávníčkova 1747'!H18+'MŠ Vlachova 1501'!H18+'MŠ Vlasákova 955'!H18+'MŠ Zázvorkova 1994'!H18</f>
        <v>0</v>
      </c>
      <c r="I18" s="22">
        <f>'MŠ Běhounkova 2300'!I18+'MŠ Běhounkova 2474'!I18+'MŠ Herčíkova 2190'!I18+'MŠ Horákova 2064'!I18+'MŠ Hostinského 1534'!I18+'MŠ Husníkova 2075'!I18+'MŠ Husníkova 2076'!I18+'MŠ Chlupova 1798'!I18+'MŠ Chlupova 1799'!I18+'MŠ Janského 2187'!I18+'MŠ Janského 2188'!I18+'MŠ Klausova 2449'!I18+'MŠ Mezi Školami 2323'!I18+'MŠ Mezi Školami 2482 '!I18+'MŠ Mohylová 1964'!I18+'MŠ Ovčí Hájek 2174'!I18+'MŠ Ovčí Hájek 2177'!I18+'MŠ Podpěrova 1880'!I18+'MŠ Trávníčkova 1747'!I18+'MŠ Vlachova 1501'!I18+'MŠ Vlasákova 955'!I18+'MŠ Zázvorkova 1994'!I18</f>
        <v>0</v>
      </c>
      <c r="J18" s="52">
        <v>0</v>
      </c>
      <c r="L18" s="53"/>
      <c r="N18" s="53"/>
    </row>
    <row r="19" spans="1:14" ht="15" customHeight="1">
      <c r="A19" s="18" t="s">
        <v>138</v>
      </c>
      <c r="B19" s="19">
        <v>501</v>
      </c>
      <c r="C19" s="24">
        <f>'MŠ Běhounkova 2300'!C19+'MŠ Běhounkova 2474'!C19+'MŠ Herčíkova 2190'!C19+'MŠ Horákova 2064'!C19+'MŠ Hostinského 1534'!C19+'MŠ Husníkova 2075'!C19+'MŠ Husníkova 2076'!C19+'MŠ Chlupova 1798'!C19+'MŠ Chlupova 1799'!C19+'MŠ Janského 2187'!C19+'MŠ Janského 2188'!C19+'MŠ Klausova 2449'!C19+'MŠ Mezi Školami 2323'!C19+'MŠ Mezi Školami 2482 '!C19+'MŠ Mohylová 1964'!C19+'MŠ Ovčí Hájek 2174'!C19+'MŠ Ovčí Hájek 2177'!C19+'MŠ Podpěrova 1880'!C19+'MŠ Trávníčkova 1747'!C19+'MŠ Vlachova 1501'!C19+'MŠ Vlasákova 955'!C19+'MŠ Zázvorkova 1994'!C19</f>
        <v>2600700</v>
      </c>
      <c r="D19" s="22">
        <f>'MŠ Běhounkova 2300'!D19+'MŠ Běhounkova 2474'!D19+'MŠ Herčíkova 2190'!D19+'MŠ Horákova 2064'!D19+'MŠ Hostinského 1534'!D19+'MŠ Husníkova 2075'!D19+'MŠ Husníkova 2076'!D19+'MŠ Chlupova 1798'!D19+'MŠ Chlupova 1799'!D19+'MŠ Janského 2187'!D19+'MŠ Janského 2188'!D19+'MŠ Klausova 2449'!D19+'MŠ Mezi Školami 2323'!D19+'MŠ Mezi Školami 2482 '!D19+'MŠ Mohylová 1964'!D19+'MŠ Ovčí Hájek 2174'!D19+'MŠ Ovčí Hájek 2177'!D19+'MŠ Podpěrova 1880'!D19+'MŠ Trávníčkova 1747'!D19+'MŠ Vlachova 1501'!D19+'MŠ Vlasákova 955'!D19+'MŠ Zázvorkova 1994'!D19</f>
        <v>3370150</v>
      </c>
      <c r="E19" s="22">
        <f>'MŠ Běhounkova 2300'!E19+'MŠ Běhounkova 2474'!E19+'MŠ Herčíkova 2190'!E19+'MŠ Horákova 2064'!E19+'MŠ Hostinského 1534'!E19+'MŠ Husníkova 2075'!E19+'MŠ Husníkova 2076'!E19+'MŠ Chlupova 1798'!E19+'MŠ Chlupova 1799'!E19+'MŠ Janského 2187'!E19+'MŠ Janského 2188'!E19+'MŠ Klausova 2449'!E19+'MŠ Mezi Školami 2323'!E19+'MŠ Mezi Školami 2482 '!E19+'MŠ Mohylová 1964'!E19+'MŠ Ovčí Hájek 2174'!E19+'MŠ Ovčí Hájek 2177'!E19+'MŠ Podpěrova 1880'!E19+'MŠ Trávníčkova 1747'!E19+'MŠ Vlachova 1501'!E19+'MŠ Vlasákova 955'!E19+'MŠ Zázvorkova 1994'!E19</f>
        <v>3165083.37</v>
      </c>
      <c r="F19" s="52">
        <f aca="true" t="shared" si="2" ref="F19:F42">E19/D19</f>
        <v>0.9391520763170779</v>
      </c>
      <c r="G19" s="24">
        <f>'MŠ Běhounkova 2300'!G19+'MŠ Běhounkova 2474'!G19+'MŠ Herčíkova 2190'!G19+'MŠ Horákova 2064'!G19+'MŠ Hostinského 1534'!G19+'MŠ Husníkova 2075'!G19+'MŠ Husníkova 2076'!G19+'MŠ Chlupova 1798'!G19+'MŠ Chlupova 1799'!G19+'MŠ Janského 2187'!G19+'MŠ Janského 2188'!G19+'MŠ Klausova 2449'!G19+'MŠ Mezi Školami 2323'!G19+'MŠ Mezi Školami 2482 '!G19+'MŠ Mohylová 1964'!G19+'MŠ Ovčí Hájek 2174'!G19+'MŠ Ovčí Hájek 2177'!G19+'MŠ Podpěrova 1880'!G19+'MŠ Trávníčkova 1747'!G19+'MŠ Vlachova 1501'!G19+'MŠ Vlasákova 955'!G19+'MŠ Zázvorkova 1994'!G19</f>
        <v>49000</v>
      </c>
      <c r="H19" s="22">
        <f>'MŠ Běhounkova 2300'!H19+'MŠ Běhounkova 2474'!H19+'MŠ Herčíkova 2190'!H19+'MŠ Horákova 2064'!H19+'MŠ Hostinského 1534'!H19+'MŠ Husníkova 2075'!H19+'MŠ Husníkova 2076'!H19+'MŠ Chlupova 1798'!H19+'MŠ Chlupova 1799'!H19+'MŠ Janského 2187'!H19+'MŠ Janského 2188'!H19+'MŠ Klausova 2449'!H19+'MŠ Mezi Školami 2323'!H19+'MŠ Mezi Školami 2482 '!H19+'MŠ Mohylová 1964'!H19+'MŠ Ovčí Hájek 2174'!H19+'MŠ Ovčí Hájek 2177'!H19+'MŠ Podpěrova 1880'!H19+'MŠ Trávníčkova 1747'!H19+'MŠ Vlachova 1501'!H19+'MŠ Vlasákova 955'!H19+'MŠ Zázvorkova 1994'!H19</f>
        <v>37500</v>
      </c>
      <c r="I19" s="22">
        <f>'MŠ Běhounkova 2300'!I19+'MŠ Běhounkova 2474'!I19+'MŠ Herčíkova 2190'!I19+'MŠ Horákova 2064'!I19+'MŠ Hostinského 1534'!I19+'MŠ Husníkova 2075'!I19+'MŠ Husníkova 2076'!I19+'MŠ Chlupova 1798'!I19+'MŠ Chlupova 1799'!I19+'MŠ Janského 2187'!I19+'MŠ Janského 2188'!I19+'MŠ Klausova 2449'!I19+'MŠ Mezi Školami 2323'!I19+'MŠ Mezi Školami 2482 '!I19+'MŠ Mohylová 1964'!I19+'MŠ Ovčí Hájek 2174'!I19+'MŠ Ovčí Hájek 2177'!I19+'MŠ Podpěrova 1880'!I19+'MŠ Trávníčkova 1747'!I19+'MŠ Vlachova 1501'!I19+'MŠ Vlasákova 955'!I19+'MŠ Zázvorkova 1994'!I19</f>
        <v>37398.97</v>
      </c>
      <c r="J19" s="52">
        <f>I19/H19</f>
        <v>0.9973058666666667</v>
      </c>
      <c r="L19" s="53"/>
      <c r="N19" s="53"/>
    </row>
    <row r="20" spans="1:12" ht="15" customHeight="1">
      <c r="A20" s="18" t="s">
        <v>139</v>
      </c>
      <c r="B20" s="19">
        <v>501</v>
      </c>
      <c r="C20" s="24">
        <f>'MŠ Běhounkova 2300'!C20+'MŠ Běhounkova 2474'!C20+'MŠ Herčíkova 2190'!C20+'MŠ Horákova 2064'!C20+'MŠ Hostinského 1534'!C20+'MŠ Husníkova 2075'!C20+'MŠ Husníkova 2076'!C20+'MŠ Chlupova 1798'!C20+'MŠ Chlupova 1799'!C20+'MŠ Janského 2187'!C20+'MŠ Janského 2188'!C20+'MŠ Klausova 2449'!C20+'MŠ Mezi Školami 2323'!C20+'MŠ Mezi Školami 2482 '!C20+'MŠ Mohylová 1964'!C20+'MŠ Ovčí Hájek 2174'!C20+'MŠ Ovčí Hájek 2177'!C20+'MŠ Podpěrova 1880'!C20+'MŠ Trávníčkova 1747'!C20+'MŠ Vlachova 1501'!C20+'MŠ Vlasákova 955'!C20+'MŠ Zázvorkova 1994'!C20</f>
        <v>12850300</v>
      </c>
      <c r="D20" s="22">
        <f>'MŠ Běhounkova 2300'!D20+'MŠ Běhounkova 2474'!D20+'MŠ Herčíkova 2190'!D20+'MŠ Horákova 2064'!D20+'MŠ Hostinského 1534'!D20+'MŠ Husníkova 2075'!D20+'MŠ Husníkova 2076'!D20+'MŠ Chlupova 1798'!D20+'MŠ Chlupova 1799'!D20+'MŠ Janského 2187'!D20+'MŠ Janského 2188'!D20+'MŠ Klausova 2449'!D20+'MŠ Mezi Školami 2323'!D20+'MŠ Mezi Školami 2482 '!D20+'MŠ Mohylová 1964'!D20+'MŠ Ovčí Hájek 2174'!D20+'MŠ Ovčí Hájek 2177'!D20+'MŠ Podpěrova 1880'!D20+'MŠ Trávníčkova 1747'!D20+'MŠ Vlachova 1501'!D20+'MŠ Vlasákova 955'!D20+'MŠ Zázvorkova 1994'!D20</f>
        <v>13367000</v>
      </c>
      <c r="E20" s="22">
        <f>'MŠ Běhounkova 2300'!E20+'MŠ Běhounkova 2474'!E20+'MŠ Herčíkova 2190'!E20+'MŠ Horákova 2064'!E20+'MŠ Hostinského 1534'!E20+'MŠ Husníkova 2075'!E20+'MŠ Husníkova 2076'!E20+'MŠ Chlupova 1798'!E20+'MŠ Chlupova 1799'!E20+'MŠ Janského 2187'!E20+'MŠ Janského 2188'!E20+'MŠ Klausova 2449'!E20+'MŠ Mezi Školami 2323'!E20+'MŠ Mezi Školami 2482 '!E20+'MŠ Mohylová 1964'!E20+'MŠ Ovčí Hájek 2174'!E20+'MŠ Ovčí Hájek 2177'!E20+'MŠ Podpěrova 1880'!E20+'MŠ Trávníčkova 1747'!E20+'MŠ Vlachova 1501'!E20+'MŠ Vlasákova 955'!E20+'MŠ Zázvorkova 1994'!E20</f>
        <v>13367564.990000002</v>
      </c>
      <c r="F20" s="52">
        <f t="shared" si="2"/>
        <v>1.0000422675245009</v>
      </c>
      <c r="G20" s="24">
        <f>'MŠ Běhounkova 2300'!G20+'MŠ Běhounkova 2474'!G20+'MŠ Herčíkova 2190'!G20+'MŠ Horákova 2064'!G20+'MŠ Hostinského 1534'!G20+'MŠ Husníkova 2075'!G20+'MŠ Husníkova 2076'!G20+'MŠ Chlupova 1798'!G20+'MŠ Chlupova 1799'!G20+'MŠ Janského 2187'!G20+'MŠ Janského 2188'!G20+'MŠ Klausova 2449'!G20+'MŠ Mezi Školami 2323'!G20+'MŠ Mezi Školami 2482 '!G20+'MŠ Mohylová 1964'!G20+'MŠ Ovčí Hájek 2174'!G20+'MŠ Ovčí Hájek 2177'!G20+'MŠ Podpěrova 1880'!G20+'MŠ Trávníčkova 1747'!G20+'MŠ Vlachova 1501'!G20+'MŠ Vlasákova 955'!G20+'MŠ Zázvorkova 1994'!G20</f>
        <v>0</v>
      </c>
      <c r="H20" s="22">
        <f>'MŠ Běhounkova 2300'!H20+'MŠ Běhounkova 2474'!H20+'MŠ Herčíkova 2190'!H20+'MŠ Horákova 2064'!H20+'MŠ Hostinského 1534'!H20+'MŠ Husníkova 2075'!H20+'MŠ Husníkova 2076'!H20+'MŠ Chlupova 1798'!H20+'MŠ Chlupova 1799'!H20+'MŠ Janského 2187'!H20+'MŠ Janského 2188'!H20+'MŠ Klausova 2449'!H20+'MŠ Mezi Školami 2323'!H20+'MŠ Mezi Školami 2482 '!H20+'MŠ Mohylová 1964'!H20+'MŠ Ovčí Hájek 2174'!H20+'MŠ Ovčí Hájek 2177'!H20+'MŠ Podpěrova 1880'!H20+'MŠ Trávníčkova 1747'!H20+'MŠ Vlachova 1501'!H20+'MŠ Vlasákova 955'!H20+'MŠ Zázvorkova 1994'!H20</f>
        <v>0</v>
      </c>
      <c r="I20" s="22">
        <f>'MŠ Běhounkova 2300'!I20+'MŠ Běhounkova 2474'!I20+'MŠ Herčíkova 2190'!I20+'MŠ Horákova 2064'!I20+'MŠ Hostinského 1534'!I20+'MŠ Husníkova 2075'!I20+'MŠ Husníkova 2076'!I20+'MŠ Chlupova 1798'!I20+'MŠ Chlupova 1799'!I20+'MŠ Janského 2187'!I20+'MŠ Janského 2188'!I20+'MŠ Klausova 2449'!I20+'MŠ Mezi Školami 2323'!I20+'MŠ Mezi Školami 2482 '!I20+'MŠ Mohylová 1964'!I20+'MŠ Ovčí Hájek 2174'!I20+'MŠ Ovčí Hájek 2177'!I20+'MŠ Podpěrova 1880'!I20+'MŠ Trávníčkova 1747'!I20+'MŠ Vlachova 1501'!I20+'MŠ Vlasákova 955'!I20+'MŠ Zázvorkova 1994'!I20</f>
        <v>0</v>
      </c>
      <c r="J20" s="52">
        <v>0</v>
      </c>
      <c r="L20" s="53"/>
    </row>
    <row r="21" spans="1:14" ht="15" customHeight="1">
      <c r="A21" s="10" t="s">
        <v>140</v>
      </c>
      <c r="B21" s="11">
        <v>502</v>
      </c>
      <c r="C21" s="24">
        <f>'MŠ Běhounkova 2300'!C21+'MŠ Běhounkova 2474'!C21+'MŠ Herčíkova 2190'!C21+'MŠ Horákova 2064'!C21+'MŠ Hostinského 1534'!C21+'MŠ Husníkova 2075'!C21+'MŠ Husníkova 2076'!C21+'MŠ Chlupova 1798'!C21+'MŠ Chlupova 1799'!C21+'MŠ Janského 2187'!C21+'MŠ Janského 2188'!C21+'MŠ Klausova 2449'!C21+'MŠ Mezi Školami 2323'!C21+'MŠ Mezi Školami 2482 '!C21+'MŠ Mohylová 1964'!C21+'MŠ Ovčí Hájek 2174'!C21+'MŠ Ovčí Hájek 2177'!C21+'MŠ Podpěrova 1880'!C21+'MŠ Trávníčkova 1747'!C21+'MŠ Vlachova 1501'!C21+'MŠ Vlasákova 955'!C21+'MŠ Zázvorkova 1994'!C21</f>
        <v>4343200</v>
      </c>
      <c r="D21" s="22">
        <f>'MŠ Běhounkova 2300'!D21+'MŠ Běhounkova 2474'!D21+'MŠ Herčíkova 2190'!D21+'MŠ Horákova 2064'!D21+'MŠ Hostinského 1534'!D21+'MŠ Husníkova 2075'!D21+'MŠ Husníkova 2076'!D21+'MŠ Chlupova 1798'!D21+'MŠ Chlupova 1799'!D21+'MŠ Janského 2187'!D21+'MŠ Janského 2188'!D21+'MŠ Klausova 2449'!D21+'MŠ Mezi Školami 2323'!D21+'MŠ Mezi Školami 2482 '!D21+'MŠ Mohylová 1964'!D21+'MŠ Ovčí Hájek 2174'!D21+'MŠ Ovčí Hájek 2177'!D21+'MŠ Podpěrova 1880'!D21+'MŠ Trávníčkova 1747'!D21+'MŠ Vlachova 1501'!D21+'MŠ Vlasákova 955'!D21+'MŠ Zázvorkova 1994'!D21</f>
        <v>3695200</v>
      </c>
      <c r="E21" s="22">
        <f>'MŠ Běhounkova 2300'!E21+'MŠ Běhounkova 2474'!E21+'MŠ Herčíkova 2190'!E21+'MŠ Horákova 2064'!E21+'MŠ Hostinského 1534'!E21+'MŠ Husníkova 2075'!E21+'MŠ Husníkova 2076'!E21+'MŠ Chlupova 1798'!E21+'MŠ Chlupova 1799'!E21+'MŠ Janského 2187'!E21+'MŠ Janského 2188'!E21+'MŠ Klausova 2449'!E21+'MŠ Mezi Školami 2323'!E21+'MŠ Mezi Školami 2482 '!E21+'MŠ Mohylová 1964'!E21+'MŠ Ovčí Hájek 2174'!E21+'MŠ Ovčí Hájek 2177'!E21+'MŠ Podpěrova 1880'!E21+'MŠ Trávníčkova 1747'!E21+'MŠ Vlachova 1501'!E21+'MŠ Vlasákova 955'!E21+'MŠ Zázvorkova 1994'!E21</f>
        <v>3694198.13</v>
      </c>
      <c r="F21" s="52">
        <f t="shared" si="2"/>
        <v>0.99972887259147</v>
      </c>
      <c r="G21" s="24">
        <f>'MŠ Běhounkova 2300'!G21+'MŠ Běhounkova 2474'!G21+'MŠ Herčíkova 2190'!G21+'MŠ Horákova 2064'!G21+'MŠ Hostinského 1534'!G21+'MŠ Husníkova 2075'!G21+'MŠ Husníkova 2076'!G21+'MŠ Chlupova 1798'!G21+'MŠ Chlupova 1799'!G21+'MŠ Janského 2187'!G21+'MŠ Janského 2188'!G21+'MŠ Klausova 2449'!G21+'MŠ Mezi Školami 2323'!G21+'MŠ Mezi Školami 2482 '!G21+'MŠ Mohylová 1964'!G21+'MŠ Ovčí Hájek 2174'!G21+'MŠ Ovčí Hájek 2177'!G21+'MŠ Podpěrova 1880'!G21+'MŠ Trávníčkova 1747'!G21+'MŠ Vlachova 1501'!G21+'MŠ Vlasákova 955'!G21+'MŠ Zázvorkova 1994'!G21</f>
        <v>213200</v>
      </c>
      <c r="H21" s="22">
        <f>'MŠ Běhounkova 2300'!H21+'MŠ Běhounkova 2474'!H21+'MŠ Herčíkova 2190'!H21+'MŠ Horákova 2064'!H21+'MŠ Hostinského 1534'!H21+'MŠ Husníkova 2075'!H21+'MŠ Husníkova 2076'!H21+'MŠ Chlupova 1798'!H21+'MŠ Chlupova 1799'!H21+'MŠ Janského 2187'!H21+'MŠ Janského 2188'!H21+'MŠ Klausova 2449'!H21+'MŠ Mezi Školami 2323'!H21+'MŠ Mezi Školami 2482 '!H21+'MŠ Mohylová 1964'!H21+'MŠ Ovčí Hájek 2174'!H21+'MŠ Ovčí Hájek 2177'!H21+'MŠ Podpěrova 1880'!H21+'MŠ Trávníčkova 1747'!H21+'MŠ Vlachova 1501'!H21+'MŠ Vlasákova 955'!H21+'MŠ Zázvorkova 1994'!H21</f>
        <v>179900</v>
      </c>
      <c r="I21" s="22">
        <f>'MŠ Běhounkova 2300'!I21+'MŠ Běhounkova 2474'!I21+'MŠ Herčíkova 2190'!I21+'MŠ Horákova 2064'!I21+'MŠ Hostinského 1534'!I21+'MŠ Husníkova 2075'!I21+'MŠ Husníkova 2076'!I21+'MŠ Chlupova 1798'!I21+'MŠ Chlupova 1799'!I21+'MŠ Janského 2187'!I21+'MŠ Janského 2188'!I21+'MŠ Klausova 2449'!I21+'MŠ Mezi Školami 2323'!I21+'MŠ Mezi Školami 2482 '!I21+'MŠ Mohylová 1964'!I21+'MŠ Ovčí Hájek 2174'!I21+'MŠ Ovčí Hájek 2177'!I21+'MŠ Podpěrova 1880'!I21+'MŠ Trávníčkova 1747'!I21+'MŠ Vlachova 1501'!I21+'MŠ Vlasákova 955'!I21+'MŠ Zázvorkova 1994'!I21</f>
        <v>179552.4</v>
      </c>
      <c r="J21" s="52">
        <f>I21/H21</f>
        <v>0.9980678154530295</v>
      </c>
      <c r="L21" s="53"/>
      <c r="N21" s="53"/>
    </row>
    <row r="22" spans="1:14" ht="15" customHeight="1">
      <c r="A22" s="10" t="s">
        <v>141</v>
      </c>
      <c r="B22" s="11">
        <v>502</v>
      </c>
      <c r="C22" s="24">
        <f>'MŠ Běhounkova 2300'!C22+'MŠ Běhounkova 2474'!C22+'MŠ Herčíkova 2190'!C22+'MŠ Horákova 2064'!C22+'MŠ Hostinského 1534'!C22+'MŠ Husníkova 2075'!C22+'MŠ Husníkova 2076'!C22+'MŠ Chlupova 1798'!C22+'MŠ Chlupova 1799'!C22+'MŠ Janského 2187'!C22+'MŠ Janského 2188'!C22+'MŠ Klausova 2449'!C22+'MŠ Mezi Školami 2323'!C22+'MŠ Mezi Školami 2482 '!C22+'MŠ Mohylová 1964'!C22+'MŠ Ovčí Hájek 2174'!C22+'MŠ Ovčí Hájek 2177'!C22+'MŠ Podpěrova 1880'!C22+'MŠ Trávníčkova 1747'!C22+'MŠ Vlachova 1501'!C22+'MŠ Vlasákova 955'!C22+'MŠ Zázvorkova 1994'!C22</f>
        <v>3074700</v>
      </c>
      <c r="D22" s="22">
        <f>'MŠ Běhounkova 2300'!D22+'MŠ Běhounkova 2474'!D22+'MŠ Herčíkova 2190'!D22+'MŠ Horákova 2064'!D22+'MŠ Hostinského 1534'!D22+'MŠ Husníkova 2075'!D22+'MŠ Husníkova 2076'!D22+'MŠ Chlupova 1798'!D22+'MŠ Chlupova 1799'!D22+'MŠ Janského 2187'!D22+'MŠ Janského 2188'!D22+'MŠ Klausova 2449'!D22+'MŠ Mezi Školami 2323'!D22+'MŠ Mezi Školami 2482 '!D22+'MŠ Mohylová 1964'!D22+'MŠ Ovčí Hájek 2174'!D22+'MŠ Ovčí Hájek 2177'!D22+'MŠ Podpěrova 1880'!D22+'MŠ Trávníčkova 1747'!D22+'MŠ Vlachova 1501'!D22+'MŠ Vlasákova 955'!D22+'MŠ Zázvorkova 1994'!D22</f>
        <v>3542700</v>
      </c>
      <c r="E22" s="22">
        <f>'MŠ Běhounkova 2300'!E22+'MŠ Běhounkova 2474'!E22+'MŠ Herčíkova 2190'!E22+'MŠ Horákova 2064'!E22+'MŠ Hostinského 1534'!E22+'MŠ Husníkova 2075'!E22+'MŠ Husníkova 2076'!E22+'MŠ Chlupova 1798'!E22+'MŠ Chlupova 1799'!E22+'MŠ Janského 2187'!E22+'MŠ Janského 2188'!E22+'MŠ Klausova 2449'!E22+'MŠ Mezi Školami 2323'!E22+'MŠ Mezi Školami 2482 '!E22+'MŠ Mohylová 1964'!E22+'MŠ Ovčí Hájek 2174'!E22+'MŠ Ovčí Hájek 2177'!E22+'MŠ Podpěrova 1880'!E22+'MŠ Trávníčkova 1747'!E22+'MŠ Vlachova 1501'!E22+'MŠ Vlasákova 955'!E22+'MŠ Zázvorkova 1994'!E22</f>
        <v>3515947.502</v>
      </c>
      <c r="F22" s="52">
        <f>E22/D22</f>
        <v>0.992448556750501</v>
      </c>
      <c r="G22" s="24">
        <f>'MŠ Běhounkova 2300'!G22+'MŠ Běhounkova 2474'!G22+'MŠ Herčíkova 2190'!G22+'MŠ Horákova 2064'!G22+'MŠ Hostinského 1534'!G22+'MŠ Husníkova 2075'!G22+'MŠ Husníkova 2076'!G22+'MŠ Chlupova 1798'!G22+'MŠ Chlupova 1799'!G22+'MŠ Janského 2187'!G22+'MŠ Janského 2188'!G22+'MŠ Klausova 2449'!G22+'MŠ Mezi Školami 2323'!G22+'MŠ Mezi Školami 2482 '!G22+'MŠ Mohylová 1964'!G22+'MŠ Ovčí Hájek 2174'!G22+'MŠ Ovčí Hájek 2177'!G22+'MŠ Podpěrova 1880'!G22+'MŠ Trávníčkova 1747'!G22+'MŠ Vlachova 1501'!G22+'MŠ Vlasákova 955'!G22+'MŠ Zázvorkova 1994'!G22</f>
        <v>80400</v>
      </c>
      <c r="H22" s="22">
        <f>'MŠ Běhounkova 2300'!H22+'MŠ Běhounkova 2474'!H22+'MŠ Herčíkova 2190'!H22+'MŠ Horákova 2064'!H22+'MŠ Hostinského 1534'!H22+'MŠ Husníkova 2075'!H22+'MŠ Husníkova 2076'!H22+'MŠ Chlupova 1798'!H22+'MŠ Chlupova 1799'!H22+'MŠ Janského 2187'!H22+'MŠ Janského 2188'!H22+'MŠ Klausova 2449'!H22+'MŠ Mezi Školami 2323'!H22+'MŠ Mezi Školami 2482 '!H22+'MŠ Mohylová 1964'!H22+'MŠ Ovčí Hájek 2174'!H22+'MŠ Ovčí Hájek 2177'!H22+'MŠ Podpěrova 1880'!H22+'MŠ Trávníčkova 1747'!H22+'MŠ Vlachova 1501'!H22+'MŠ Vlasákova 955'!H22+'MŠ Zázvorkova 1994'!H22</f>
        <v>40600</v>
      </c>
      <c r="I22" s="22">
        <f>'MŠ Běhounkova 2300'!I22+'MŠ Běhounkova 2474'!I22+'MŠ Herčíkova 2190'!I22+'MŠ Horákova 2064'!I22+'MŠ Hostinského 1534'!I22+'MŠ Husníkova 2075'!I22+'MŠ Husníkova 2076'!I22+'MŠ Chlupova 1798'!I22+'MŠ Chlupova 1799'!I22+'MŠ Janského 2187'!I22+'MŠ Janského 2188'!I22+'MŠ Klausova 2449'!I22+'MŠ Mezi Školami 2323'!I22+'MŠ Mezi Školami 2482 '!I22+'MŠ Mohylová 1964'!I22+'MŠ Ovčí Hájek 2174'!I22+'MŠ Ovčí Hájek 2177'!I22+'MŠ Podpěrova 1880'!I22+'MŠ Trávníčkova 1747'!I22+'MŠ Vlachova 1501'!I22+'MŠ Vlasákova 955'!I22+'MŠ Zázvorkova 1994'!I22</f>
        <v>40512.05</v>
      </c>
      <c r="J22" s="52">
        <f>I22/H22</f>
        <v>0.9978337438423646</v>
      </c>
      <c r="L22" s="53"/>
      <c r="N22" s="53"/>
    </row>
    <row r="23" spans="1:14" ht="15" customHeight="1">
      <c r="A23" s="10" t="s">
        <v>142</v>
      </c>
      <c r="B23" s="11">
        <v>502</v>
      </c>
      <c r="C23" s="24">
        <f>'MŠ Běhounkova 2300'!C23+'MŠ Běhounkova 2474'!C23+'MŠ Herčíkova 2190'!C23+'MŠ Horákova 2064'!C23+'MŠ Hostinského 1534'!C23+'MŠ Husníkova 2075'!C23+'MŠ Husníkova 2076'!C23+'MŠ Chlupova 1798'!C23+'MŠ Chlupova 1799'!C23+'MŠ Janského 2187'!C23+'MŠ Janského 2188'!C23+'MŠ Klausova 2449'!C23+'MŠ Mezi Školami 2323'!C23+'MŠ Mezi Školami 2482 '!C23+'MŠ Mohylová 1964'!C23+'MŠ Ovčí Hájek 2174'!C23+'MŠ Ovčí Hájek 2177'!C23+'MŠ Podpěrova 1880'!C23+'MŠ Trávníčkova 1747'!C23+'MŠ Vlachova 1501'!C23+'MŠ Vlasákova 955'!C23+'MŠ Zázvorkova 1994'!C23</f>
        <v>1809200</v>
      </c>
      <c r="D23" s="22">
        <f>'MŠ Běhounkova 2300'!D23+'MŠ Běhounkova 2474'!D23+'MŠ Herčíkova 2190'!D23+'MŠ Horákova 2064'!D23+'MŠ Hostinského 1534'!D23+'MŠ Husníkova 2075'!D23+'MŠ Husníkova 2076'!D23+'MŠ Chlupova 1798'!D23+'MŠ Chlupova 1799'!D23+'MŠ Janského 2187'!D23+'MŠ Janského 2188'!D23+'MŠ Klausova 2449'!D23+'MŠ Mezi Školami 2323'!D23+'MŠ Mezi Školami 2482 '!D23+'MŠ Mohylová 1964'!D23+'MŠ Ovčí Hájek 2174'!D23+'MŠ Ovčí Hájek 2177'!D23+'MŠ Podpěrova 1880'!D23+'MŠ Trávníčkova 1747'!D23+'MŠ Vlachova 1501'!D23+'MŠ Vlasákova 955'!D23+'MŠ Zázvorkova 1994'!D23</f>
        <v>2183000</v>
      </c>
      <c r="E23" s="22">
        <f>'MŠ Běhounkova 2300'!E23+'MŠ Běhounkova 2474'!E23+'MŠ Herčíkova 2190'!E23+'MŠ Horákova 2064'!E23+'MŠ Hostinského 1534'!E23+'MŠ Husníkova 2075'!E23+'MŠ Husníkova 2076'!E23+'MŠ Chlupova 1798'!E23+'MŠ Chlupova 1799'!E23+'MŠ Janského 2187'!E23+'MŠ Janského 2188'!E23+'MŠ Klausova 2449'!E23+'MŠ Mezi Školami 2323'!E23+'MŠ Mezi Školami 2482 '!E23+'MŠ Mohylová 1964'!E23+'MŠ Ovčí Hájek 2174'!E23+'MŠ Ovčí Hájek 2177'!E23+'MŠ Podpěrova 1880'!E23+'MŠ Trávníčkova 1747'!E23+'MŠ Vlachova 1501'!E23+'MŠ Vlasákova 955'!E23+'MŠ Zázvorkova 1994'!E23</f>
        <v>2212846.17</v>
      </c>
      <c r="F23" s="52">
        <f>E23/D23</f>
        <v>1.0136720888685296</v>
      </c>
      <c r="G23" s="24">
        <f>'MŠ Běhounkova 2300'!G23+'MŠ Běhounkova 2474'!G23+'MŠ Herčíkova 2190'!G23+'MŠ Horákova 2064'!G23+'MŠ Hostinského 1534'!G23+'MŠ Husníkova 2075'!G23+'MŠ Husníkova 2076'!G23+'MŠ Chlupova 1798'!G23+'MŠ Chlupova 1799'!G23+'MŠ Janského 2187'!G23+'MŠ Janského 2188'!G23+'MŠ Klausova 2449'!G23+'MŠ Mezi Školami 2323'!G23+'MŠ Mezi Školami 2482 '!G23+'MŠ Mohylová 1964'!G23+'MŠ Ovčí Hájek 2174'!G23+'MŠ Ovčí Hájek 2177'!G23+'MŠ Podpěrova 1880'!G23+'MŠ Trávníčkova 1747'!G23+'MŠ Vlachova 1501'!G23+'MŠ Vlasákova 955'!G23+'MŠ Zázvorkova 1994'!G23</f>
        <v>142600</v>
      </c>
      <c r="H23" s="22">
        <f>'MŠ Běhounkova 2300'!H23+'MŠ Běhounkova 2474'!H23+'MŠ Herčíkova 2190'!H23+'MŠ Horákova 2064'!H23+'MŠ Hostinského 1534'!H23+'MŠ Husníkova 2075'!H23+'MŠ Husníkova 2076'!H23+'MŠ Chlupova 1798'!H23+'MŠ Chlupova 1799'!H23+'MŠ Janského 2187'!H23+'MŠ Janského 2188'!H23+'MŠ Klausova 2449'!H23+'MŠ Mezi Školami 2323'!H23+'MŠ Mezi Školami 2482 '!H23+'MŠ Mohylová 1964'!H23+'MŠ Ovčí Hájek 2174'!H23+'MŠ Ovčí Hájek 2177'!H23+'MŠ Podpěrova 1880'!H23+'MŠ Trávníčkova 1747'!H23+'MŠ Vlachova 1501'!H23+'MŠ Vlasákova 955'!H23+'MŠ Zázvorkova 1994'!H23</f>
        <v>124600</v>
      </c>
      <c r="I23" s="22">
        <f>'MŠ Běhounkova 2300'!I23+'MŠ Běhounkova 2474'!I23+'MŠ Herčíkova 2190'!I23+'MŠ Horákova 2064'!I23+'MŠ Hostinského 1534'!I23+'MŠ Husníkova 2075'!I23+'MŠ Husníkova 2076'!I23+'MŠ Chlupova 1798'!I23+'MŠ Chlupova 1799'!I23+'MŠ Janského 2187'!I23+'MŠ Janského 2188'!I23+'MŠ Klausova 2449'!I23+'MŠ Mezi Školami 2323'!I23+'MŠ Mezi Školami 2482 '!I23+'MŠ Mohylová 1964'!I23+'MŠ Ovčí Hájek 2174'!I23+'MŠ Ovčí Hájek 2177'!I23+'MŠ Podpěrova 1880'!I23+'MŠ Trávníčkova 1747'!I23+'MŠ Vlachova 1501'!I23+'MŠ Vlasákova 955'!I23+'MŠ Zázvorkova 1994'!I23</f>
        <v>124452.54999999999</v>
      </c>
      <c r="J23" s="52">
        <f>I23/H23</f>
        <v>0.9988166131621187</v>
      </c>
      <c r="L23" s="53"/>
      <c r="N23" s="53"/>
    </row>
    <row r="24" spans="1:14" ht="15" customHeight="1">
      <c r="A24" s="10" t="s">
        <v>143</v>
      </c>
      <c r="B24" s="11">
        <v>502</v>
      </c>
      <c r="C24" s="24">
        <f>'MŠ Běhounkova 2300'!C24+'MŠ Běhounkova 2474'!C24+'MŠ Herčíkova 2190'!C24+'MŠ Horákova 2064'!C24+'MŠ Hostinského 1534'!C24+'MŠ Husníkova 2075'!C24+'MŠ Husníkova 2076'!C24+'MŠ Chlupova 1798'!C24+'MŠ Chlupova 1799'!C24+'MŠ Janského 2187'!C24+'MŠ Janského 2188'!C24+'MŠ Klausova 2449'!C24+'MŠ Mezi Školami 2323'!C24+'MŠ Mezi Školami 2482 '!C24+'MŠ Mohylová 1964'!C24+'MŠ Ovčí Hájek 2174'!C24+'MŠ Ovčí Hájek 2177'!C24+'MŠ Podpěrova 1880'!C24+'MŠ Trávníčkova 1747'!C24+'MŠ Vlachova 1501'!C24+'MŠ Vlasákova 955'!C24+'MŠ Zázvorkova 1994'!C24</f>
        <v>102000</v>
      </c>
      <c r="D24" s="22">
        <f>'MŠ Běhounkova 2300'!D24+'MŠ Běhounkova 2474'!D24+'MŠ Herčíkova 2190'!D24+'MŠ Horákova 2064'!D24+'MŠ Hostinského 1534'!D24+'MŠ Husníkova 2075'!D24+'MŠ Husníkova 2076'!D24+'MŠ Chlupova 1798'!D24+'MŠ Chlupova 1799'!D24+'MŠ Janského 2187'!D24+'MŠ Janského 2188'!D24+'MŠ Klausova 2449'!D24+'MŠ Mezi Školami 2323'!D24+'MŠ Mezi Školami 2482 '!D24+'MŠ Mohylová 1964'!D24+'MŠ Ovčí Hájek 2174'!D24+'MŠ Ovčí Hájek 2177'!D24+'MŠ Podpěrova 1880'!D24+'MŠ Trávníčkova 1747'!D24+'MŠ Vlachova 1501'!D24+'MŠ Vlasákova 955'!D24+'MŠ Zázvorkova 1994'!D24</f>
        <v>126900</v>
      </c>
      <c r="E24" s="22">
        <f>'MŠ Běhounkova 2300'!E24+'MŠ Běhounkova 2474'!E24+'MŠ Herčíkova 2190'!E24+'MŠ Horákova 2064'!E24+'MŠ Hostinského 1534'!E24+'MŠ Husníkova 2075'!E24+'MŠ Husníkova 2076'!E24+'MŠ Chlupova 1798'!E24+'MŠ Chlupova 1799'!E24+'MŠ Janského 2187'!E24+'MŠ Janského 2188'!E24+'MŠ Klausova 2449'!E24+'MŠ Mezi Školami 2323'!E24+'MŠ Mezi Školami 2482 '!E24+'MŠ Mohylová 1964'!E24+'MŠ Ovčí Hájek 2174'!E24+'MŠ Ovčí Hájek 2177'!E24+'MŠ Podpěrova 1880'!E24+'MŠ Trávníčkova 1747'!E24+'MŠ Vlachova 1501'!E24+'MŠ Vlasákova 955'!E24+'MŠ Zázvorkova 1994'!E24</f>
        <v>126877.23</v>
      </c>
      <c r="F24" s="52">
        <f>E24/D24</f>
        <v>0.9998205673758865</v>
      </c>
      <c r="G24" s="24">
        <f>'MŠ Běhounkova 2300'!G24+'MŠ Běhounkova 2474'!G24+'MŠ Herčíkova 2190'!G24+'MŠ Horákova 2064'!G24+'MŠ Hostinského 1534'!G24+'MŠ Husníkova 2075'!G24+'MŠ Husníkova 2076'!G24+'MŠ Chlupova 1798'!G24+'MŠ Chlupova 1799'!G24+'MŠ Janského 2187'!G24+'MŠ Janského 2188'!G24+'MŠ Klausova 2449'!G24+'MŠ Mezi Školami 2323'!G24+'MŠ Mezi Školami 2482 '!G24+'MŠ Mohylová 1964'!G24+'MŠ Ovčí Hájek 2174'!G24+'MŠ Ovčí Hájek 2177'!G24+'MŠ Podpěrova 1880'!G24+'MŠ Trávníčkova 1747'!G24+'MŠ Vlachova 1501'!G24+'MŠ Vlasákova 955'!G24+'MŠ Zázvorkova 1994'!G24</f>
        <v>0</v>
      </c>
      <c r="H24" s="22">
        <f>'MŠ Běhounkova 2300'!H24+'MŠ Běhounkova 2474'!H24+'MŠ Herčíkova 2190'!H24+'MŠ Horákova 2064'!H24+'MŠ Hostinského 1534'!H24+'MŠ Husníkova 2075'!H24+'MŠ Husníkova 2076'!H24+'MŠ Chlupova 1798'!H24+'MŠ Chlupova 1799'!H24+'MŠ Janského 2187'!H24+'MŠ Janského 2188'!H24+'MŠ Klausova 2449'!H24+'MŠ Mezi Školami 2323'!H24+'MŠ Mezi Školami 2482 '!H24+'MŠ Mohylová 1964'!H24+'MŠ Ovčí Hájek 2174'!H24+'MŠ Ovčí Hájek 2177'!H24+'MŠ Podpěrova 1880'!H24+'MŠ Trávníčkova 1747'!H24+'MŠ Vlachova 1501'!H24+'MŠ Vlasákova 955'!H24+'MŠ Zázvorkova 1994'!H24</f>
        <v>1000</v>
      </c>
      <c r="I24" s="22">
        <f>'MŠ Běhounkova 2300'!I24+'MŠ Běhounkova 2474'!I24+'MŠ Herčíkova 2190'!I24+'MŠ Horákova 2064'!I24+'MŠ Hostinského 1534'!I24+'MŠ Husníkova 2075'!I24+'MŠ Husníkova 2076'!I24+'MŠ Chlupova 1798'!I24+'MŠ Chlupova 1799'!I24+'MŠ Janského 2187'!I24+'MŠ Janského 2188'!I24+'MŠ Klausova 2449'!I24+'MŠ Mezi Školami 2323'!I24+'MŠ Mezi Školami 2482 '!I24+'MŠ Mohylová 1964'!I24+'MŠ Ovčí Hájek 2174'!I24+'MŠ Ovčí Hájek 2177'!I24+'MŠ Podpěrova 1880'!I24+'MŠ Trávníčkova 1747'!I24+'MŠ Vlachova 1501'!I24+'MŠ Vlasákova 955'!I24+'MŠ Zázvorkova 1994'!I24</f>
        <v>1018</v>
      </c>
      <c r="J24" s="52">
        <f>I24/H24</f>
        <v>1.018</v>
      </c>
      <c r="L24" s="53"/>
      <c r="N24" s="53"/>
    </row>
    <row r="25" spans="1:14" ht="15" customHeight="1">
      <c r="A25" s="10" t="s">
        <v>158</v>
      </c>
      <c r="B25" s="11">
        <v>504</v>
      </c>
      <c r="C25" s="24">
        <f>'MŠ Běhounkova 2300'!C25+'MŠ Běhounkova 2474'!C25+'MŠ Herčíkova 2190'!C25+'MŠ Horákova 2064'!C25+'MŠ Hostinského 1534'!C25+'MŠ Husníkova 2075'!C25+'MŠ Husníkova 2076'!C25+'MŠ Chlupova 1798'!C25+'MŠ Chlupova 1799'!C25+'MŠ Janského 2187'!C25+'MŠ Janského 2188'!C25+'MŠ Klausova 2449'!C25+'MŠ Mezi Školami 2323'!C25+'MŠ Mezi Školami 2482 '!C25+'MŠ Mohylová 1964'!C25+'MŠ Ovčí Hájek 2174'!C25+'MŠ Ovčí Hájek 2177'!C25+'MŠ Podpěrova 1880'!C25+'MŠ Trávníčkova 1747'!C25+'MŠ Vlachova 1501'!C25+'MŠ Vlasákova 955'!C25+'MŠ Zázvorkova 1994'!C25</f>
        <v>0</v>
      </c>
      <c r="D25" s="22">
        <f>'MŠ Běhounkova 2300'!D25+'MŠ Běhounkova 2474'!D25+'MŠ Herčíkova 2190'!D25+'MŠ Horákova 2064'!D25+'MŠ Hostinského 1534'!D25+'MŠ Husníkova 2075'!D25+'MŠ Husníkova 2076'!D25+'MŠ Chlupova 1798'!D25+'MŠ Chlupova 1799'!D25+'MŠ Janského 2187'!D25+'MŠ Janského 2188'!D25+'MŠ Klausova 2449'!D25+'MŠ Mezi Školami 2323'!D25+'MŠ Mezi Školami 2482 '!D25+'MŠ Mohylová 1964'!D25+'MŠ Ovčí Hájek 2174'!D25+'MŠ Ovčí Hájek 2177'!D25+'MŠ Podpěrova 1880'!D25+'MŠ Trávníčkova 1747'!D25+'MŠ Vlachova 1501'!D25+'MŠ Vlasákova 955'!D25+'MŠ Zázvorkova 1994'!D25</f>
        <v>0</v>
      </c>
      <c r="E25" s="22">
        <f>'MŠ Běhounkova 2300'!E25+'MŠ Běhounkova 2474'!E25+'MŠ Herčíkova 2190'!E25+'MŠ Horákova 2064'!E25+'MŠ Hostinského 1534'!E25+'MŠ Husníkova 2075'!E25+'MŠ Husníkova 2076'!E25+'MŠ Chlupova 1798'!E25+'MŠ Chlupova 1799'!E25+'MŠ Janského 2187'!E25+'MŠ Janského 2188'!E25+'MŠ Klausova 2449'!E25+'MŠ Mezi Školami 2323'!E25+'MŠ Mezi Školami 2482 '!E25+'MŠ Mohylová 1964'!E25+'MŠ Ovčí Hájek 2174'!E25+'MŠ Ovčí Hájek 2177'!E25+'MŠ Podpěrova 1880'!E25+'MŠ Trávníčkova 1747'!E25+'MŠ Vlachova 1501'!E25+'MŠ Vlasákova 955'!E25+'MŠ Zázvorkova 1994'!E25</f>
        <v>0</v>
      </c>
      <c r="F25" s="52">
        <v>0</v>
      </c>
      <c r="G25" s="24">
        <f>'MŠ Běhounkova 2300'!G25+'MŠ Běhounkova 2474'!G25+'MŠ Herčíkova 2190'!G25+'MŠ Horákova 2064'!G25+'MŠ Hostinského 1534'!G25+'MŠ Husníkova 2075'!G25+'MŠ Husníkova 2076'!G25+'MŠ Chlupova 1798'!G25+'MŠ Chlupova 1799'!G25+'MŠ Janského 2187'!G25+'MŠ Janského 2188'!G25+'MŠ Klausova 2449'!G25+'MŠ Mezi Školami 2323'!G25+'MŠ Mezi Školami 2482 '!G25+'MŠ Mohylová 1964'!G25+'MŠ Ovčí Hájek 2174'!G25+'MŠ Ovčí Hájek 2177'!G25+'MŠ Podpěrova 1880'!G25+'MŠ Trávníčkova 1747'!G25+'MŠ Vlachova 1501'!G25+'MŠ Vlasákova 955'!G25+'MŠ Zázvorkova 1994'!G25</f>
        <v>0</v>
      </c>
      <c r="H25" s="22">
        <f>'MŠ Běhounkova 2300'!H25+'MŠ Běhounkova 2474'!H25+'MŠ Herčíkova 2190'!H25+'MŠ Horákova 2064'!H25+'MŠ Hostinského 1534'!H25+'MŠ Husníkova 2075'!H25+'MŠ Husníkova 2076'!H25+'MŠ Chlupova 1798'!H25+'MŠ Chlupova 1799'!H25+'MŠ Janského 2187'!H25+'MŠ Janského 2188'!H25+'MŠ Klausova 2449'!H25+'MŠ Mezi Školami 2323'!H25+'MŠ Mezi Školami 2482 '!H25+'MŠ Mohylová 1964'!H25+'MŠ Ovčí Hájek 2174'!H25+'MŠ Ovčí Hájek 2177'!H25+'MŠ Podpěrova 1880'!H25+'MŠ Trávníčkova 1747'!H25+'MŠ Vlachova 1501'!H25+'MŠ Vlasákova 955'!H25+'MŠ Zázvorkova 1994'!H25</f>
        <v>0</v>
      </c>
      <c r="I25" s="22">
        <f>'MŠ Běhounkova 2300'!I25+'MŠ Běhounkova 2474'!I25+'MŠ Herčíkova 2190'!I25+'MŠ Horákova 2064'!I25+'MŠ Hostinského 1534'!I25+'MŠ Husníkova 2075'!I25+'MŠ Husníkova 2076'!I25+'MŠ Chlupova 1798'!I25+'MŠ Chlupova 1799'!I25+'MŠ Janského 2187'!I25+'MŠ Janského 2188'!I25+'MŠ Klausova 2449'!I25+'MŠ Mezi Školami 2323'!I25+'MŠ Mezi Školami 2482 '!I25+'MŠ Mohylová 1964'!I25+'MŠ Ovčí Hájek 2174'!I25+'MŠ Ovčí Hájek 2177'!I25+'MŠ Podpěrova 1880'!I25+'MŠ Trávníčkova 1747'!I25+'MŠ Vlachova 1501'!I25+'MŠ Vlasákova 955'!I25+'MŠ Zázvorkova 1994'!I25</f>
        <v>0</v>
      </c>
      <c r="J25" s="52">
        <v>0</v>
      </c>
      <c r="L25" s="53"/>
      <c r="N25" s="53"/>
    </row>
    <row r="26" spans="1:14" ht="15" customHeight="1">
      <c r="A26" s="10" t="s">
        <v>145</v>
      </c>
      <c r="B26" s="11">
        <v>511</v>
      </c>
      <c r="C26" s="24">
        <f>'MŠ Běhounkova 2300'!C26+'MŠ Běhounkova 2474'!C26+'MŠ Herčíkova 2190'!C26+'MŠ Horákova 2064'!C26+'MŠ Hostinského 1534'!C26+'MŠ Husníkova 2075'!C26+'MŠ Husníkova 2076'!C26+'MŠ Chlupova 1798'!C26+'MŠ Chlupova 1799'!C26+'MŠ Janského 2187'!C26+'MŠ Janského 2188'!C26+'MŠ Klausova 2449'!C26+'MŠ Mezi Školami 2323'!C26+'MŠ Mezi Školami 2482 '!C26+'MŠ Mohylová 1964'!C26+'MŠ Ovčí Hájek 2174'!C26+'MŠ Ovčí Hájek 2177'!C26+'MŠ Podpěrova 1880'!C26+'MŠ Trávníčkova 1747'!C26+'MŠ Vlachova 1501'!C26+'MŠ Vlasákova 955'!C26+'MŠ Zázvorkova 1994'!C26</f>
        <v>486000</v>
      </c>
      <c r="D26" s="22">
        <f>'MŠ Běhounkova 2300'!D26+'MŠ Běhounkova 2474'!D26+'MŠ Herčíkova 2190'!D26+'MŠ Horákova 2064'!D26+'MŠ Hostinského 1534'!D26+'MŠ Husníkova 2075'!D26+'MŠ Husníkova 2076'!D26+'MŠ Chlupova 1798'!D26+'MŠ Chlupova 1799'!D26+'MŠ Janského 2187'!D26+'MŠ Janského 2188'!D26+'MŠ Klausova 2449'!D26+'MŠ Mezi Školami 2323'!D26+'MŠ Mezi Školami 2482 '!D26+'MŠ Mohylová 1964'!D26+'MŠ Ovčí Hájek 2174'!D26+'MŠ Ovčí Hájek 2177'!D26+'MŠ Podpěrova 1880'!D26+'MŠ Trávníčkova 1747'!D26+'MŠ Vlachova 1501'!D26+'MŠ Vlasákova 955'!D26+'MŠ Zázvorkova 1994'!D26</f>
        <v>2406500</v>
      </c>
      <c r="E26" s="22">
        <f>'MŠ Běhounkova 2300'!E26+'MŠ Běhounkova 2474'!E26+'MŠ Herčíkova 2190'!E26+'MŠ Horákova 2064'!E26+'MŠ Hostinského 1534'!E26+'MŠ Husníkova 2075'!E26+'MŠ Husníkova 2076'!E26+'MŠ Chlupova 1798'!E26+'MŠ Chlupova 1799'!E26+'MŠ Janského 2187'!E26+'MŠ Janského 2188'!E26+'MŠ Klausova 2449'!E26+'MŠ Mezi Školami 2323'!E26+'MŠ Mezi Školami 2482 '!E26+'MŠ Mohylová 1964'!E26+'MŠ Ovčí Hájek 2174'!E26+'MŠ Ovčí Hájek 2177'!E26+'MŠ Podpěrova 1880'!E26+'MŠ Trávníčkova 1747'!E26+'MŠ Vlachova 1501'!E26+'MŠ Vlasákova 955'!E26+'MŠ Zázvorkova 1994'!E26</f>
        <v>2419754.4799999995</v>
      </c>
      <c r="F26" s="52">
        <f t="shared" si="2"/>
        <v>1.0055077830874712</v>
      </c>
      <c r="G26" s="24">
        <f>'MŠ Běhounkova 2300'!G26+'MŠ Běhounkova 2474'!G26+'MŠ Herčíkova 2190'!G26+'MŠ Horákova 2064'!G26+'MŠ Hostinského 1534'!G26+'MŠ Husníkova 2075'!G26+'MŠ Husníkova 2076'!G26+'MŠ Chlupova 1798'!G26+'MŠ Chlupova 1799'!G26+'MŠ Janského 2187'!G26+'MŠ Janského 2188'!G26+'MŠ Klausova 2449'!G26+'MŠ Mezi Školami 2323'!G26+'MŠ Mezi Školami 2482 '!G26+'MŠ Mohylová 1964'!G26+'MŠ Ovčí Hájek 2174'!G26+'MŠ Ovčí Hájek 2177'!G26+'MŠ Podpěrova 1880'!G26+'MŠ Trávníčkova 1747'!G26+'MŠ Vlachova 1501'!G26+'MŠ Vlasákova 955'!G26+'MŠ Zázvorkova 1994'!G26</f>
        <v>8000</v>
      </c>
      <c r="H26" s="22">
        <f>'MŠ Běhounkova 2300'!H26+'MŠ Běhounkova 2474'!H26+'MŠ Herčíkova 2190'!H26+'MŠ Horákova 2064'!H26+'MŠ Hostinského 1534'!H26+'MŠ Husníkova 2075'!H26+'MŠ Husníkova 2076'!H26+'MŠ Chlupova 1798'!H26+'MŠ Chlupova 1799'!H26+'MŠ Janského 2187'!H26+'MŠ Janského 2188'!H26+'MŠ Klausova 2449'!H26+'MŠ Mezi Školami 2323'!H26+'MŠ Mezi Školami 2482 '!H26+'MŠ Mohylová 1964'!H26+'MŠ Ovčí Hájek 2174'!H26+'MŠ Ovčí Hájek 2177'!H26+'MŠ Podpěrova 1880'!H26+'MŠ Trávníčkova 1747'!H26+'MŠ Vlachova 1501'!H26+'MŠ Vlasákova 955'!H26+'MŠ Zázvorkova 1994'!H26</f>
        <v>0</v>
      </c>
      <c r="I26" s="22">
        <f>'MŠ Běhounkova 2300'!I26+'MŠ Běhounkova 2474'!I26+'MŠ Herčíkova 2190'!I26+'MŠ Horákova 2064'!I26+'MŠ Hostinského 1534'!I26+'MŠ Husníkova 2075'!I26+'MŠ Husníkova 2076'!I26+'MŠ Chlupova 1798'!I26+'MŠ Chlupova 1799'!I26+'MŠ Janského 2187'!I26+'MŠ Janského 2188'!I26+'MŠ Klausova 2449'!I26+'MŠ Mezi Školami 2323'!I26+'MŠ Mezi Školami 2482 '!I26+'MŠ Mohylová 1964'!I26+'MŠ Ovčí Hájek 2174'!I26+'MŠ Ovčí Hájek 2177'!I26+'MŠ Podpěrova 1880'!I26+'MŠ Trávníčkova 1747'!I26+'MŠ Vlachova 1501'!I26+'MŠ Vlasákova 955'!I26+'MŠ Zázvorkova 1994'!I26</f>
        <v>0</v>
      </c>
      <c r="J26" s="52">
        <v>0</v>
      </c>
      <c r="L26" s="53"/>
      <c r="N26" s="53"/>
    </row>
    <row r="27" spans="1:14" ht="15" customHeight="1">
      <c r="A27" s="10" t="s">
        <v>156</v>
      </c>
      <c r="B27" s="11">
        <v>512</v>
      </c>
      <c r="C27" s="24">
        <f>'MŠ Běhounkova 2300'!C27+'MŠ Běhounkova 2474'!C27+'MŠ Herčíkova 2190'!C27+'MŠ Horákova 2064'!C27+'MŠ Hostinského 1534'!C27+'MŠ Husníkova 2075'!C27+'MŠ Husníkova 2076'!C27+'MŠ Chlupova 1798'!C27+'MŠ Chlupova 1799'!C27+'MŠ Janského 2187'!C27+'MŠ Janského 2188'!C27+'MŠ Klausova 2449'!C27+'MŠ Mezi Školami 2323'!C27+'MŠ Mezi Školami 2482 '!C27+'MŠ Mohylová 1964'!C27+'MŠ Ovčí Hájek 2174'!C27+'MŠ Ovčí Hájek 2177'!C27+'MŠ Podpěrova 1880'!C27+'MŠ Trávníčkova 1747'!C27+'MŠ Vlachova 1501'!C27+'MŠ Vlasákova 955'!C27+'MŠ Zázvorkova 1994'!C27</f>
        <v>174500</v>
      </c>
      <c r="D27" s="22">
        <f>'MŠ Běhounkova 2300'!D27+'MŠ Běhounkova 2474'!D27+'MŠ Herčíkova 2190'!D27+'MŠ Horákova 2064'!D27+'MŠ Hostinského 1534'!D27+'MŠ Husníkova 2075'!D27+'MŠ Husníkova 2076'!D27+'MŠ Chlupova 1798'!D27+'MŠ Chlupova 1799'!D27+'MŠ Janského 2187'!D27+'MŠ Janského 2188'!D27+'MŠ Klausova 2449'!D27+'MŠ Mezi Školami 2323'!D27+'MŠ Mezi Školami 2482 '!D27+'MŠ Mohylová 1964'!D27+'MŠ Ovčí Hájek 2174'!D27+'MŠ Ovčí Hájek 2177'!D27+'MŠ Podpěrova 1880'!D27+'MŠ Trávníčkova 1747'!D27+'MŠ Vlachova 1501'!D27+'MŠ Vlasákova 955'!D27+'MŠ Zázvorkova 1994'!D27</f>
        <v>171800</v>
      </c>
      <c r="E27" s="22">
        <f>'MŠ Běhounkova 2300'!E27+'MŠ Běhounkova 2474'!E27+'MŠ Herčíkova 2190'!E27+'MŠ Horákova 2064'!E27+'MŠ Hostinského 1534'!E27+'MŠ Husníkova 2075'!E27+'MŠ Husníkova 2076'!E27+'MŠ Chlupova 1798'!E27+'MŠ Chlupova 1799'!E27+'MŠ Janského 2187'!E27+'MŠ Janského 2188'!E27+'MŠ Klausova 2449'!E27+'MŠ Mezi Školami 2323'!E27+'MŠ Mezi Školami 2482 '!E27+'MŠ Mohylová 1964'!E27+'MŠ Ovčí Hájek 2174'!E27+'MŠ Ovčí Hájek 2177'!E27+'MŠ Podpěrova 1880'!E27+'MŠ Trávníčkova 1747'!E27+'MŠ Vlachova 1501'!E27+'MŠ Vlasákova 955'!E27+'MŠ Zázvorkova 1994'!E27</f>
        <v>171882</v>
      </c>
      <c r="F27" s="52">
        <f t="shared" si="2"/>
        <v>1.000477299185099</v>
      </c>
      <c r="G27" s="24">
        <f>'MŠ Běhounkova 2300'!G27+'MŠ Běhounkova 2474'!G27+'MŠ Herčíkova 2190'!G27+'MŠ Horákova 2064'!G27+'MŠ Hostinského 1534'!G27+'MŠ Husníkova 2075'!G27+'MŠ Husníkova 2076'!G27+'MŠ Chlupova 1798'!G27+'MŠ Chlupova 1799'!G27+'MŠ Janského 2187'!G27+'MŠ Janského 2188'!G27+'MŠ Klausova 2449'!G27+'MŠ Mezi Školami 2323'!G27+'MŠ Mezi Školami 2482 '!G27+'MŠ Mohylová 1964'!G27+'MŠ Ovčí Hájek 2174'!G27+'MŠ Ovčí Hájek 2177'!G27+'MŠ Podpěrova 1880'!G27+'MŠ Trávníčkova 1747'!G27+'MŠ Vlachova 1501'!G27+'MŠ Vlasákova 955'!G27+'MŠ Zázvorkova 1994'!G27</f>
        <v>0</v>
      </c>
      <c r="H27" s="22">
        <f>'MŠ Běhounkova 2300'!H27+'MŠ Běhounkova 2474'!H27+'MŠ Herčíkova 2190'!H27+'MŠ Horákova 2064'!H27+'MŠ Hostinského 1534'!H27+'MŠ Husníkova 2075'!H27+'MŠ Husníkova 2076'!H27+'MŠ Chlupova 1798'!H27+'MŠ Chlupova 1799'!H27+'MŠ Janského 2187'!H27+'MŠ Janského 2188'!H27+'MŠ Klausova 2449'!H27+'MŠ Mezi Školami 2323'!H27+'MŠ Mezi Školami 2482 '!H27+'MŠ Mohylová 1964'!H27+'MŠ Ovčí Hájek 2174'!H27+'MŠ Ovčí Hájek 2177'!H27+'MŠ Podpěrova 1880'!H27+'MŠ Trávníčkova 1747'!H27+'MŠ Vlachova 1501'!H27+'MŠ Vlasákova 955'!H27+'MŠ Zázvorkova 1994'!H27</f>
        <v>0</v>
      </c>
      <c r="I27" s="22">
        <f>'MŠ Běhounkova 2300'!I27+'MŠ Běhounkova 2474'!I27+'MŠ Herčíkova 2190'!I27+'MŠ Horákova 2064'!I27+'MŠ Hostinského 1534'!I27+'MŠ Husníkova 2075'!I27+'MŠ Husníkova 2076'!I27+'MŠ Chlupova 1798'!I27+'MŠ Chlupova 1799'!I27+'MŠ Janského 2187'!I27+'MŠ Janského 2188'!I27+'MŠ Klausova 2449'!I27+'MŠ Mezi Školami 2323'!I27+'MŠ Mezi Školami 2482 '!I27+'MŠ Mohylová 1964'!I27+'MŠ Ovčí Hájek 2174'!I27+'MŠ Ovčí Hájek 2177'!I27+'MŠ Podpěrova 1880'!I27+'MŠ Trávníčkova 1747'!I27+'MŠ Vlachova 1501'!I27+'MŠ Vlasákova 955'!I27+'MŠ Zázvorkova 1994'!I27</f>
        <v>0</v>
      </c>
      <c r="J27" s="52">
        <v>0</v>
      </c>
      <c r="L27" s="53"/>
      <c r="N27" s="53"/>
    </row>
    <row r="28" spans="1:14" ht="15" customHeight="1">
      <c r="A28" s="10" t="s">
        <v>146</v>
      </c>
      <c r="B28" s="11">
        <v>513</v>
      </c>
      <c r="C28" s="24">
        <f>'MŠ Běhounkova 2300'!C28+'MŠ Běhounkova 2474'!C28+'MŠ Herčíkova 2190'!C28+'MŠ Horákova 2064'!C28+'MŠ Hostinského 1534'!C28+'MŠ Husníkova 2075'!C28+'MŠ Husníkova 2076'!C28+'MŠ Chlupova 1798'!C28+'MŠ Chlupova 1799'!C28+'MŠ Janského 2187'!C28+'MŠ Janského 2188'!C28+'MŠ Klausova 2449'!C28+'MŠ Mezi Školami 2323'!C28+'MŠ Mezi Školami 2482 '!C28+'MŠ Mohylová 1964'!C28+'MŠ Ovčí Hájek 2174'!C28+'MŠ Ovčí Hájek 2177'!C28+'MŠ Podpěrova 1880'!C28+'MŠ Trávníčkova 1747'!C28+'MŠ Vlachova 1501'!C28+'MŠ Vlasákova 955'!C28+'MŠ Zázvorkova 1994'!C28</f>
        <v>23000</v>
      </c>
      <c r="D28" s="22">
        <f>'MŠ Běhounkova 2300'!D28+'MŠ Běhounkova 2474'!D28+'MŠ Herčíkova 2190'!D28+'MŠ Horákova 2064'!D28+'MŠ Hostinského 1534'!D28+'MŠ Husníkova 2075'!D28+'MŠ Husníkova 2076'!D28+'MŠ Chlupova 1798'!D28+'MŠ Chlupova 1799'!D28+'MŠ Janského 2187'!D28+'MŠ Janského 2188'!D28+'MŠ Klausova 2449'!D28+'MŠ Mezi Školami 2323'!D28+'MŠ Mezi Školami 2482 '!D28+'MŠ Mohylová 1964'!D28+'MŠ Ovčí Hájek 2174'!D28+'MŠ Ovčí Hájek 2177'!D28+'MŠ Podpěrova 1880'!D28+'MŠ Trávníčkova 1747'!D28+'MŠ Vlachova 1501'!D28+'MŠ Vlasákova 955'!D28+'MŠ Zázvorkova 1994'!D28</f>
        <v>37800</v>
      </c>
      <c r="E28" s="22">
        <f>'MŠ Běhounkova 2300'!E28+'MŠ Běhounkova 2474'!E28+'MŠ Herčíkova 2190'!E28+'MŠ Horákova 2064'!E28+'MŠ Hostinského 1534'!E28+'MŠ Husníkova 2075'!E28+'MŠ Husníkova 2076'!E28+'MŠ Chlupova 1798'!E28+'MŠ Chlupova 1799'!E28+'MŠ Janského 2187'!E28+'MŠ Janského 2188'!E28+'MŠ Klausova 2449'!E28+'MŠ Mezi Školami 2323'!E28+'MŠ Mezi Školami 2482 '!E28+'MŠ Mohylová 1964'!E28+'MŠ Ovčí Hájek 2174'!E28+'MŠ Ovčí Hájek 2177'!E28+'MŠ Podpěrova 1880'!E28+'MŠ Trávníčkova 1747'!E28+'MŠ Vlachova 1501'!E28+'MŠ Vlasákova 955'!E28+'MŠ Zázvorkova 1994'!E28</f>
        <v>37650.16</v>
      </c>
      <c r="F28" s="52">
        <f t="shared" si="2"/>
        <v>0.9960359788359789</v>
      </c>
      <c r="G28" s="24">
        <f>'MŠ Běhounkova 2300'!G28+'MŠ Běhounkova 2474'!G28+'MŠ Herčíkova 2190'!G28+'MŠ Horákova 2064'!G28+'MŠ Hostinského 1534'!G28+'MŠ Husníkova 2075'!G28+'MŠ Husníkova 2076'!G28+'MŠ Chlupova 1798'!G28+'MŠ Chlupova 1799'!G28+'MŠ Janského 2187'!G28+'MŠ Janského 2188'!G28+'MŠ Klausova 2449'!G28+'MŠ Mezi Školami 2323'!G28+'MŠ Mezi Školami 2482 '!G28+'MŠ Mohylová 1964'!G28+'MŠ Ovčí Hájek 2174'!G28+'MŠ Ovčí Hájek 2177'!G28+'MŠ Podpěrova 1880'!G28+'MŠ Trávníčkova 1747'!G28+'MŠ Vlachova 1501'!G28+'MŠ Vlasákova 955'!G28+'MŠ Zázvorkova 1994'!G28</f>
        <v>0</v>
      </c>
      <c r="H28" s="22">
        <f>'MŠ Běhounkova 2300'!H28+'MŠ Běhounkova 2474'!H28+'MŠ Herčíkova 2190'!H28+'MŠ Horákova 2064'!H28+'MŠ Hostinského 1534'!H28+'MŠ Husníkova 2075'!H28+'MŠ Husníkova 2076'!H28+'MŠ Chlupova 1798'!H28+'MŠ Chlupova 1799'!H28+'MŠ Janského 2187'!H28+'MŠ Janského 2188'!H28+'MŠ Klausova 2449'!H28+'MŠ Mezi Školami 2323'!H28+'MŠ Mezi Školami 2482 '!H28+'MŠ Mohylová 1964'!H28+'MŠ Ovčí Hájek 2174'!H28+'MŠ Ovčí Hájek 2177'!H28+'MŠ Podpěrova 1880'!H28+'MŠ Trávníčkova 1747'!H28+'MŠ Vlachova 1501'!H28+'MŠ Vlasákova 955'!H28+'MŠ Zázvorkova 1994'!H28</f>
        <v>0</v>
      </c>
      <c r="I28" s="22">
        <f>'MŠ Běhounkova 2300'!I28+'MŠ Běhounkova 2474'!I28+'MŠ Herčíkova 2190'!I28+'MŠ Horákova 2064'!I28+'MŠ Hostinského 1534'!I28+'MŠ Husníkova 2075'!I28+'MŠ Husníkova 2076'!I28+'MŠ Chlupova 1798'!I28+'MŠ Chlupova 1799'!I28+'MŠ Janského 2187'!I28+'MŠ Janského 2188'!I28+'MŠ Klausova 2449'!I28+'MŠ Mezi Školami 2323'!I28+'MŠ Mezi Školami 2482 '!I28+'MŠ Mohylová 1964'!I28+'MŠ Ovčí Hájek 2174'!I28+'MŠ Ovčí Hájek 2177'!I28+'MŠ Podpěrova 1880'!I28+'MŠ Trávníčkova 1747'!I28+'MŠ Vlachova 1501'!I28+'MŠ Vlasákova 955'!I28+'MŠ Zázvorkova 1994'!I28</f>
        <v>0</v>
      </c>
      <c r="J28" s="52">
        <v>0</v>
      </c>
      <c r="L28" s="53"/>
      <c r="N28" s="53"/>
    </row>
    <row r="29" spans="1:14" ht="15" customHeight="1">
      <c r="A29" s="10" t="s">
        <v>147</v>
      </c>
      <c r="B29" s="11">
        <v>518</v>
      </c>
      <c r="C29" s="24">
        <f>'MŠ Běhounkova 2300'!C29+'MŠ Běhounkova 2474'!C29+'MŠ Herčíkova 2190'!C29+'MŠ Horákova 2064'!C29+'MŠ Hostinského 1534'!C29+'MŠ Husníkova 2075'!C29+'MŠ Husníkova 2076'!C29+'MŠ Chlupova 1798'!C29+'MŠ Chlupova 1799'!C29+'MŠ Janského 2187'!C29+'MŠ Janského 2188'!C29+'MŠ Klausova 2449'!C29+'MŠ Mezi Školami 2323'!C29+'MŠ Mezi Školami 2482 '!C29+'MŠ Mohylová 1964'!C29+'MŠ Ovčí Hájek 2174'!C29+'MŠ Ovčí Hájek 2177'!C29+'MŠ Podpěrova 1880'!C29+'MŠ Trávníčkova 1747'!C29+'MŠ Vlachova 1501'!C29+'MŠ Vlasákova 955'!C29+'MŠ Zázvorkova 1994'!C29</f>
        <v>4321700</v>
      </c>
      <c r="D29" s="22">
        <f>'MŠ Běhounkova 2300'!D29+'MŠ Běhounkova 2474'!D29+'MŠ Herčíkova 2190'!D29+'MŠ Horákova 2064'!D29+'MŠ Hostinského 1534'!D29+'MŠ Husníkova 2075'!D29+'MŠ Husníkova 2076'!D29+'MŠ Chlupova 1798'!D29+'MŠ Chlupova 1799'!D29+'MŠ Janského 2187'!D29+'MŠ Janského 2188'!D29+'MŠ Klausova 2449'!D29+'MŠ Mezi Školami 2323'!D29+'MŠ Mezi Školami 2482 '!D29+'MŠ Mohylová 1964'!D29+'MŠ Ovčí Hájek 2174'!D29+'MŠ Ovčí Hájek 2177'!D29+'MŠ Podpěrova 1880'!D29+'MŠ Trávníčkova 1747'!D29+'MŠ Vlachova 1501'!D29+'MŠ Vlasákova 955'!D29+'MŠ Zázvorkova 1994'!D29</f>
        <v>6679350</v>
      </c>
      <c r="E29" s="22">
        <f>'MŠ Běhounkova 2300'!E29+'MŠ Běhounkova 2474'!E29+'MŠ Herčíkova 2190'!E29+'MŠ Horákova 2064'!E29+'MŠ Hostinského 1534'!E29+'MŠ Husníkova 2075'!E29+'MŠ Husníkova 2076'!E29+'MŠ Chlupova 1798'!E29+'MŠ Chlupova 1799'!E29+'MŠ Janského 2187'!E29+'MŠ Janského 2188'!E29+'MŠ Klausova 2449'!E29+'MŠ Mezi Školami 2323'!E29+'MŠ Mezi Školami 2482 '!E29+'MŠ Mohylová 1964'!E29+'MŠ Ovčí Hájek 2174'!E29+'MŠ Ovčí Hájek 2177'!E29+'MŠ Podpěrova 1880'!E29+'MŠ Trávníčkova 1747'!E29+'MŠ Vlachova 1501'!E29+'MŠ Vlasákova 955'!E29+'MŠ Zázvorkova 1994'!E29</f>
        <v>6731876.03</v>
      </c>
      <c r="F29" s="52">
        <f t="shared" si="2"/>
        <v>1.007863943347781</v>
      </c>
      <c r="G29" s="24">
        <f>'MŠ Běhounkova 2300'!G29+'MŠ Běhounkova 2474'!G29+'MŠ Herčíkova 2190'!G29+'MŠ Horákova 2064'!G29+'MŠ Hostinského 1534'!G29+'MŠ Husníkova 2075'!G29+'MŠ Husníkova 2076'!G29+'MŠ Chlupova 1798'!G29+'MŠ Chlupova 1799'!G29+'MŠ Janského 2187'!G29+'MŠ Janského 2188'!G29+'MŠ Klausova 2449'!G29+'MŠ Mezi Školami 2323'!G29+'MŠ Mezi Školami 2482 '!G29+'MŠ Mohylová 1964'!G29+'MŠ Ovčí Hájek 2174'!G29+'MŠ Ovčí Hájek 2177'!G29+'MŠ Podpěrova 1880'!G29+'MŠ Trávníčkova 1747'!G29+'MŠ Vlachova 1501'!G29+'MŠ Vlasákova 955'!G29+'MŠ Zázvorkova 1994'!G29</f>
        <v>14100</v>
      </c>
      <c r="H29" s="22">
        <f>'MŠ Běhounkova 2300'!H29+'MŠ Běhounkova 2474'!H29+'MŠ Herčíkova 2190'!H29+'MŠ Horákova 2064'!H29+'MŠ Hostinského 1534'!H29+'MŠ Husníkova 2075'!H29+'MŠ Husníkova 2076'!H29+'MŠ Chlupova 1798'!H29+'MŠ Chlupova 1799'!H29+'MŠ Janského 2187'!H29+'MŠ Janského 2188'!H29+'MŠ Klausova 2449'!H29+'MŠ Mezi Školami 2323'!H29+'MŠ Mezi Školami 2482 '!H29+'MŠ Mohylová 1964'!H29+'MŠ Ovčí Hájek 2174'!H29+'MŠ Ovčí Hájek 2177'!H29+'MŠ Podpěrova 1880'!H29+'MŠ Trávníčkova 1747'!H29+'MŠ Vlachova 1501'!H29+'MŠ Vlasákova 955'!H29+'MŠ Zázvorkova 1994'!H29</f>
        <v>16850</v>
      </c>
      <c r="I29" s="22">
        <f>'MŠ Běhounkova 2300'!I29+'MŠ Běhounkova 2474'!I29+'MŠ Herčíkova 2190'!I29+'MŠ Horákova 2064'!I29+'MŠ Hostinského 1534'!I29+'MŠ Husníkova 2075'!I29+'MŠ Husníkova 2076'!I29+'MŠ Chlupova 1798'!I29+'MŠ Chlupova 1799'!I29+'MŠ Janského 2187'!I29+'MŠ Janského 2188'!I29+'MŠ Klausova 2449'!I29+'MŠ Mezi Školami 2323'!I29+'MŠ Mezi Školami 2482 '!I29+'MŠ Mohylová 1964'!I29+'MŠ Ovčí Hájek 2174'!I29+'MŠ Ovčí Hájek 2177'!I29+'MŠ Podpěrova 1880'!I29+'MŠ Trávníčkova 1747'!I29+'MŠ Vlachova 1501'!I29+'MŠ Vlasákova 955'!I29+'MŠ Zázvorkova 1994'!I29</f>
        <v>16792</v>
      </c>
      <c r="J29" s="52">
        <f>I29/H29</f>
        <v>0.9965578635014837</v>
      </c>
      <c r="L29" s="53"/>
      <c r="N29" s="53"/>
    </row>
    <row r="30" spans="1:14" ht="15" customHeight="1">
      <c r="A30" s="10" t="s">
        <v>148</v>
      </c>
      <c r="B30" s="11">
        <v>521</v>
      </c>
      <c r="C30" s="24">
        <f>'MŠ Běhounkova 2300'!C30+'MŠ Běhounkova 2474'!C30+'MŠ Herčíkova 2190'!C30+'MŠ Horákova 2064'!C30+'MŠ Hostinského 1534'!C30+'MŠ Husníkova 2075'!C30+'MŠ Husníkova 2076'!C30+'MŠ Chlupova 1798'!C30+'MŠ Chlupova 1799'!C30+'MŠ Janského 2187'!C30+'MŠ Janského 2188'!C30+'MŠ Klausova 2449'!C30+'MŠ Mezi Školami 2323'!C30+'MŠ Mezi Školami 2482 '!C30+'MŠ Mohylová 1964'!C30+'MŠ Ovčí Hájek 2174'!C30+'MŠ Ovčí Hájek 2177'!C30+'MŠ Podpěrova 1880'!C30+'MŠ Trávníčkova 1747'!C30+'MŠ Vlachova 1501'!C30+'MŠ Vlasákova 955'!C30+'MŠ Zázvorkova 1994'!C30</f>
        <v>1556600</v>
      </c>
      <c r="D30" s="22">
        <f>'MŠ Běhounkova 2300'!D30+'MŠ Běhounkova 2474'!D30+'MŠ Herčíkova 2190'!D30+'MŠ Horákova 2064'!D30+'MŠ Hostinského 1534'!D30+'MŠ Husníkova 2075'!D30+'MŠ Husníkova 2076'!D30+'MŠ Chlupova 1798'!D30+'MŠ Chlupova 1799'!D30+'MŠ Janského 2187'!D30+'MŠ Janského 2188'!D30+'MŠ Klausova 2449'!D30+'MŠ Mezi Školami 2323'!D30+'MŠ Mezi Školami 2482 '!D30+'MŠ Mohylová 1964'!D30+'MŠ Ovčí Hájek 2174'!D30+'MŠ Ovčí Hájek 2177'!D30+'MŠ Podpěrova 1880'!D30+'MŠ Trávníčkova 1747'!D30+'MŠ Vlachova 1501'!D30+'MŠ Vlasákova 955'!D30+'MŠ Zázvorkova 1994'!D30</f>
        <v>8576400</v>
      </c>
      <c r="E30" s="22">
        <f>'MŠ Běhounkova 2300'!E30+'MŠ Běhounkova 2474'!E30+'MŠ Herčíkova 2190'!E30+'MŠ Horákova 2064'!E30+'MŠ Hostinského 1534'!E30+'MŠ Husníkova 2075'!E30+'MŠ Husníkova 2076'!E30+'MŠ Chlupova 1798'!E30+'MŠ Chlupova 1799'!E30+'MŠ Janského 2187'!E30+'MŠ Janského 2188'!E30+'MŠ Klausova 2449'!E30+'MŠ Mezi Školami 2323'!E30+'MŠ Mezi Školami 2482 '!E30+'MŠ Mohylová 1964'!E30+'MŠ Ovčí Hájek 2174'!E30+'MŠ Ovčí Hájek 2177'!E30+'MŠ Podpěrova 1880'!E30+'MŠ Trávníčkova 1747'!E30+'MŠ Vlachova 1501'!E30+'MŠ Vlasákova 955'!E30+'MŠ Zázvorkova 1994'!E30</f>
        <v>8577535.18</v>
      </c>
      <c r="F30" s="52">
        <f t="shared" si="2"/>
        <v>1.0001323608973463</v>
      </c>
      <c r="G30" s="24">
        <f>'MŠ Běhounkova 2300'!G30+'MŠ Běhounkova 2474'!G30+'MŠ Herčíkova 2190'!G30+'MŠ Horákova 2064'!G30+'MŠ Hostinského 1534'!G30+'MŠ Husníkova 2075'!G30+'MŠ Husníkova 2076'!G30+'MŠ Chlupova 1798'!G30+'MŠ Chlupova 1799'!G30+'MŠ Janského 2187'!G30+'MŠ Janského 2188'!G30+'MŠ Klausova 2449'!G30+'MŠ Mezi Školami 2323'!G30+'MŠ Mezi Školami 2482 '!G30+'MŠ Mohylová 1964'!G30+'MŠ Ovčí Hájek 2174'!G30+'MŠ Ovčí Hájek 2177'!G30+'MŠ Podpěrova 1880'!G30+'MŠ Trávníčkova 1747'!G30+'MŠ Vlachova 1501'!G30+'MŠ Vlasákova 955'!G30+'MŠ Zázvorkova 1994'!G30</f>
        <v>388100</v>
      </c>
      <c r="H30" s="22">
        <f>'MŠ Běhounkova 2300'!H30+'MŠ Běhounkova 2474'!H30+'MŠ Herčíkova 2190'!H30+'MŠ Horákova 2064'!H30+'MŠ Hostinského 1534'!H30+'MŠ Husníkova 2075'!H30+'MŠ Husníkova 2076'!H30+'MŠ Chlupova 1798'!H30+'MŠ Chlupova 1799'!H30+'MŠ Janského 2187'!H30+'MŠ Janského 2188'!H30+'MŠ Klausova 2449'!H30+'MŠ Mezi Školami 2323'!H30+'MŠ Mezi Školami 2482 '!H30+'MŠ Mohylová 1964'!H30+'MŠ Ovčí Hájek 2174'!H30+'MŠ Ovčí Hájek 2177'!H30+'MŠ Podpěrova 1880'!H30+'MŠ Trávníčkova 1747'!H30+'MŠ Vlachova 1501'!H30+'MŠ Vlasákova 955'!H30+'MŠ Zázvorkova 1994'!H30</f>
        <v>314400</v>
      </c>
      <c r="I30" s="22">
        <f>'MŠ Běhounkova 2300'!I30+'MŠ Běhounkova 2474'!I30+'MŠ Herčíkova 2190'!I30+'MŠ Horákova 2064'!I30+'MŠ Hostinského 1534'!I30+'MŠ Husníkova 2075'!I30+'MŠ Husníkova 2076'!I30+'MŠ Chlupova 1798'!I30+'MŠ Chlupova 1799'!I30+'MŠ Janského 2187'!I30+'MŠ Janského 2188'!I30+'MŠ Klausova 2449'!I30+'MŠ Mezi Školami 2323'!I30+'MŠ Mezi Školami 2482 '!I30+'MŠ Mohylová 1964'!I30+'MŠ Ovčí Hájek 2174'!I30+'MŠ Ovčí Hájek 2177'!I30+'MŠ Podpěrova 1880'!I30+'MŠ Trávníčkova 1747'!I30+'MŠ Vlachova 1501'!I30+'MŠ Vlasákova 955'!I30+'MŠ Zázvorkova 1994'!I30</f>
        <v>314533</v>
      </c>
      <c r="J30" s="52">
        <f>I30/H30</f>
        <v>1.0004230279898219</v>
      </c>
      <c r="L30" s="53"/>
      <c r="N30" s="53"/>
    </row>
    <row r="31" spans="1:14" ht="15" customHeight="1">
      <c r="A31" s="10" t="s">
        <v>149</v>
      </c>
      <c r="B31" s="11">
        <v>524</v>
      </c>
      <c r="C31" s="24">
        <f>'MŠ Běhounkova 2300'!C31+'MŠ Běhounkova 2474'!C31+'MŠ Herčíkova 2190'!C31+'MŠ Horákova 2064'!C31+'MŠ Hostinského 1534'!C31+'MŠ Husníkova 2075'!C31+'MŠ Husníkova 2076'!C31+'MŠ Chlupova 1798'!C31+'MŠ Chlupova 1799'!C31+'MŠ Janského 2187'!C31+'MŠ Janského 2188'!C31+'MŠ Klausova 2449'!C31+'MŠ Mezi Školami 2323'!C31+'MŠ Mezi Školami 2482 '!C31+'MŠ Mohylová 1964'!C31+'MŠ Ovčí Hájek 2174'!C31+'MŠ Ovčí Hájek 2177'!C31+'MŠ Podpěrova 1880'!C31+'MŠ Trávníčkova 1747'!C31+'MŠ Vlachova 1501'!C31+'MŠ Vlasákova 955'!C31+'MŠ Zázvorkova 1994'!C31</f>
        <v>358800</v>
      </c>
      <c r="D31" s="22">
        <f>'MŠ Běhounkova 2300'!D31+'MŠ Běhounkova 2474'!D31+'MŠ Herčíkova 2190'!D31+'MŠ Horákova 2064'!D31+'MŠ Hostinského 1534'!D31+'MŠ Husníkova 2075'!D31+'MŠ Husníkova 2076'!D31+'MŠ Chlupova 1798'!D31+'MŠ Chlupova 1799'!D31+'MŠ Janského 2187'!D31+'MŠ Janského 2188'!D31+'MŠ Klausova 2449'!D31+'MŠ Mezi Školami 2323'!D31+'MŠ Mezi Školami 2482 '!D31+'MŠ Mohylová 1964'!D31+'MŠ Ovčí Hájek 2174'!D31+'MŠ Ovčí Hájek 2177'!D31+'MŠ Podpěrova 1880'!D31+'MŠ Trávníčkova 1747'!D31+'MŠ Vlachova 1501'!D31+'MŠ Vlasákova 955'!D31+'MŠ Zázvorkova 1994'!D31</f>
        <v>2875700</v>
      </c>
      <c r="E31" s="22">
        <f>'MŠ Běhounkova 2300'!E31+'MŠ Běhounkova 2474'!E31+'MŠ Herčíkova 2190'!E31+'MŠ Horákova 2064'!E31+'MŠ Hostinského 1534'!E31+'MŠ Husníkova 2075'!E31+'MŠ Husníkova 2076'!E31+'MŠ Chlupova 1798'!E31+'MŠ Chlupova 1799'!E31+'MŠ Janského 2187'!E31+'MŠ Janského 2188'!E31+'MŠ Klausova 2449'!E31+'MŠ Mezi Školami 2323'!E31+'MŠ Mezi Školami 2482 '!E31+'MŠ Mohylová 1964'!E31+'MŠ Ovčí Hájek 2174'!E31+'MŠ Ovčí Hájek 2177'!E31+'MŠ Podpěrova 1880'!E31+'MŠ Trávníčkova 1747'!E31+'MŠ Vlachova 1501'!E31+'MŠ Vlasákova 955'!E31+'MŠ Zázvorkova 1994'!E31</f>
        <v>2875456.12</v>
      </c>
      <c r="F31" s="52">
        <f t="shared" si="2"/>
        <v>0.9999151928226171</v>
      </c>
      <c r="G31" s="24">
        <f>'MŠ Běhounkova 2300'!G31+'MŠ Běhounkova 2474'!G31+'MŠ Herčíkova 2190'!G31+'MŠ Horákova 2064'!G31+'MŠ Hostinského 1534'!G31+'MŠ Husníkova 2075'!G31+'MŠ Husníkova 2076'!G31+'MŠ Chlupova 1798'!G31+'MŠ Chlupova 1799'!G31+'MŠ Janského 2187'!G31+'MŠ Janského 2188'!G31+'MŠ Klausova 2449'!G31+'MŠ Mezi Školami 2323'!G31+'MŠ Mezi Školami 2482 '!G31+'MŠ Mohylová 1964'!G31+'MŠ Ovčí Hájek 2174'!G31+'MŠ Ovčí Hájek 2177'!G31+'MŠ Podpěrova 1880'!G31+'MŠ Trávníčkova 1747'!G31+'MŠ Vlachova 1501'!G31+'MŠ Vlasákova 955'!G31+'MŠ Zázvorkova 1994'!G31</f>
        <v>0</v>
      </c>
      <c r="H31" s="22">
        <f>'MŠ Běhounkova 2300'!H31+'MŠ Běhounkova 2474'!H31+'MŠ Herčíkova 2190'!H31+'MŠ Horákova 2064'!H31+'MŠ Hostinského 1534'!H31+'MŠ Husníkova 2075'!H31+'MŠ Husníkova 2076'!H31+'MŠ Chlupova 1798'!H31+'MŠ Chlupova 1799'!H31+'MŠ Janského 2187'!H31+'MŠ Janského 2188'!H31+'MŠ Klausova 2449'!H31+'MŠ Mezi Školami 2323'!H31+'MŠ Mezi Školami 2482 '!H31+'MŠ Mohylová 1964'!H31+'MŠ Ovčí Hájek 2174'!H31+'MŠ Ovčí Hájek 2177'!H31+'MŠ Podpěrova 1880'!H31+'MŠ Trávníčkova 1747'!H31+'MŠ Vlachova 1501'!H31+'MŠ Vlasákova 955'!H31+'MŠ Zázvorkova 1994'!H31</f>
        <v>0</v>
      </c>
      <c r="I31" s="22">
        <f>'MŠ Běhounkova 2300'!I31+'MŠ Běhounkova 2474'!I31+'MŠ Herčíkova 2190'!I31+'MŠ Horákova 2064'!I31+'MŠ Hostinského 1534'!I31+'MŠ Husníkova 2075'!I31+'MŠ Husníkova 2076'!I31+'MŠ Chlupova 1798'!I31+'MŠ Chlupova 1799'!I31+'MŠ Janského 2187'!I31+'MŠ Janského 2188'!I31+'MŠ Klausova 2449'!I31+'MŠ Mezi Školami 2323'!I31+'MŠ Mezi Školami 2482 '!I31+'MŠ Mohylová 1964'!I31+'MŠ Ovčí Hájek 2174'!I31+'MŠ Ovčí Hájek 2177'!I31+'MŠ Podpěrova 1880'!I31+'MŠ Trávníčkova 1747'!I31+'MŠ Vlachova 1501'!I31+'MŠ Vlasákova 955'!I31+'MŠ Zázvorkova 1994'!I31</f>
        <v>0</v>
      </c>
      <c r="J31" s="52">
        <v>0</v>
      </c>
      <c r="L31" s="53"/>
      <c r="N31" s="53"/>
    </row>
    <row r="32" spans="1:14" ht="15" customHeight="1">
      <c r="A32" s="10" t="s">
        <v>195</v>
      </c>
      <c r="B32" s="11">
        <v>527</v>
      </c>
      <c r="C32" s="24">
        <f>'MŠ Běhounkova 2300'!C32+'MŠ Běhounkova 2474'!C32+'MŠ Herčíkova 2190'!C32+'MŠ Horákova 2064'!C32+'MŠ Hostinského 1534'!C32+'MŠ Husníkova 2075'!C32+'MŠ Husníkova 2076'!C32+'MŠ Chlupova 1798'!C32+'MŠ Chlupova 1799'!C32+'MŠ Janského 2187'!C32+'MŠ Janského 2188'!C32+'MŠ Klausova 2449'!C32+'MŠ Mezi Školami 2323'!C32+'MŠ Mezi Školami 2482 '!C32+'MŠ Mohylová 1964'!C32+'MŠ Ovčí Hájek 2174'!C32+'MŠ Ovčí Hájek 2177'!C32+'MŠ Podpěrova 1880'!C32+'MŠ Trávníčkova 1747'!C32+'MŠ Vlachova 1501'!C32+'MŠ Vlasákova 955'!C32+'MŠ Zázvorkova 1994'!C32</f>
        <v>65500</v>
      </c>
      <c r="D32" s="22">
        <f>'MŠ Běhounkova 2300'!D32+'MŠ Běhounkova 2474'!D32+'MŠ Herčíkova 2190'!D32+'MŠ Horákova 2064'!D32+'MŠ Hostinského 1534'!D32+'MŠ Husníkova 2075'!D32+'MŠ Husníkova 2076'!D32+'MŠ Chlupova 1798'!D32+'MŠ Chlupova 1799'!D32+'MŠ Janského 2187'!D32+'MŠ Janského 2188'!D32+'MŠ Klausova 2449'!D32+'MŠ Mezi Školami 2323'!D32+'MŠ Mezi Školami 2482 '!D32+'MŠ Mohylová 1964'!D32+'MŠ Ovčí Hájek 2174'!D32+'MŠ Ovčí Hájek 2177'!D32+'MŠ Podpěrova 1880'!D32+'MŠ Trávníčkova 1747'!D32+'MŠ Vlachova 1501'!D32+'MŠ Vlasákova 955'!D32+'MŠ Zázvorkova 1994'!D32</f>
        <v>196950</v>
      </c>
      <c r="E32" s="22">
        <f>'MŠ Běhounkova 2300'!E32+'MŠ Běhounkova 2474'!E32+'MŠ Herčíkova 2190'!E32+'MŠ Horákova 2064'!E32+'MŠ Hostinského 1534'!E32+'MŠ Husníkova 2075'!E32+'MŠ Husníkova 2076'!E32+'MŠ Chlupova 1798'!E32+'MŠ Chlupova 1799'!E32+'MŠ Janského 2187'!E32+'MŠ Janského 2188'!E32+'MŠ Klausova 2449'!E32+'MŠ Mezi Školami 2323'!E32+'MŠ Mezi Školami 2482 '!E32+'MŠ Mohylová 1964'!E32+'MŠ Ovčí Hájek 2174'!E32+'MŠ Ovčí Hájek 2177'!E32+'MŠ Podpěrova 1880'!E32+'MŠ Trávníčkova 1747'!E32+'MŠ Vlachova 1501'!E32+'MŠ Vlasákova 955'!E32+'MŠ Zázvorkova 1994'!E32</f>
        <v>196651.38</v>
      </c>
      <c r="F32" s="52">
        <f t="shared" si="2"/>
        <v>0.9984837776085301</v>
      </c>
      <c r="G32" s="24">
        <f>'MŠ Běhounkova 2300'!G32+'MŠ Běhounkova 2474'!G32+'MŠ Herčíkova 2190'!G32+'MŠ Horákova 2064'!G32+'MŠ Hostinského 1534'!G32+'MŠ Husníkova 2075'!G32+'MŠ Husníkova 2076'!G32+'MŠ Chlupova 1798'!G32+'MŠ Chlupova 1799'!G32+'MŠ Janského 2187'!G32+'MŠ Janského 2188'!G32+'MŠ Klausova 2449'!G32+'MŠ Mezi Školami 2323'!G32+'MŠ Mezi Školami 2482 '!G32+'MŠ Mohylová 1964'!G32+'MŠ Ovčí Hájek 2174'!G32+'MŠ Ovčí Hájek 2177'!G32+'MŠ Podpěrova 1880'!G32+'MŠ Trávníčkova 1747'!G32+'MŠ Vlachova 1501'!G32+'MŠ Vlasákova 955'!G32+'MŠ Zázvorkova 1994'!G32</f>
        <v>0</v>
      </c>
      <c r="H32" s="22">
        <f>'MŠ Běhounkova 2300'!H32+'MŠ Běhounkova 2474'!H32+'MŠ Herčíkova 2190'!H32+'MŠ Horákova 2064'!H32+'MŠ Hostinského 1534'!H32+'MŠ Husníkova 2075'!H32+'MŠ Husníkova 2076'!H32+'MŠ Chlupova 1798'!H32+'MŠ Chlupova 1799'!H32+'MŠ Janského 2187'!H32+'MŠ Janského 2188'!H32+'MŠ Klausova 2449'!H32+'MŠ Mezi Školami 2323'!H32+'MŠ Mezi Školami 2482 '!H32+'MŠ Mohylová 1964'!H32+'MŠ Ovčí Hájek 2174'!H32+'MŠ Ovčí Hájek 2177'!H32+'MŠ Podpěrova 1880'!H32+'MŠ Trávníčkova 1747'!H32+'MŠ Vlachova 1501'!H32+'MŠ Vlasákova 955'!H32+'MŠ Zázvorkova 1994'!H32</f>
        <v>0</v>
      </c>
      <c r="I32" s="22">
        <f>'MŠ Běhounkova 2300'!I32+'MŠ Běhounkova 2474'!I32+'MŠ Herčíkova 2190'!I32+'MŠ Horákova 2064'!I32+'MŠ Hostinského 1534'!I32+'MŠ Husníkova 2075'!I32+'MŠ Husníkova 2076'!I32+'MŠ Chlupova 1798'!I32+'MŠ Chlupova 1799'!I32+'MŠ Janského 2187'!I32+'MŠ Janského 2188'!I32+'MŠ Klausova 2449'!I32+'MŠ Mezi Školami 2323'!I32+'MŠ Mezi Školami 2482 '!I32+'MŠ Mohylová 1964'!I32+'MŠ Ovčí Hájek 2174'!I32+'MŠ Ovčí Hájek 2177'!I32+'MŠ Podpěrova 1880'!I32+'MŠ Trávníčkova 1747'!I32+'MŠ Vlachova 1501'!I32+'MŠ Vlasákova 955'!I32+'MŠ Zázvorkova 1994'!I32</f>
        <v>0</v>
      </c>
      <c r="J32" s="52">
        <v>0</v>
      </c>
      <c r="L32" s="53"/>
      <c r="N32" s="53"/>
    </row>
    <row r="33" spans="1:14" ht="15" customHeight="1">
      <c r="A33" s="10" t="s">
        <v>150</v>
      </c>
      <c r="B33" s="11">
        <v>525</v>
      </c>
      <c r="C33" s="24">
        <f>'MŠ Běhounkova 2300'!C33+'MŠ Běhounkova 2474'!C33+'MŠ Herčíkova 2190'!C33+'MŠ Horákova 2064'!C33+'MŠ Hostinského 1534'!C33+'MŠ Husníkova 2075'!C33+'MŠ Husníkova 2076'!C33+'MŠ Chlupova 1798'!C33+'MŠ Chlupova 1799'!C33+'MŠ Janského 2187'!C33+'MŠ Janského 2188'!C33+'MŠ Klausova 2449'!C33+'MŠ Mezi Školami 2323'!C33+'MŠ Mezi Školami 2482 '!C33+'MŠ Mohylová 1964'!C33+'MŠ Ovčí Hájek 2174'!C33+'MŠ Ovčí Hájek 2177'!C33+'MŠ Podpěrova 1880'!C33+'MŠ Trávníčkova 1747'!C33+'MŠ Vlachova 1501'!C33+'MŠ Vlasákova 955'!C33+'MŠ Zázvorkova 1994'!C33</f>
        <v>400</v>
      </c>
      <c r="D33" s="22">
        <f>'MŠ Běhounkova 2300'!D33+'MŠ Běhounkova 2474'!D33+'MŠ Herčíkova 2190'!D33+'MŠ Horákova 2064'!D33+'MŠ Hostinského 1534'!D33+'MŠ Husníkova 2075'!D33+'MŠ Husníkova 2076'!D33+'MŠ Chlupova 1798'!D33+'MŠ Chlupova 1799'!D33+'MŠ Janského 2187'!D33+'MŠ Janského 2188'!D33+'MŠ Klausova 2449'!D33+'MŠ Mezi Školami 2323'!D33+'MŠ Mezi Školami 2482 '!D33+'MŠ Mohylová 1964'!D33+'MŠ Ovčí Hájek 2174'!D33+'MŠ Ovčí Hájek 2177'!D33+'MŠ Podpěrova 1880'!D33+'MŠ Trávníčkova 1747'!D33+'MŠ Vlachova 1501'!D33+'MŠ Vlasákova 955'!D33+'MŠ Zázvorkova 1994'!D33</f>
        <v>22600</v>
      </c>
      <c r="E33" s="22">
        <f>'MŠ Běhounkova 2300'!E33+'MŠ Běhounkova 2474'!E33+'MŠ Herčíkova 2190'!E33+'MŠ Horákova 2064'!E33+'MŠ Hostinského 1534'!E33+'MŠ Husníkova 2075'!E33+'MŠ Husníkova 2076'!E33+'MŠ Chlupova 1798'!E33+'MŠ Chlupova 1799'!E33+'MŠ Janského 2187'!E33+'MŠ Janského 2188'!E33+'MŠ Klausova 2449'!E33+'MŠ Mezi Školami 2323'!E33+'MŠ Mezi Školami 2482 '!E33+'MŠ Mohylová 1964'!E33+'MŠ Ovčí Hájek 2174'!E33+'MŠ Ovčí Hájek 2177'!E33+'MŠ Podpěrova 1880'!E33+'MŠ Trávníčkova 1747'!E33+'MŠ Vlachova 1501'!E33+'MŠ Vlasákova 955'!E33+'MŠ Zázvorkova 1994'!E33</f>
        <v>22353.54</v>
      </c>
      <c r="F33" s="52">
        <f>E33/D33</f>
        <v>0.9890946902654868</v>
      </c>
      <c r="G33" s="24">
        <f>'MŠ Běhounkova 2300'!G33+'MŠ Běhounkova 2474'!G33+'MŠ Herčíkova 2190'!G33+'MŠ Horákova 2064'!G33+'MŠ Hostinského 1534'!G33+'MŠ Husníkova 2075'!G33+'MŠ Husníkova 2076'!G33+'MŠ Chlupova 1798'!G33+'MŠ Chlupova 1799'!G33+'MŠ Janského 2187'!G33+'MŠ Janského 2188'!G33+'MŠ Klausova 2449'!G33+'MŠ Mezi Školami 2323'!G33+'MŠ Mezi Školami 2482 '!G33+'MŠ Mohylová 1964'!G33+'MŠ Ovčí Hájek 2174'!G33+'MŠ Ovčí Hájek 2177'!G33+'MŠ Podpěrova 1880'!G33+'MŠ Trávníčkova 1747'!G33+'MŠ Vlachova 1501'!G33+'MŠ Vlasákova 955'!G33+'MŠ Zázvorkova 1994'!G33</f>
        <v>0</v>
      </c>
      <c r="H33" s="22">
        <f>'MŠ Běhounkova 2300'!H33+'MŠ Běhounkova 2474'!H33+'MŠ Herčíkova 2190'!H33+'MŠ Horákova 2064'!H33+'MŠ Hostinského 1534'!H33+'MŠ Husníkova 2075'!H33+'MŠ Husníkova 2076'!H33+'MŠ Chlupova 1798'!H33+'MŠ Chlupova 1799'!H33+'MŠ Janského 2187'!H33+'MŠ Janského 2188'!H33+'MŠ Klausova 2449'!H33+'MŠ Mezi Školami 2323'!H33+'MŠ Mezi Školami 2482 '!H33+'MŠ Mohylová 1964'!H33+'MŠ Ovčí Hájek 2174'!H33+'MŠ Ovčí Hájek 2177'!H33+'MŠ Podpěrova 1880'!H33+'MŠ Trávníčkova 1747'!H33+'MŠ Vlachova 1501'!H33+'MŠ Vlasákova 955'!H33+'MŠ Zázvorkova 1994'!H33</f>
        <v>0</v>
      </c>
      <c r="I33" s="22">
        <f>'MŠ Běhounkova 2300'!I33+'MŠ Běhounkova 2474'!I33+'MŠ Herčíkova 2190'!I33+'MŠ Horákova 2064'!I33+'MŠ Hostinského 1534'!I33+'MŠ Husníkova 2075'!I33+'MŠ Husníkova 2076'!I33+'MŠ Chlupova 1798'!I33+'MŠ Chlupova 1799'!I33+'MŠ Janského 2187'!I33+'MŠ Janského 2188'!I33+'MŠ Klausova 2449'!I33+'MŠ Mezi Školami 2323'!I33+'MŠ Mezi Školami 2482 '!I33+'MŠ Mohylová 1964'!I33+'MŠ Ovčí Hájek 2174'!I33+'MŠ Ovčí Hájek 2177'!I33+'MŠ Podpěrova 1880'!I33+'MŠ Trávníčkova 1747'!I33+'MŠ Vlachova 1501'!I33+'MŠ Vlasákova 955'!I33+'MŠ Zázvorkova 1994'!I33</f>
        <v>0</v>
      </c>
      <c r="J33" s="52">
        <v>0</v>
      </c>
      <c r="L33" s="53"/>
      <c r="N33" s="53"/>
    </row>
    <row r="34" spans="1:14" ht="15" customHeight="1">
      <c r="A34" s="10" t="s">
        <v>151</v>
      </c>
      <c r="B34" s="11">
        <v>528</v>
      </c>
      <c r="C34" s="24">
        <f>'MŠ Běhounkova 2300'!C34+'MŠ Běhounkova 2474'!C34+'MŠ Herčíkova 2190'!C34+'MŠ Horákova 2064'!C34+'MŠ Hostinského 1534'!C34+'MŠ Husníkova 2075'!C34+'MŠ Husníkova 2076'!C34+'MŠ Chlupova 1798'!C34+'MŠ Chlupova 1799'!C34+'MŠ Janského 2187'!C34+'MŠ Janského 2188'!C34+'MŠ Klausova 2449'!C34+'MŠ Mezi Školami 2323'!C34+'MŠ Mezi Školami 2482 '!C34+'MŠ Mohylová 1964'!C34+'MŠ Ovčí Hájek 2174'!C34+'MŠ Ovčí Hájek 2177'!C34+'MŠ Podpěrova 1880'!C34+'MŠ Trávníčkova 1747'!C34+'MŠ Vlachova 1501'!C34+'MŠ Vlasákova 955'!C34+'MŠ Zázvorkova 1994'!C34</f>
        <v>0</v>
      </c>
      <c r="D34" s="22">
        <f>'MŠ Běhounkova 2300'!D34+'MŠ Běhounkova 2474'!D34+'MŠ Herčíkova 2190'!D34+'MŠ Horákova 2064'!D34+'MŠ Hostinského 1534'!D34+'MŠ Husníkova 2075'!D34+'MŠ Husníkova 2076'!D34+'MŠ Chlupova 1798'!D34+'MŠ Chlupova 1799'!D34+'MŠ Janského 2187'!D34+'MŠ Janského 2188'!D34+'MŠ Klausova 2449'!D34+'MŠ Mezi Školami 2323'!D34+'MŠ Mezi Školami 2482 '!D34+'MŠ Mohylová 1964'!D34+'MŠ Ovčí Hájek 2174'!D34+'MŠ Ovčí Hájek 2177'!D34+'MŠ Podpěrova 1880'!D34+'MŠ Trávníčkova 1747'!D34+'MŠ Vlachova 1501'!D34+'MŠ Vlasákova 955'!D34+'MŠ Zázvorkova 1994'!D34</f>
        <v>0</v>
      </c>
      <c r="E34" s="22">
        <f>'MŠ Běhounkova 2300'!E34+'MŠ Běhounkova 2474'!E34+'MŠ Herčíkova 2190'!E34+'MŠ Horákova 2064'!E34+'MŠ Hostinského 1534'!E34+'MŠ Husníkova 2075'!E34+'MŠ Husníkova 2076'!E34+'MŠ Chlupova 1798'!E34+'MŠ Chlupova 1799'!E34+'MŠ Janského 2187'!E34+'MŠ Janského 2188'!E34+'MŠ Klausova 2449'!E34+'MŠ Mezi Školami 2323'!E34+'MŠ Mezi Školami 2482 '!E34+'MŠ Mohylová 1964'!E34+'MŠ Ovčí Hájek 2174'!E34+'MŠ Ovčí Hájek 2177'!E34+'MŠ Podpěrova 1880'!E34+'MŠ Trávníčkova 1747'!E34+'MŠ Vlachova 1501'!E34+'MŠ Vlasákova 955'!E34+'MŠ Zázvorkova 1994'!E34</f>
        <v>0</v>
      </c>
      <c r="F34" s="52">
        <v>0</v>
      </c>
      <c r="G34" s="24">
        <f>'MŠ Běhounkova 2300'!G34+'MŠ Běhounkova 2474'!G34+'MŠ Herčíkova 2190'!G34+'MŠ Horákova 2064'!G34+'MŠ Hostinského 1534'!G34+'MŠ Husníkova 2075'!G34+'MŠ Husníkova 2076'!G34+'MŠ Chlupova 1798'!G34+'MŠ Chlupova 1799'!G34+'MŠ Janského 2187'!G34+'MŠ Janského 2188'!G34+'MŠ Klausova 2449'!G34+'MŠ Mezi Školami 2323'!G34+'MŠ Mezi Školami 2482 '!G34+'MŠ Mohylová 1964'!G34+'MŠ Ovčí Hájek 2174'!G34+'MŠ Ovčí Hájek 2177'!G34+'MŠ Podpěrova 1880'!G34+'MŠ Trávníčkova 1747'!G34+'MŠ Vlachova 1501'!G34+'MŠ Vlasákova 955'!G34+'MŠ Zázvorkova 1994'!G34</f>
        <v>0</v>
      </c>
      <c r="H34" s="22">
        <f>'MŠ Běhounkova 2300'!H34+'MŠ Běhounkova 2474'!H34+'MŠ Herčíkova 2190'!H34+'MŠ Horákova 2064'!H34+'MŠ Hostinského 1534'!H34+'MŠ Husníkova 2075'!H34+'MŠ Husníkova 2076'!H34+'MŠ Chlupova 1798'!H34+'MŠ Chlupova 1799'!H34+'MŠ Janského 2187'!H34+'MŠ Janského 2188'!H34+'MŠ Klausova 2449'!H34+'MŠ Mezi Školami 2323'!H34+'MŠ Mezi Školami 2482 '!H34+'MŠ Mohylová 1964'!H34+'MŠ Ovčí Hájek 2174'!H34+'MŠ Ovčí Hájek 2177'!H34+'MŠ Podpěrova 1880'!H34+'MŠ Trávníčkova 1747'!H34+'MŠ Vlachova 1501'!H34+'MŠ Vlasákova 955'!H34+'MŠ Zázvorkova 1994'!H34</f>
        <v>0</v>
      </c>
      <c r="I34" s="22">
        <f>'MŠ Běhounkova 2300'!I34+'MŠ Běhounkova 2474'!I34+'MŠ Herčíkova 2190'!I34+'MŠ Horákova 2064'!I34+'MŠ Hostinského 1534'!I34+'MŠ Husníkova 2075'!I34+'MŠ Husníkova 2076'!I34+'MŠ Chlupova 1798'!I34+'MŠ Chlupova 1799'!I34+'MŠ Janského 2187'!I34+'MŠ Janského 2188'!I34+'MŠ Klausova 2449'!I34+'MŠ Mezi Školami 2323'!I34+'MŠ Mezi Školami 2482 '!I34+'MŠ Mohylová 1964'!I34+'MŠ Ovčí Hájek 2174'!I34+'MŠ Ovčí Hájek 2177'!I34+'MŠ Podpěrova 1880'!I34+'MŠ Trávníčkova 1747'!I34+'MŠ Vlachova 1501'!I34+'MŠ Vlasákova 955'!I34+'MŠ Zázvorkova 1994'!I34</f>
        <v>0</v>
      </c>
      <c r="J34" s="52">
        <v>0</v>
      </c>
      <c r="L34" s="53"/>
      <c r="N34" s="53"/>
    </row>
    <row r="35" spans="1:14" ht="15" customHeight="1">
      <c r="A35" s="10" t="s">
        <v>152</v>
      </c>
      <c r="B35" s="11">
        <v>538</v>
      </c>
      <c r="C35" s="24">
        <f>'MŠ Běhounkova 2300'!C35+'MŠ Běhounkova 2474'!C35+'MŠ Herčíkova 2190'!C35+'MŠ Horákova 2064'!C35+'MŠ Hostinského 1534'!C35+'MŠ Husníkova 2075'!C35+'MŠ Husníkova 2076'!C35+'MŠ Chlupova 1798'!C35+'MŠ Chlupova 1799'!C35+'MŠ Janského 2187'!C35+'MŠ Janského 2188'!C35+'MŠ Klausova 2449'!C35+'MŠ Mezi Školami 2323'!C35+'MŠ Mezi Školami 2482 '!C35+'MŠ Mohylová 1964'!C35+'MŠ Ovčí Hájek 2174'!C35+'MŠ Ovčí Hájek 2177'!C35+'MŠ Podpěrova 1880'!C35+'MŠ Trávníčkova 1747'!C35+'MŠ Vlachova 1501'!C35+'MŠ Vlasákova 955'!C35+'MŠ Zázvorkova 1994'!C35</f>
        <v>0</v>
      </c>
      <c r="D35" s="22">
        <f>'MŠ Běhounkova 2300'!D35+'MŠ Běhounkova 2474'!D35+'MŠ Herčíkova 2190'!D35+'MŠ Horákova 2064'!D35+'MŠ Hostinského 1534'!D35+'MŠ Husníkova 2075'!D35+'MŠ Husníkova 2076'!D35+'MŠ Chlupova 1798'!D35+'MŠ Chlupova 1799'!D35+'MŠ Janského 2187'!D35+'MŠ Janského 2188'!D35+'MŠ Klausova 2449'!D35+'MŠ Mezi Školami 2323'!D35+'MŠ Mezi Školami 2482 '!D35+'MŠ Mohylová 1964'!D35+'MŠ Ovčí Hájek 2174'!D35+'MŠ Ovčí Hájek 2177'!D35+'MŠ Podpěrova 1880'!D35+'MŠ Trávníčkova 1747'!D35+'MŠ Vlachova 1501'!D35+'MŠ Vlasákova 955'!D35+'MŠ Zázvorkova 1994'!D35</f>
        <v>0</v>
      </c>
      <c r="E35" s="22">
        <f>'MŠ Běhounkova 2300'!E35+'MŠ Běhounkova 2474'!E35+'MŠ Herčíkova 2190'!E35+'MŠ Horákova 2064'!E35+'MŠ Hostinského 1534'!E35+'MŠ Husníkova 2075'!E35+'MŠ Husníkova 2076'!E35+'MŠ Chlupova 1798'!E35+'MŠ Chlupova 1799'!E35+'MŠ Janského 2187'!E35+'MŠ Janského 2188'!E35+'MŠ Klausova 2449'!E35+'MŠ Mezi Školami 2323'!E35+'MŠ Mezi Školami 2482 '!E35+'MŠ Mohylová 1964'!E35+'MŠ Ovčí Hájek 2174'!E35+'MŠ Ovčí Hájek 2177'!E35+'MŠ Podpěrova 1880'!E35+'MŠ Trávníčkova 1747'!E35+'MŠ Vlachova 1501'!E35+'MŠ Vlasákova 955'!E35+'MŠ Zázvorkova 1994'!E35</f>
        <v>0</v>
      </c>
      <c r="F35" s="52">
        <v>0</v>
      </c>
      <c r="G35" s="24">
        <f>'MŠ Běhounkova 2300'!G35+'MŠ Běhounkova 2474'!G35+'MŠ Herčíkova 2190'!G35+'MŠ Horákova 2064'!G35+'MŠ Hostinského 1534'!G35+'MŠ Husníkova 2075'!G35+'MŠ Husníkova 2076'!G35+'MŠ Chlupova 1798'!G35+'MŠ Chlupova 1799'!G35+'MŠ Janského 2187'!G35+'MŠ Janského 2188'!G35+'MŠ Klausova 2449'!G35+'MŠ Mezi Školami 2323'!G35+'MŠ Mezi Školami 2482 '!G35+'MŠ Mohylová 1964'!G35+'MŠ Ovčí Hájek 2174'!G35+'MŠ Ovčí Hájek 2177'!G35+'MŠ Podpěrova 1880'!G35+'MŠ Trávníčkova 1747'!G35+'MŠ Vlachova 1501'!G35+'MŠ Vlasákova 955'!G35+'MŠ Zázvorkova 1994'!G35</f>
        <v>0</v>
      </c>
      <c r="H35" s="22">
        <f>'MŠ Běhounkova 2300'!H35+'MŠ Běhounkova 2474'!H35+'MŠ Herčíkova 2190'!H35+'MŠ Horákova 2064'!H35+'MŠ Hostinského 1534'!H35+'MŠ Husníkova 2075'!H35+'MŠ Husníkova 2076'!H35+'MŠ Chlupova 1798'!H35+'MŠ Chlupova 1799'!H35+'MŠ Janského 2187'!H35+'MŠ Janského 2188'!H35+'MŠ Klausova 2449'!H35+'MŠ Mezi Školami 2323'!H35+'MŠ Mezi Školami 2482 '!H35+'MŠ Mohylová 1964'!H35+'MŠ Ovčí Hájek 2174'!H35+'MŠ Ovčí Hájek 2177'!H35+'MŠ Podpěrova 1880'!H35+'MŠ Trávníčkova 1747'!H35+'MŠ Vlachova 1501'!H35+'MŠ Vlasákova 955'!H35+'MŠ Zázvorkova 1994'!H35</f>
        <v>0</v>
      </c>
      <c r="I35" s="22">
        <f>'MŠ Běhounkova 2300'!I35+'MŠ Běhounkova 2474'!I35+'MŠ Herčíkova 2190'!I35+'MŠ Horákova 2064'!I35+'MŠ Hostinského 1534'!I35+'MŠ Husníkova 2075'!I35+'MŠ Husníkova 2076'!I35+'MŠ Chlupova 1798'!I35+'MŠ Chlupova 1799'!I35+'MŠ Janského 2187'!I35+'MŠ Janského 2188'!I35+'MŠ Klausova 2449'!I35+'MŠ Mezi Školami 2323'!I35+'MŠ Mezi Školami 2482 '!I35+'MŠ Mohylová 1964'!I35+'MŠ Ovčí Hájek 2174'!I35+'MŠ Ovčí Hájek 2177'!I35+'MŠ Podpěrova 1880'!I35+'MŠ Trávníčkova 1747'!I35+'MŠ Vlachova 1501'!I35+'MŠ Vlasákova 955'!I35+'MŠ Zázvorkova 1994'!I35</f>
        <v>0</v>
      </c>
      <c r="J35" s="52">
        <v>0</v>
      </c>
      <c r="L35" s="53"/>
      <c r="N35" s="53"/>
    </row>
    <row r="36" spans="1:14" ht="15" customHeight="1">
      <c r="A36" s="10" t="s">
        <v>153</v>
      </c>
      <c r="B36" s="11">
        <v>541</v>
      </c>
      <c r="C36" s="24">
        <f>'MŠ Běhounkova 2300'!C36+'MŠ Běhounkova 2474'!C36+'MŠ Herčíkova 2190'!C36+'MŠ Horákova 2064'!C36+'MŠ Hostinského 1534'!C36+'MŠ Husníkova 2075'!C36+'MŠ Husníkova 2076'!C36+'MŠ Chlupova 1798'!C36+'MŠ Chlupova 1799'!C36+'MŠ Janského 2187'!C36+'MŠ Janského 2188'!C36+'MŠ Klausova 2449'!C36+'MŠ Mezi Školami 2323'!C36+'MŠ Mezi Školami 2482 '!C36+'MŠ Mohylová 1964'!C36+'MŠ Ovčí Hájek 2174'!C36+'MŠ Ovčí Hájek 2177'!C36+'MŠ Podpěrova 1880'!C36+'MŠ Trávníčkova 1747'!C36+'MŠ Vlachova 1501'!C36+'MŠ Vlasákova 955'!C36+'MŠ Zázvorkova 1994'!C36</f>
        <v>0</v>
      </c>
      <c r="D36" s="22">
        <f>'MŠ Běhounkova 2300'!D36+'MŠ Běhounkova 2474'!D36+'MŠ Herčíkova 2190'!D36+'MŠ Horákova 2064'!D36+'MŠ Hostinského 1534'!D36+'MŠ Husníkova 2075'!D36+'MŠ Husníkova 2076'!D36+'MŠ Chlupova 1798'!D36+'MŠ Chlupova 1799'!D36+'MŠ Janského 2187'!D36+'MŠ Janského 2188'!D36+'MŠ Klausova 2449'!D36+'MŠ Mezi Školami 2323'!D36+'MŠ Mezi Školami 2482 '!D36+'MŠ Mohylová 1964'!D36+'MŠ Ovčí Hájek 2174'!D36+'MŠ Ovčí Hájek 2177'!D36+'MŠ Podpěrova 1880'!D36+'MŠ Trávníčkova 1747'!D36+'MŠ Vlachova 1501'!D36+'MŠ Vlasákova 955'!D36+'MŠ Zázvorkova 1994'!D36</f>
        <v>0</v>
      </c>
      <c r="E36" s="22">
        <f>'MŠ Běhounkova 2300'!E36+'MŠ Běhounkova 2474'!E36+'MŠ Herčíkova 2190'!E36+'MŠ Horákova 2064'!E36+'MŠ Hostinského 1534'!E36+'MŠ Husníkova 2075'!E36+'MŠ Husníkova 2076'!E36+'MŠ Chlupova 1798'!E36+'MŠ Chlupova 1799'!E36+'MŠ Janského 2187'!E36+'MŠ Janského 2188'!E36+'MŠ Klausova 2449'!E36+'MŠ Mezi Školami 2323'!E36+'MŠ Mezi Školami 2482 '!E36+'MŠ Mohylová 1964'!E36+'MŠ Ovčí Hájek 2174'!E36+'MŠ Ovčí Hájek 2177'!E36+'MŠ Podpěrova 1880'!E36+'MŠ Trávníčkova 1747'!E36+'MŠ Vlachova 1501'!E36+'MŠ Vlasákova 955'!E36+'MŠ Zázvorkova 1994'!E36</f>
        <v>0</v>
      </c>
      <c r="F36" s="52">
        <v>0</v>
      </c>
      <c r="G36" s="24">
        <f>'MŠ Běhounkova 2300'!G36+'MŠ Běhounkova 2474'!G36+'MŠ Herčíkova 2190'!G36+'MŠ Horákova 2064'!G36+'MŠ Hostinského 1534'!G36+'MŠ Husníkova 2075'!G36+'MŠ Husníkova 2076'!G36+'MŠ Chlupova 1798'!G36+'MŠ Chlupova 1799'!G36+'MŠ Janského 2187'!G36+'MŠ Janského 2188'!G36+'MŠ Klausova 2449'!G36+'MŠ Mezi Školami 2323'!G36+'MŠ Mezi Školami 2482 '!G36+'MŠ Mohylová 1964'!G36+'MŠ Ovčí Hájek 2174'!G36+'MŠ Ovčí Hájek 2177'!G36+'MŠ Podpěrova 1880'!G36+'MŠ Trávníčkova 1747'!G36+'MŠ Vlachova 1501'!G36+'MŠ Vlasákova 955'!G36+'MŠ Zázvorkova 1994'!G36</f>
        <v>0</v>
      </c>
      <c r="H36" s="22">
        <f>'MŠ Běhounkova 2300'!H36+'MŠ Běhounkova 2474'!H36+'MŠ Herčíkova 2190'!H36+'MŠ Horákova 2064'!H36+'MŠ Hostinského 1534'!H36+'MŠ Husníkova 2075'!H36+'MŠ Husníkova 2076'!H36+'MŠ Chlupova 1798'!H36+'MŠ Chlupova 1799'!H36+'MŠ Janského 2187'!H36+'MŠ Janského 2188'!H36+'MŠ Klausova 2449'!H36+'MŠ Mezi Školami 2323'!H36+'MŠ Mezi Školami 2482 '!H36+'MŠ Mohylová 1964'!H36+'MŠ Ovčí Hájek 2174'!H36+'MŠ Ovčí Hájek 2177'!H36+'MŠ Podpěrova 1880'!H36+'MŠ Trávníčkova 1747'!H36+'MŠ Vlachova 1501'!H36+'MŠ Vlasákova 955'!H36+'MŠ Zázvorkova 1994'!H36</f>
        <v>0</v>
      </c>
      <c r="I36" s="22">
        <f>'MŠ Běhounkova 2300'!I36+'MŠ Běhounkova 2474'!I36+'MŠ Herčíkova 2190'!I36+'MŠ Horákova 2064'!I36+'MŠ Hostinského 1534'!I36+'MŠ Husníkova 2075'!I36+'MŠ Husníkova 2076'!I36+'MŠ Chlupova 1798'!I36+'MŠ Chlupova 1799'!I36+'MŠ Janského 2187'!I36+'MŠ Janského 2188'!I36+'MŠ Klausova 2449'!I36+'MŠ Mezi Školami 2323'!I36+'MŠ Mezi Školami 2482 '!I36+'MŠ Mohylová 1964'!I36+'MŠ Ovčí Hájek 2174'!I36+'MŠ Ovčí Hájek 2177'!I36+'MŠ Podpěrova 1880'!I36+'MŠ Trávníčkova 1747'!I36+'MŠ Vlachova 1501'!I36+'MŠ Vlasákova 955'!I36+'MŠ Zázvorkova 1994'!I36</f>
        <v>0</v>
      </c>
      <c r="J36" s="52">
        <v>0</v>
      </c>
      <c r="L36" s="53"/>
      <c r="N36" s="53"/>
    </row>
    <row r="37" spans="1:14" ht="15" customHeight="1">
      <c r="A37" s="10" t="s">
        <v>154</v>
      </c>
      <c r="B37" s="11">
        <v>547</v>
      </c>
      <c r="C37" s="24">
        <f>'MŠ Běhounkova 2300'!C37+'MŠ Běhounkova 2474'!C37+'MŠ Herčíkova 2190'!C37+'MŠ Horákova 2064'!C37+'MŠ Hostinského 1534'!C37+'MŠ Husníkova 2075'!C37+'MŠ Husníkova 2076'!C37+'MŠ Chlupova 1798'!C37+'MŠ Chlupova 1799'!C37+'MŠ Janského 2187'!C37+'MŠ Janského 2188'!C37+'MŠ Klausova 2449'!C37+'MŠ Mezi Školami 2323'!C37+'MŠ Mezi Školami 2482 '!C37+'MŠ Mohylová 1964'!C37+'MŠ Ovčí Hájek 2174'!C37+'MŠ Ovčí Hájek 2177'!C37+'MŠ Podpěrova 1880'!C37+'MŠ Trávníčkova 1747'!C37+'MŠ Vlachova 1501'!C37+'MŠ Vlasákova 955'!C37+'MŠ Zázvorkova 1994'!C37</f>
        <v>0</v>
      </c>
      <c r="D37" s="22">
        <f>'MŠ Běhounkova 2300'!D37+'MŠ Běhounkova 2474'!D37+'MŠ Herčíkova 2190'!D37+'MŠ Horákova 2064'!D37+'MŠ Hostinského 1534'!D37+'MŠ Husníkova 2075'!D37+'MŠ Husníkova 2076'!D37+'MŠ Chlupova 1798'!D37+'MŠ Chlupova 1799'!D37+'MŠ Janského 2187'!D37+'MŠ Janského 2188'!D37+'MŠ Klausova 2449'!D37+'MŠ Mezi Školami 2323'!D37+'MŠ Mezi Školami 2482 '!D37+'MŠ Mohylová 1964'!D37+'MŠ Ovčí Hájek 2174'!D37+'MŠ Ovčí Hájek 2177'!D37+'MŠ Podpěrova 1880'!D37+'MŠ Trávníčkova 1747'!D37+'MŠ Vlachova 1501'!D37+'MŠ Vlasákova 955'!D37+'MŠ Zázvorkova 1994'!D37</f>
        <v>0</v>
      </c>
      <c r="E37" s="22">
        <f>'MŠ Běhounkova 2300'!E37+'MŠ Běhounkova 2474'!E37+'MŠ Herčíkova 2190'!E37+'MŠ Horákova 2064'!E37+'MŠ Hostinského 1534'!E37+'MŠ Husníkova 2075'!E37+'MŠ Husníkova 2076'!E37+'MŠ Chlupova 1798'!E37+'MŠ Chlupova 1799'!E37+'MŠ Janského 2187'!E37+'MŠ Janského 2188'!E37+'MŠ Klausova 2449'!E37+'MŠ Mezi Školami 2323'!E37+'MŠ Mezi Školami 2482 '!E37+'MŠ Mohylová 1964'!E37+'MŠ Ovčí Hájek 2174'!E37+'MŠ Ovčí Hájek 2177'!E37+'MŠ Podpěrova 1880'!E37+'MŠ Trávníčkova 1747'!E37+'MŠ Vlachova 1501'!E37+'MŠ Vlasákova 955'!E37+'MŠ Zázvorkova 1994'!E37</f>
        <v>0</v>
      </c>
      <c r="F37" s="52">
        <v>0</v>
      </c>
      <c r="G37" s="24">
        <f>'MŠ Běhounkova 2300'!G37+'MŠ Běhounkova 2474'!G37+'MŠ Herčíkova 2190'!G37+'MŠ Horákova 2064'!G37+'MŠ Hostinského 1534'!G37+'MŠ Husníkova 2075'!G37+'MŠ Husníkova 2076'!G37+'MŠ Chlupova 1798'!G37+'MŠ Chlupova 1799'!G37+'MŠ Janského 2187'!G37+'MŠ Janského 2188'!G37+'MŠ Klausova 2449'!G37+'MŠ Mezi Školami 2323'!G37+'MŠ Mezi Školami 2482 '!G37+'MŠ Mohylová 1964'!G37+'MŠ Ovčí Hájek 2174'!G37+'MŠ Ovčí Hájek 2177'!G37+'MŠ Podpěrova 1880'!G37+'MŠ Trávníčkova 1747'!G37+'MŠ Vlachova 1501'!G37+'MŠ Vlasákova 955'!G37+'MŠ Zázvorkova 1994'!G37</f>
        <v>0</v>
      </c>
      <c r="H37" s="22">
        <f>'MŠ Běhounkova 2300'!H37+'MŠ Běhounkova 2474'!H37+'MŠ Herčíkova 2190'!H37+'MŠ Horákova 2064'!H37+'MŠ Hostinského 1534'!H37+'MŠ Husníkova 2075'!H37+'MŠ Husníkova 2076'!H37+'MŠ Chlupova 1798'!H37+'MŠ Chlupova 1799'!H37+'MŠ Janského 2187'!H37+'MŠ Janského 2188'!H37+'MŠ Klausova 2449'!H37+'MŠ Mezi Školami 2323'!H37+'MŠ Mezi Školami 2482 '!H37+'MŠ Mohylová 1964'!H37+'MŠ Ovčí Hájek 2174'!H37+'MŠ Ovčí Hájek 2177'!H37+'MŠ Podpěrova 1880'!H37+'MŠ Trávníčkova 1747'!H37+'MŠ Vlachova 1501'!H37+'MŠ Vlasákova 955'!H37+'MŠ Zázvorkova 1994'!H37</f>
        <v>0</v>
      </c>
      <c r="I37" s="22">
        <f>'MŠ Běhounkova 2300'!I37+'MŠ Běhounkova 2474'!I37+'MŠ Herčíkova 2190'!I37+'MŠ Horákova 2064'!I37+'MŠ Hostinského 1534'!I37+'MŠ Husníkova 2075'!I37+'MŠ Husníkova 2076'!I37+'MŠ Chlupova 1798'!I37+'MŠ Chlupova 1799'!I37+'MŠ Janského 2187'!I37+'MŠ Janského 2188'!I37+'MŠ Klausova 2449'!I37+'MŠ Mezi Školami 2323'!I37+'MŠ Mezi Školami 2482 '!I37+'MŠ Mohylová 1964'!I37+'MŠ Ovčí Hájek 2174'!I37+'MŠ Ovčí Hájek 2177'!I37+'MŠ Podpěrova 1880'!I37+'MŠ Trávníčkova 1747'!I37+'MŠ Vlachova 1501'!I37+'MŠ Vlasákova 955'!I37+'MŠ Zázvorkova 1994'!I37</f>
        <v>0</v>
      </c>
      <c r="J37" s="52">
        <v>0</v>
      </c>
      <c r="L37" s="53"/>
      <c r="N37" s="53"/>
    </row>
    <row r="38" spans="1:14" ht="15" customHeight="1">
      <c r="A38" s="10" t="s">
        <v>218</v>
      </c>
      <c r="B38" s="11">
        <v>549</v>
      </c>
      <c r="C38" s="24">
        <f>'MŠ Běhounkova 2300'!C38+'MŠ Běhounkova 2474'!C38+'MŠ Herčíkova 2190'!C38+'MŠ Horákova 2064'!C38+'MŠ Hostinského 1534'!C38+'MŠ Husníkova 2075'!C38+'MŠ Husníkova 2076'!C38+'MŠ Chlupova 1798'!C38+'MŠ Chlupova 1799'!C38+'MŠ Janského 2187'!C38+'MŠ Janského 2188'!C38+'MŠ Klausova 2449'!C38+'MŠ Mezi Školami 2323'!C38+'MŠ Mezi Školami 2482 '!C38+'MŠ Mohylová 1964'!C38+'MŠ Ovčí Hájek 2174'!C38+'MŠ Ovčí Hájek 2177'!C38+'MŠ Podpěrova 1880'!C38+'MŠ Trávníčkova 1747'!C38+'MŠ Vlachova 1501'!C38+'MŠ Vlasákova 955'!C38+'MŠ Zázvorkova 1994'!C38</f>
        <v>0</v>
      </c>
      <c r="D38" s="22">
        <f>'MŠ Běhounkova 2300'!D38+'MŠ Běhounkova 2474'!D38+'MŠ Herčíkova 2190'!D38+'MŠ Horákova 2064'!D38+'MŠ Hostinského 1534'!D38+'MŠ Husníkova 2075'!D38+'MŠ Husníkova 2076'!D38+'MŠ Chlupova 1798'!D38+'MŠ Chlupova 1799'!D38+'MŠ Janského 2187'!D38+'MŠ Janského 2188'!D38+'MŠ Klausova 2449'!D38+'MŠ Mezi Školami 2323'!D38+'MŠ Mezi Školami 2482 '!D38+'MŠ Mohylová 1964'!D38+'MŠ Ovčí Hájek 2174'!D38+'MŠ Ovčí Hájek 2177'!D38+'MŠ Podpěrova 1880'!D38+'MŠ Trávníčkova 1747'!D38+'MŠ Vlachova 1501'!D38+'MŠ Vlasákova 955'!D38+'MŠ Zázvorkova 1994'!D38</f>
        <v>900</v>
      </c>
      <c r="E38" s="22">
        <f>'MŠ Běhounkova 2300'!E38+'MŠ Běhounkova 2474'!E38+'MŠ Herčíkova 2190'!E38+'MŠ Horákova 2064'!E38+'MŠ Hostinského 1534'!E38+'MŠ Husníkova 2075'!E38+'MŠ Husníkova 2076'!E38+'MŠ Chlupova 1798'!E38+'MŠ Chlupova 1799'!E38+'MŠ Janského 2187'!E38+'MŠ Janského 2188'!E38+'MŠ Klausova 2449'!E38+'MŠ Mezi Školami 2323'!E38+'MŠ Mezi Školami 2482 '!E38+'MŠ Mohylová 1964'!E38+'MŠ Ovčí Hájek 2174'!E38+'MŠ Ovčí Hájek 2177'!E38+'MŠ Podpěrova 1880'!E38+'MŠ Trávníčkova 1747'!E38+'MŠ Vlachova 1501'!E38+'MŠ Vlasákova 955'!E38+'MŠ Zázvorkova 1994'!E38</f>
        <v>842</v>
      </c>
      <c r="F38" s="52">
        <f t="shared" si="2"/>
        <v>0.9355555555555556</v>
      </c>
      <c r="G38" s="24">
        <f>'MŠ Běhounkova 2300'!G38+'MŠ Běhounkova 2474'!G38+'MŠ Herčíkova 2190'!G38+'MŠ Horákova 2064'!G38+'MŠ Hostinského 1534'!G38+'MŠ Husníkova 2075'!G38+'MŠ Husníkova 2076'!G38+'MŠ Chlupova 1798'!G38+'MŠ Chlupova 1799'!G38+'MŠ Janského 2187'!G38+'MŠ Janského 2188'!G38+'MŠ Klausova 2449'!G38+'MŠ Mezi Školami 2323'!G38+'MŠ Mezi Školami 2482 '!G38+'MŠ Mohylová 1964'!G38+'MŠ Ovčí Hájek 2174'!G38+'MŠ Ovčí Hájek 2177'!G38+'MŠ Podpěrova 1880'!G38+'MŠ Trávníčkova 1747'!G38+'MŠ Vlachova 1501'!G38+'MŠ Vlasákova 955'!G38+'MŠ Zázvorkova 1994'!G38</f>
        <v>0</v>
      </c>
      <c r="H38" s="22">
        <f>'MŠ Běhounkova 2300'!H38+'MŠ Běhounkova 2474'!H38+'MŠ Herčíkova 2190'!H38+'MŠ Horákova 2064'!H38+'MŠ Hostinského 1534'!H38+'MŠ Husníkova 2075'!H38+'MŠ Husníkova 2076'!H38+'MŠ Chlupova 1798'!H38+'MŠ Chlupova 1799'!H38+'MŠ Janského 2187'!H38+'MŠ Janského 2188'!H38+'MŠ Klausova 2449'!H38+'MŠ Mezi Školami 2323'!H38+'MŠ Mezi Školami 2482 '!H38+'MŠ Mohylová 1964'!H38+'MŠ Ovčí Hájek 2174'!H38+'MŠ Ovčí Hájek 2177'!H38+'MŠ Podpěrova 1880'!H38+'MŠ Trávníčkova 1747'!H38+'MŠ Vlachova 1501'!H38+'MŠ Vlasákova 955'!H38+'MŠ Zázvorkova 1994'!H38</f>
        <v>0</v>
      </c>
      <c r="I38" s="22">
        <f>'MŠ Běhounkova 2300'!I38+'MŠ Běhounkova 2474'!I38+'MŠ Herčíkova 2190'!I38+'MŠ Horákova 2064'!I38+'MŠ Hostinského 1534'!I38+'MŠ Husníkova 2075'!I38+'MŠ Husníkova 2076'!I38+'MŠ Chlupova 1798'!I38+'MŠ Chlupova 1799'!I38+'MŠ Janského 2187'!I38+'MŠ Janského 2188'!I38+'MŠ Klausova 2449'!I38+'MŠ Mezi Školami 2323'!I38+'MŠ Mezi Školami 2482 '!I38+'MŠ Mohylová 1964'!I38+'MŠ Ovčí Hájek 2174'!I38+'MŠ Ovčí Hájek 2177'!I38+'MŠ Podpěrova 1880'!I38+'MŠ Trávníčkova 1747'!I38+'MŠ Vlachova 1501'!I38+'MŠ Vlasákova 955'!I38+'MŠ Zázvorkova 1994'!I38</f>
        <v>0</v>
      </c>
      <c r="J38" s="52">
        <v>0</v>
      </c>
      <c r="L38" s="53"/>
      <c r="N38" s="53"/>
    </row>
    <row r="39" spans="1:14" ht="15" customHeight="1">
      <c r="A39" s="17" t="s">
        <v>155</v>
      </c>
      <c r="B39" s="9">
        <v>551</v>
      </c>
      <c r="C39" s="24">
        <f>'MŠ Běhounkova 2300'!C39+'MŠ Běhounkova 2474'!C39+'MŠ Herčíkova 2190'!C39+'MŠ Horákova 2064'!C39+'MŠ Hostinského 1534'!C39+'MŠ Husníkova 2075'!C39+'MŠ Husníkova 2076'!C39+'MŠ Chlupova 1798'!C39+'MŠ Chlupova 1799'!C39+'MŠ Janského 2187'!C39+'MŠ Janského 2188'!C39+'MŠ Klausova 2449'!C39+'MŠ Mezi Školami 2323'!C39+'MŠ Mezi Školami 2482 '!C39+'MŠ Mohylová 1964'!C39+'MŠ Ovčí Hájek 2174'!C39+'MŠ Ovčí Hájek 2177'!C39+'MŠ Podpěrova 1880'!C39+'MŠ Trávníčkova 1747'!C39+'MŠ Vlachova 1501'!C39+'MŠ Vlasákova 955'!C39+'MŠ Zázvorkova 1994'!C39</f>
        <v>2462700</v>
      </c>
      <c r="D39" s="22">
        <f>'MŠ Běhounkova 2300'!D39+'MŠ Běhounkova 2474'!D39+'MŠ Herčíkova 2190'!D39+'MŠ Horákova 2064'!D39+'MŠ Hostinského 1534'!D39+'MŠ Husníkova 2075'!D39+'MŠ Husníkova 2076'!D39+'MŠ Chlupova 1798'!D39+'MŠ Chlupova 1799'!D39+'MŠ Janského 2187'!D39+'MŠ Janského 2188'!D39+'MŠ Klausova 2449'!D39+'MŠ Mezi Školami 2323'!D39+'MŠ Mezi Školami 2482 '!D39+'MŠ Mohylová 1964'!D39+'MŠ Ovčí Hájek 2174'!D39+'MŠ Ovčí Hájek 2177'!D39+'MŠ Podpěrova 1880'!D39+'MŠ Trávníčkova 1747'!D39+'MŠ Vlachova 1501'!D39+'MŠ Vlasákova 955'!D39+'MŠ Zázvorkova 1994'!D39</f>
        <v>2482000</v>
      </c>
      <c r="E39" s="22">
        <f>'MŠ Běhounkova 2300'!E39+'MŠ Běhounkova 2474'!E39+'MŠ Herčíkova 2190'!E39+'MŠ Horákova 2064'!E39+'MŠ Hostinského 1534'!E39+'MŠ Husníkova 2075'!E39+'MŠ Husníkova 2076'!E39+'MŠ Chlupova 1798'!E39+'MŠ Chlupova 1799'!E39+'MŠ Janského 2187'!E39+'MŠ Janského 2188'!E39+'MŠ Klausova 2449'!E39+'MŠ Mezi Školami 2323'!E39+'MŠ Mezi Školami 2482 '!E39+'MŠ Mohylová 1964'!E39+'MŠ Ovčí Hájek 2174'!E39+'MŠ Ovčí Hájek 2177'!E39+'MŠ Podpěrova 1880'!E39+'MŠ Trávníčkova 1747'!E39+'MŠ Vlachova 1501'!E39+'MŠ Vlasákova 955'!E39+'MŠ Zázvorkova 1994'!E39</f>
        <v>2482013.67</v>
      </c>
      <c r="F39" s="52">
        <f t="shared" si="2"/>
        <v>1.0000055076551169</v>
      </c>
      <c r="G39" s="24">
        <f>'MŠ Běhounkova 2300'!G39+'MŠ Běhounkova 2474'!G39+'MŠ Herčíkova 2190'!G39+'MŠ Horákova 2064'!G39+'MŠ Hostinského 1534'!G39+'MŠ Husníkova 2075'!G39+'MŠ Husníkova 2076'!G39+'MŠ Chlupova 1798'!G39+'MŠ Chlupova 1799'!G39+'MŠ Janského 2187'!G39+'MŠ Janského 2188'!G39+'MŠ Klausova 2449'!G39+'MŠ Mezi Školami 2323'!G39+'MŠ Mezi Školami 2482 '!G39+'MŠ Mohylová 1964'!G39+'MŠ Ovčí Hájek 2174'!G39+'MŠ Ovčí Hájek 2177'!G39+'MŠ Podpěrova 1880'!G39+'MŠ Trávníčkova 1747'!G39+'MŠ Vlachova 1501'!G39+'MŠ Vlasákova 955'!G39+'MŠ Zázvorkova 1994'!G39</f>
        <v>0</v>
      </c>
      <c r="H39" s="22">
        <f>'MŠ Běhounkova 2300'!H39+'MŠ Běhounkova 2474'!H39+'MŠ Herčíkova 2190'!H39+'MŠ Horákova 2064'!H39+'MŠ Hostinského 1534'!H39+'MŠ Husníkova 2075'!H39+'MŠ Husníkova 2076'!H39+'MŠ Chlupova 1798'!H39+'MŠ Chlupova 1799'!H39+'MŠ Janského 2187'!H39+'MŠ Janského 2188'!H39+'MŠ Klausova 2449'!H39+'MŠ Mezi Školami 2323'!H39+'MŠ Mezi Školami 2482 '!H39+'MŠ Mohylová 1964'!H39+'MŠ Ovčí Hájek 2174'!H39+'MŠ Ovčí Hájek 2177'!H39+'MŠ Podpěrova 1880'!H39+'MŠ Trávníčkova 1747'!H39+'MŠ Vlachova 1501'!H39+'MŠ Vlasákova 955'!H39+'MŠ Zázvorkova 1994'!H39</f>
        <v>0</v>
      </c>
      <c r="I39" s="22">
        <f>'MŠ Běhounkova 2300'!I39+'MŠ Běhounkova 2474'!I39+'MŠ Herčíkova 2190'!I39+'MŠ Horákova 2064'!I39+'MŠ Hostinského 1534'!I39+'MŠ Husníkova 2075'!I39+'MŠ Husníkova 2076'!I39+'MŠ Chlupova 1798'!I39+'MŠ Chlupova 1799'!I39+'MŠ Janského 2187'!I39+'MŠ Janského 2188'!I39+'MŠ Klausova 2449'!I39+'MŠ Mezi Školami 2323'!I39+'MŠ Mezi Školami 2482 '!I39+'MŠ Mohylová 1964'!I39+'MŠ Ovčí Hájek 2174'!I39+'MŠ Ovčí Hájek 2177'!I39+'MŠ Podpěrova 1880'!I39+'MŠ Trávníčkova 1747'!I39+'MŠ Vlachova 1501'!I39+'MŠ Vlasákova 955'!I39+'MŠ Zázvorkova 1994'!I39</f>
        <v>0</v>
      </c>
      <c r="J39" s="52">
        <v>0</v>
      </c>
      <c r="L39" s="53"/>
      <c r="N39" s="53"/>
    </row>
    <row r="40" spans="1:14" ht="15" customHeight="1" thickBot="1">
      <c r="A40" s="57" t="s">
        <v>189</v>
      </c>
      <c r="B40" s="12">
        <v>591</v>
      </c>
      <c r="C40" s="26">
        <f>'MŠ Běhounkova 2300'!C40+'MŠ Běhounkova 2474'!C40+'MŠ Herčíkova 2190'!C40+'MŠ Horákova 2064'!C40+'MŠ Hostinského 1534'!C40+'MŠ Husníkova 2075'!C40+'MŠ Husníkova 2076'!C40+'MŠ Chlupova 1798'!C40+'MŠ Chlupova 1799'!C40+'MŠ Janského 2187'!C40+'MŠ Janského 2188'!C40+'MŠ Klausova 2449'!C40+'MŠ Mezi Školami 2323'!C40+'MŠ Mezi Školami 2482 '!C40+'MŠ Mohylová 1964'!C40+'MŠ Ovčí Hájek 2174'!C40+'MŠ Ovčí Hájek 2177'!C40+'MŠ Podpěrova 1880'!C40+'MŠ Trávníčkova 1747'!C40+'MŠ Vlachova 1501'!C40+'MŠ Vlasákova 955'!C40+'MŠ Zázvorkova 1994'!C40</f>
        <v>1600</v>
      </c>
      <c r="D40" s="23">
        <f>'MŠ Běhounkova 2300'!D40+'MŠ Běhounkova 2474'!D40+'MŠ Herčíkova 2190'!D40+'MŠ Horákova 2064'!D40+'MŠ Hostinského 1534'!D40+'MŠ Husníkova 2075'!D40+'MŠ Husníkova 2076'!D40+'MŠ Chlupova 1798'!D40+'MŠ Chlupova 1799'!D40+'MŠ Janského 2187'!D40+'MŠ Janského 2188'!D40+'MŠ Klausova 2449'!D40+'MŠ Mezi Školami 2323'!D40+'MŠ Mezi Školami 2482 '!D40+'MŠ Mohylová 1964'!D40+'MŠ Ovčí Hájek 2174'!D40+'MŠ Ovčí Hájek 2177'!D40+'MŠ Podpěrova 1880'!D40+'MŠ Trávníčkova 1747'!D40+'MŠ Vlachova 1501'!D40+'MŠ Vlasákova 955'!D40+'MŠ Zázvorkova 1994'!D40</f>
        <v>3900</v>
      </c>
      <c r="E40" s="23">
        <f>'MŠ Běhounkova 2300'!E40+'MŠ Běhounkova 2474'!E40+'MŠ Herčíkova 2190'!E40+'MŠ Horákova 2064'!E40+'MŠ Hostinského 1534'!E40+'MŠ Husníkova 2075'!E40+'MŠ Husníkova 2076'!E40+'MŠ Chlupova 1798'!E40+'MŠ Chlupova 1799'!E40+'MŠ Janského 2187'!E40+'MŠ Janského 2188'!E40+'MŠ Klausova 2449'!E40+'MŠ Mezi Školami 2323'!E40+'MŠ Mezi Školami 2482 '!E40+'MŠ Mohylová 1964'!E40+'MŠ Ovčí Hájek 2174'!E40+'MŠ Ovčí Hájek 2177'!E40+'MŠ Podpěrova 1880'!E40+'MŠ Trávníčkova 1747'!E40+'MŠ Vlachova 1501'!E40+'MŠ Vlasákova 955'!E40+'MŠ Zázvorkova 1994'!E40</f>
        <v>3272.39</v>
      </c>
      <c r="F40" s="52">
        <f t="shared" si="2"/>
        <v>0.8390743589743589</v>
      </c>
      <c r="G40" s="24">
        <f>'MŠ Běhounkova 2300'!G40+'MŠ Běhounkova 2474'!G40+'MŠ Herčíkova 2190'!G40+'MŠ Horákova 2064'!G40+'MŠ Hostinského 1534'!G40+'MŠ Husníkova 2075'!G40+'MŠ Husníkova 2076'!G40+'MŠ Chlupova 1798'!G40+'MŠ Chlupova 1799'!G40+'MŠ Janského 2187'!G40+'MŠ Janského 2188'!G40+'MŠ Klausova 2449'!G40+'MŠ Mezi Školami 2323'!G40+'MŠ Mezi Školami 2482 '!G40+'MŠ Mohylová 1964'!G40+'MŠ Ovčí Hájek 2174'!G40+'MŠ Ovčí Hájek 2177'!G40+'MŠ Podpěrova 1880'!G40+'MŠ Trávníčkova 1747'!G40+'MŠ Vlachova 1501'!G40+'MŠ Vlasákova 955'!G40+'MŠ Zázvorkova 1994'!G40</f>
        <v>0</v>
      </c>
      <c r="H40" s="22">
        <f>'MŠ Běhounkova 2300'!H40+'MŠ Běhounkova 2474'!H40+'MŠ Herčíkova 2190'!H40+'MŠ Horákova 2064'!H40+'MŠ Hostinského 1534'!H40+'MŠ Husníkova 2075'!H40+'MŠ Husníkova 2076'!H40+'MŠ Chlupova 1798'!H40+'MŠ Chlupova 1799'!H40+'MŠ Janského 2187'!H40+'MŠ Janského 2188'!H40+'MŠ Klausova 2449'!H40+'MŠ Mezi Školami 2323'!H40+'MŠ Mezi Školami 2482 '!H40+'MŠ Mohylová 1964'!H40+'MŠ Ovčí Hájek 2174'!H40+'MŠ Ovčí Hájek 2177'!H40+'MŠ Podpěrova 1880'!H40+'MŠ Trávníčkova 1747'!H40+'MŠ Vlachova 1501'!H40+'MŠ Vlasákova 955'!H40+'MŠ Zázvorkova 1994'!H40</f>
        <v>0</v>
      </c>
      <c r="I40" s="22">
        <f>'MŠ Běhounkova 2300'!I40+'MŠ Běhounkova 2474'!I40+'MŠ Herčíkova 2190'!I40+'MŠ Horákova 2064'!I40+'MŠ Hostinského 1534'!I40+'MŠ Husníkova 2075'!I40+'MŠ Husníkova 2076'!I40+'MŠ Chlupova 1798'!I40+'MŠ Chlupova 1799'!I40+'MŠ Janského 2187'!I40+'MŠ Janského 2188'!I40+'MŠ Klausova 2449'!I40+'MŠ Mezi Školami 2323'!I40+'MŠ Mezi Školami 2482 '!I40+'MŠ Mohylová 1964'!I40+'MŠ Ovčí Hájek 2174'!I40+'MŠ Ovčí Hájek 2177'!I40+'MŠ Podpěrova 1880'!I40+'MŠ Trávníčkova 1747'!I40+'MŠ Vlachova 1501'!I40+'MŠ Vlasákova 955'!I40+'MŠ Zázvorkova 1994'!I40</f>
        <v>0</v>
      </c>
      <c r="J40" s="58">
        <v>0</v>
      </c>
      <c r="L40" s="53"/>
      <c r="N40" s="53"/>
    </row>
    <row r="41" spans="1:14" ht="15" customHeight="1">
      <c r="A41" s="14" t="s">
        <v>20</v>
      </c>
      <c r="B41" s="15"/>
      <c r="C41" s="59">
        <f>SUM(C8:C16)</f>
        <v>34606300</v>
      </c>
      <c r="D41" s="59">
        <f>SUM(D8:D16)</f>
        <v>51158050</v>
      </c>
      <c r="E41" s="59">
        <f>SUM(E8:E16)</f>
        <v>51016214.43</v>
      </c>
      <c r="F41" s="60">
        <f t="shared" si="2"/>
        <v>0.9972275024165307</v>
      </c>
      <c r="G41" s="61">
        <f>SUM(G8:G16)</f>
        <v>1768200</v>
      </c>
      <c r="H41" s="61">
        <f>SUM(H8:H16)</f>
        <v>1816800</v>
      </c>
      <c r="I41" s="62">
        <f>SUM(I8:I16)</f>
        <v>1816412.42</v>
      </c>
      <c r="J41" s="60">
        <f>I41/H41</f>
        <v>0.9997866688683399</v>
      </c>
      <c r="L41" s="53"/>
      <c r="N41" s="53"/>
    </row>
    <row r="42" spans="1:14" ht="15" customHeight="1" thickBot="1">
      <c r="A42" s="13" t="s">
        <v>21</v>
      </c>
      <c r="B42" s="16"/>
      <c r="C42" s="63">
        <f>-SUM(C18:C40)</f>
        <v>-34606300</v>
      </c>
      <c r="D42" s="63">
        <f>-SUM(D18:D40)</f>
        <v>-51158050</v>
      </c>
      <c r="E42" s="63">
        <f>-SUM(E18:E40)</f>
        <v>-50924886.342</v>
      </c>
      <c r="F42" s="52">
        <f t="shared" si="2"/>
        <v>0.9954422880074593</v>
      </c>
      <c r="G42" s="64">
        <f>-SUM(G18:G40)</f>
        <v>-941400</v>
      </c>
      <c r="H42" s="64">
        <f>-SUM(H18:H40)</f>
        <v>-714850</v>
      </c>
      <c r="I42" s="65">
        <f>-SUM(I18:I40)</f>
        <v>-714258.97</v>
      </c>
      <c r="J42" s="56">
        <f>I42/H42</f>
        <v>0.999173211163181</v>
      </c>
      <c r="L42" s="53"/>
      <c r="N42" s="53"/>
    </row>
    <row r="43" spans="1:11" ht="15" customHeight="1" thickBot="1">
      <c r="A43" s="100" t="s">
        <v>237</v>
      </c>
      <c r="B43" s="67"/>
      <c r="C43" s="101">
        <f>+C41+C42</f>
        <v>0</v>
      </c>
      <c r="D43" s="88">
        <f>+D41+D42</f>
        <v>0</v>
      </c>
      <c r="E43" s="88">
        <f>+E41+E42</f>
        <v>91328.08799999952</v>
      </c>
      <c r="F43" s="68" t="s">
        <v>19</v>
      </c>
      <c r="G43" s="146">
        <f>+G41+G42</f>
        <v>826800</v>
      </c>
      <c r="H43" s="101">
        <f>+H41+H42</f>
        <v>1101950</v>
      </c>
      <c r="I43" s="88">
        <f>+I41+I42</f>
        <v>1102153.45</v>
      </c>
      <c r="J43" s="58">
        <f>I43/H43</f>
        <v>1.00018462725169</v>
      </c>
      <c r="K43" s="4"/>
    </row>
    <row r="44" spans="1:11" ht="13.5" thickBot="1">
      <c r="A44" s="150" t="s">
        <v>238</v>
      </c>
      <c r="B44" s="147"/>
      <c r="C44" s="188">
        <f>+C41+C42</f>
        <v>0</v>
      </c>
      <c r="D44" s="88">
        <f>+D41+D42</f>
        <v>0</v>
      </c>
      <c r="E44" s="180">
        <v>0</v>
      </c>
      <c r="F44" s="181" t="s">
        <v>19</v>
      </c>
      <c r="G44" s="185">
        <v>0</v>
      </c>
      <c r="H44" s="151">
        <v>0</v>
      </c>
      <c r="I44" s="151">
        <v>0</v>
      </c>
      <c r="J44" s="161" t="s">
        <v>19</v>
      </c>
      <c r="K44" s="4"/>
    </row>
    <row r="45" spans="1:11" ht="13.5" thickBot="1">
      <c r="A45" s="150" t="s">
        <v>239</v>
      </c>
      <c r="B45" s="182"/>
      <c r="C45" s="179">
        <v>0</v>
      </c>
      <c r="D45" s="180">
        <v>0</v>
      </c>
      <c r="E45" s="88">
        <f>+E41+E42</f>
        <v>91328.08799999952</v>
      </c>
      <c r="F45" s="181" t="s">
        <v>19</v>
      </c>
      <c r="G45" s="184">
        <v>0</v>
      </c>
      <c r="H45" s="151">
        <v>0</v>
      </c>
      <c r="I45" s="151">
        <f>I43</f>
        <v>1102153.45</v>
      </c>
      <c r="J45" s="181" t="s">
        <v>19</v>
      </c>
      <c r="K45" s="4"/>
    </row>
    <row r="46" spans="1:11" ht="13.5" thickBot="1">
      <c r="A46" s="150" t="s">
        <v>240</v>
      </c>
      <c r="B46" s="147"/>
      <c r="C46" s="187"/>
      <c r="D46" s="148"/>
      <c r="E46" s="149"/>
      <c r="F46" s="149"/>
      <c r="G46" s="185"/>
      <c r="H46" s="186"/>
      <c r="I46" s="151">
        <f>E45+I45</f>
        <v>1193481.5379999995</v>
      </c>
      <c r="J46" s="183" t="s">
        <v>19</v>
      </c>
      <c r="K46" s="4"/>
    </row>
    <row r="47" ht="12.75">
      <c r="C47" s="159"/>
    </row>
  </sheetData>
  <sheetProtection/>
  <mergeCells count="8">
    <mergeCell ref="A17:J17"/>
    <mergeCell ref="A14:B14"/>
    <mergeCell ref="A16:B16"/>
    <mergeCell ref="D2:F2"/>
    <mergeCell ref="C4:F4"/>
    <mergeCell ref="A7:J7"/>
    <mergeCell ref="A8:B8"/>
    <mergeCell ref="G4:J4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4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0</v>
      </c>
    </row>
    <row r="2" spans="1:9" ht="15">
      <c r="A2" s="38" t="s">
        <v>1</v>
      </c>
      <c r="D2" s="210" t="s">
        <v>8</v>
      </c>
      <c r="E2" s="210"/>
      <c r="F2" s="210"/>
      <c r="G2" s="126"/>
      <c r="H2" s="39" t="s">
        <v>9</v>
      </c>
      <c r="I2" s="40">
        <v>43465</v>
      </c>
    </row>
    <row r="3" ht="13.5" thickBot="1"/>
    <row r="4" spans="3:10" ht="12" customHeight="1"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89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49" t="s">
        <v>65</v>
      </c>
      <c r="B7" s="50"/>
      <c r="C7" s="50"/>
      <c r="D7" s="50"/>
      <c r="E7" s="50"/>
      <c r="F7" s="50"/>
      <c r="G7" s="142"/>
      <c r="H7" s="50"/>
      <c r="I7" s="50"/>
      <c r="J7" s="51"/>
    </row>
    <row r="8" spans="1:10" ht="15" customHeight="1">
      <c r="A8" s="215" t="s">
        <v>135</v>
      </c>
      <c r="B8" s="216"/>
      <c r="C8" s="69">
        <v>463000</v>
      </c>
      <c r="D8" s="21">
        <v>463000</v>
      </c>
      <c r="E8" s="70">
        <v>463000</v>
      </c>
      <c r="F8" s="52">
        <f>E8/D8</f>
        <v>1</v>
      </c>
      <c r="G8" s="21">
        <v>0</v>
      </c>
      <c r="H8" s="21">
        <v>0</v>
      </c>
      <c r="I8" s="70">
        <v>0</v>
      </c>
      <c r="J8" s="52">
        <f aca="true" t="shared" si="0" ref="J8:J16">IF(ISERR(I8/H8),0,I8/H8)</f>
        <v>0</v>
      </c>
    </row>
    <row r="9" spans="1:10" ht="15" customHeight="1">
      <c r="A9" s="13" t="s">
        <v>99</v>
      </c>
      <c r="B9" s="20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 t="shared" si="0"/>
        <v>0</v>
      </c>
    </row>
    <row r="10" spans="1:10" ht="15" customHeight="1">
      <c r="A10" s="13" t="s">
        <v>205</v>
      </c>
      <c r="B10" s="20"/>
      <c r="C10" s="71">
        <v>0</v>
      </c>
      <c r="D10" s="72">
        <v>0</v>
      </c>
      <c r="E10" s="73">
        <v>0</v>
      </c>
      <c r="F10" s="52">
        <v>0</v>
      </c>
      <c r="G10" s="139">
        <v>0</v>
      </c>
      <c r="H10" s="72">
        <v>0</v>
      </c>
      <c r="I10" s="73">
        <v>0</v>
      </c>
      <c r="J10" s="55">
        <v>0</v>
      </c>
    </row>
    <row r="11" spans="1:10" ht="15" customHeight="1">
      <c r="A11" s="13" t="s">
        <v>227</v>
      </c>
      <c r="B11" s="20"/>
      <c r="C11" s="71">
        <v>0</v>
      </c>
      <c r="D11" s="72">
        <v>431400</v>
      </c>
      <c r="E11" s="73">
        <v>431400</v>
      </c>
      <c r="F11" s="52">
        <f>E11/D11</f>
        <v>1</v>
      </c>
      <c r="G11" s="139">
        <v>0</v>
      </c>
      <c r="H11" s="72">
        <v>0</v>
      </c>
      <c r="I11" s="73">
        <v>0</v>
      </c>
      <c r="J11" s="55">
        <f>IF(ISERR(I11/H11),0,I11/H11)</f>
        <v>0</v>
      </c>
    </row>
    <row r="12" spans="1:10" ht="15" customHeight="1">
      <c r="A12" s="13" t="s">
        <v>200</v>
      </c>
      <c r="B12" s="16"/>
      <c r="C12" s="71">
        <v>0</v>
      </c>
      <c r="D12" s="72">
        <v>0</v>
      </c>
      <c r="E12" s="166">
        <v>0</v>
      </c>
      <c r="F12" s="52">
        <v>0</v>
      </c>
      <c r="G12" s="139">
        <v>0</v>
      </c>
      <c r="H12" s="72">
        <v>0</v>
      </c>
      <c r="I12" s="73">
        <v>0</v>
      </c>
      <c r="J12" s="55">
        <v>0</v>
      </c>
    </row>
    <row r="13" spans="1:10" ht="15" customHeight="1">
      <c r="A13" s="217" t="s">
        <v>67</v>
      </c>
      <c r="B13" s="219"/>
      <c r="C13" s="71">
        <v>350000</v>
      </c>
      <c r="D13" s="72">
        <v>275000</v>
      </c>
      <c r="E13" s="73">
        <v>275000</v>
      </c>
      <c r="F13" s="52">
        <f>E13/D13</f>
        <v>1</v>
      </c>
      <c r="G13" s="139">
        <v>0</v>
      </c>
      <c r="H13" s="72">
        <v>0</v>
      </c>
      <c r="I13" s="73">
        <v>0</v>
      </c>
      <c r="J13" s="55">
        <f t="shared" si="0"/>
        <v>0</v>
      </c>
    </row>
    <row r="14" spans="1:10" ht="15" customHeight="1">
      <c r="A14" s="217" t="s">
        <v>68</v>
      </c>
      <c r="B14" s="219"/>
      <c r="C14" s="71">
        <v>520000</v>
      </c>
      <c r="D14" s="72">
        <v>435300</v>
      </c>
      <c r="E14" s="73">
        <v>435320.67</v>
      </c>
      <c r="F14" s="52">
        <f>E14/D14</f>
        <v>1.0000474844934528</v>
      </c>
      <c r="G14" s="139">
        <v>0</v>
      </c>
      <c r="H14" s="72">
        <v>0</v>
      </c>
      <c r="I14" s="73">
        <v>0</v>
      </c>
      <c r="J14" s="55">
        <f t="shared" si="0"/>
        <v>0</v>
      </c>
    </row>
    <row r="15" spans="1:10" ht="15" customHeight="1">
      <c r="A15" s="217" t="s">
        <v>69</v>
      </c>
      <c r="B15" s="228"/>
      <c r="C15" s="74">
        <v>0</v>
      </c>
      <c r="D15" s="75">
        <v>169700</v>
      </c>
      <c r="E15" s="76">
        <v>169684.86</v>
      </c>
      <c r="F15" s="52">
        <f>E15/D15</f>
        <v>0.9999107837360046</v>
      </c>
      <c r="G15" s="140">
        <v>59400</v>
      </c>
      <c r="H15" s="75">
        <v>15900</v>
      </c>
      <c r="I15" s="76">
        <v>15940</v>
      </c>
      <c r="J15" s="52">
        <f>I15/H15</f>
        <v>1.0025157232704403</v>
      </c>
    </row>
    <row r="16" spans="1:10" ht="15" customHeight="1" thickBot="1">
      <c r="A16" s="208" t="s">
        <v>241</v>
      </c>
      <c r="B16" s="223"/>
      <c r="C16" s="77">
        <v>0</v>
      </c>
      <c r="D16" s="78">
        <v>31400</v>
      </c>
      <c r="E16" s="79">
        <v>31407</v>
      </c>
      <c r="F16" s="52">
        <f>E16/D16</f>
        <v>1.0002229299363057</v>
      </c>
      <c r="G16" s="141">
        <v>0</v>
      </c>
      <c r="H16" s="78">
        <v>0</v>
      </c>
      <c r="I16" s="79">
        <v>0</v>
      </c>
      <c r="J16" s="56">
        <f t="shared" si="0"/>
        <v>0</v>
      </c>
    </row>
    <row r="17" spans="1:10" ht="15" customHeight="1">
      <c r="A17" s="49" t="s">
        <v>70</v>
      </c>
      <c r="B17" s="50"/>
      <c r="C17" s="50"/>
      <c r="D17" s="50"/>
      <c r="E17" s="50"/>
      <c r="F17" s="50"/>
      <c r="G17" s="142"/>
      <c r="H17" s="50"/>
      <c r="I17" s="50"/>
      <c r="J17" s="51"/>
    </row>
    <row r="18" spans="1:10" ht="15" customHeight="1">
      <c r="A18" s="18" t="s">
        <v>137</v>
      </c>
      <c r="B18" s="19">
        <v>558</v>
      </c>
      <c r="C18" s="80">
        <v>30000</v>
      </c>
      <c r="D18" s="70">
        <v>0</v>
      </c>
      <c r="E18" s="70">
        <v>0</v>
      </c>
      <c r="F18" s="52">
        <v>0</v>
      </c>
      <c r="G18" s="21">
        <v>13000</v>
      </c>
      <c r="H18" s="82">
        <v>0</v>
      </c>
      <c r="I18" s="70">
        <v>0</v>
      </c>
      <c r="J18" s="52">
        <v>0</v>
      </c>
    </row>
    <row r="19" spans="1:10" ht="15" customHeight="1">
      <c r="A19" s="18" t="s">
        <v>157</v>
      </c>
      <c r="B19" s="19">
        <v>501</v>
      </c>
      <c r="C19" s="80">
        <v>110000</v>
      </c>
      <c r="D19" s="81">
        <v>88600</v>
      </c>
      <c r="E19" s="70">
        <v>88616.29</v>
      </c>
      <c r="F19" s="52">
        <f aca="true" t="shared" si="1" ref="F19:F24">E19/D19</f>
        <v>1.0001838600451467</v>
      </c>
      <c r="G19" s="21">
        <v>0</v>
      </c>
      <c r="H19" s="82">
        <v>0</v>
      </c>
      <c r="I19" s="70">
        <v>0</v>
      </c>
      <c r="J19" s="52">
        <v>0</v>
      </c>
    </row>
    <row r="20" spans="1:10" ht="15" customHeight="1">
      <c r="A20" s="18" t="s">
        <v>139</v>
      </c>
      <c r="B20" s="19">
        <v>501</v>
      </c>
      <c r="C20" s="80">
        <v>520000</v>
      </c>
      <c r="D20" s="70">
        <v>435300</v>
      </c>
      <c r="E20" s="70">
        <v>435320.67</v>
      </c>
      <c r="F20" s="52">
        <f t="shared" si="1"/>
        <v>1.0000474844934528</v>
      </c>
      <c r="G20" s="21">
        <v>0</v>
      </c>
      <c r="H20" s="82">
        <v>0</v>
      </c>
      <c r="I20" s="70">
        <v>0</v>
      </c>
      <c r="J20" s="52">
        <v>0</v>
      </c>
    </row>
    <row r="21" spans="1:10" ht="15" customHeight="1">
      <c r="A21" s="10" t="s">
        <v>140</v>
      </c>
      <c r="B21" s="11">
        <v>502</v>
      </c>
      <c r="C21" s="83">
        <v>170000</v>
      </c>
      <c r="D21" s="81">
        <v>132500</v>
      </c>
      <c r="E21" s="81">
        <v>132537.29</v>
      </c>
      <c r="F21" s="52">
        <f t="shared" si="1"/>
        <v>1.0002814339622643</v>
      </c>
      <c r="G21" s="130">
        <v>4400</v>
      </c>
      <c r="H21" s="84">
        <v>1300</v>
      </c>
      <c r="I21" s="81">
        <v>1262.8</v>
      </c>
      <c r="J21" s="52">
        <f>I21/H21</f>
        <v>0.9713846153846154</v>
      </c>
    </row>
    <row r="22" spans="1:10" ht="15" customHeight="1">
      <c r="A22" s="10" t="s">
        <v>141</v>
      </c>
      <c r="B22" s="11">
        <v>502</v>
      </c>
      <c r="C22" s="83">
        <v>95000</v>
      </c>
      <c r="D22" s="81">
        <v>89500</v>
      </c>
      <c r="E22" s="81">
        <v>89475.8</v>
      </c>
      <c r="F22" s="52">
        <f t="shared" si="1"/>
        <v>0.9997296089385476</v>
      </c>
      <c r="G22" s="130">
        <v>2600</v>
      </c>
      <c r="H22" s="84">
        <v>700</v>
      </c>
      <c r="I22" s="81">
        <v>739.2</v>
      </c>
      <c r="J22" s="52">
        <f>I22/H22</f>
        <v>1.056</v>
      </c>
    </row>
    <row r="23" spans="1:10" ht="15" customHeight="1">
      <c r="A23" s="10" t="s">
        <v>142</v>
      </c>
      <c r="B23" s="11">
        <v>502</v>
      </c>
      <c r="C23" s="83">
        <v>95000</v>
      </c>
      <c r="D23" s="81">
        <v>76600</v>
      </c>
      <c r="E23" s="81">
        <v>76627</v>
      </c>
      <c r="F23" s="52">
        <f t="shared" si="1"/>
        <v>1.0003524804177546</v>
      </c>
      <c r="G23" s="130">
        <v>2100</v>
      </c>
      <c r="H23" s="84">
        <v>1100</v>
      </c>
      <c r="I23" s="81">
        <v>1078</v>
      </c>
      <c r="J23" s="52">
        <f>I23/H23</f>
        <v>0.98</v>
      </c>
    </row>
    <row r="24" spans="1:10" ht="15" customHeight="1">
      <c r="A24" s="10" t="s">
        <v>143</v>
      </c>
      <c r="B24" s="11">
        <v>502</v>
      </c>
      <c r="C24" s="83">
        <v>8000</v>
      </c>
      <c r="D24" s="81">
        <v>9300</v>
      </c>
      <c r="E24" s="81">
        <v>9332.35</v>
      </c>
      <c r="F24" s="52">
        <f t="shared" si="1"/>
        <v>1.003478494623656</v>
      </c>
      <c r="G24" s="130">
        <v>0</v>
      </c>
      <c r="H24" s="84">
        <v>0</v>
      </c>
      <c r="I24" s="81">
        <v>0</v>
      </c>
      <c r="J24" s="52">
        <v>0</v>
      </c>
    </row>
    <row r="25" spans="1:10" ht="15" customHeight="1">
      <c r="A25" s="10" t="s">
        <v>158</v>
      </c>
      <c r="B25" s="11">
        <v>504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145</v>
      </c>
      <c r="B26" s="11">
        <v>511</v>
      </c>
      <c r="C26" s="83">
        <v>20000</v>
      </c>
      <c r="D26" s="81">
        <v>50000</v>
      </c>
      <c r="E26" s="81">
        <v>50034.22</v>
      </c>
      <c r="F26" s="52">
        <f>E26/D26</f>
        <v>1.0006844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156</v>
      </c>
      <c r="B27" s="11">
        <v>512</v>
      </c>
      <c r="C27" s="83">
        <v>4300</v>
      </c>
      <c r="D27" s="81">
        <v>5800</v>
      </c>
      <c r="E27" s="81">
        <v>5798</v>
      </c>
      <c r="F27" s="52">
        <f>E27/D27</f>
        <v>0.9996551724137931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146</v>
      </c>
      <c r="B28" s="11">
        <v>513</v>
      </c>
      <c r="C28" s="83">
        <v>0</v>
      </c>
      <c r="D28" s="81">
        <v>0</v>
      </c>
      <c r="E28" s="81">
        <v>0</v>
      </c>
      <c r="F28" s="52">
        <v>0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147</v>
      </c>
      <c r="B29" s="11">
        <v>518</v>
      </c>
      <c r="C29" s="83">
        <v>120700</v>
      </c>
      <c r="D29" s="81">
        <v>419200</v>
      </c>
      <c r="E29" s="81">
        <v>419239.81</v>
      </c>
      <c r="F29" s="52">
        <f>E29/D29</f>
        <v>1.0000949666030534</v>
      </c>
      <c r="G29" s="130">
        <v>0</v>
      </c>
      <c r="H29" s="84">
        <v>0</v>
      </c>
      <c r="I29" s="81">
        <v>0</v>
      </c>
      <c r="J29" s="52">
        <v>0</v>
      </c>
    </row>
    <row r="30" spans="1:10" ht="15" customHeight="1">
      <c r="A30" s="10" t="s">
        <v>148</v>
      </c>
      <c r="B30" s="11">
        <v>521</v>
      </c>
      <c r="C30" s="83">
        <v>22000</v>
      </c>
      <c r="D30" s="81">
        <v>317200</v>
      </c>
      <c r="E30" s="81">
        <v>317200</v>
      </c>
      <c r="F30" s="52">
        <f>E30/D30</f>
        <v>1</v>
      </c>
      <c r="G30" s="130">
        <v>26200</v>
      </c>
      <c r="H30" s="84">
        <v>1500</v>
      </c>
      <c r="I30" s="81">
        <v>1500</v>
      </c>
      <c r="J30" s="52">
        <f>I30/H30</f>
        <v>1</v>
      </c>
    </row>
    <row r="31" spans="1:10" ht="15" customHeight="1">
      <c r="A31" s="10" t="s">
        <v>149</v>
      </c>
      <c r="B31" s="11">
        <v>524</v>
      </c>
      <c r="C31" s="83">
        <v>7800</v>
      </c>
      <c r="D31" s="81">
        <v>107900</v>
      </c>
      <c r="E31" s="81">
        <v>107856</v>
      </c>
      <c r="F31" s="52">
        <f>E31/D31</f>
        <v>0.9995922150139017</v>
      </c>
      <c r="G31" s="130">
        <v>0</v>
      </c>
      <c r="H31" s="84">
        <v>0</v>
      </c>
      <c r="I31" s="81">
        <v>0</v>
      </c>
      <c r="J31" s="52">
        <v>0</v>
      </c>
    </row>
    <row r="32" spans="1:10" ht="15" customHeight="1">
      <c r="A32" s="10" t="s">
        <v>195</v>
      </c>
      <c r="B32" s="11">
        <v>527</v>
      </c>
      <c r="C32" s="83">
        <v>200</v>
      </c>
      <c r="D32" s="81">
        <v>6400</v>
      </c>
      <c r="E32" s="81">
        <v>6344</v>
      </c>
      <c r="F32" s="52">
        <f>E32/D32</f>
        <v>0.99125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150</v>
      </c>
      <c r="B33" s="11">
        <v>525</v>
      </c>
      <c r="C33" s="83">
        <v>0</v>
      </c>
      <c r="D33" s="81">
        <v>0</v>
      </c>
      <c r="E33" s="81">
        <v>0</v>
      </c>
      <c r="F33" s="52">
        <v>0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151</v>
      </c>
      <c r="B34" s="11">
        <v>528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152</v>
      </c>
      <c r="B35" s="11">
        <v>538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153</v>
      </c>
      <c r="B36" s="11">
        <v>541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154</v>
      </c>
      <c r="B37" s="11">
        <v>548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218</v>
      </c>
      <c r="B38" s="11">
        <v>549</v>
      </c>
      <c r="C38" s="83">
        <v>0</v>
      </c>
      <c r="D38" s="81">
        <v>600</v>
      </c>
      <c r="E38" s="81">
        <v>560</v>
      </c>
      <c r="F38" s="52">
        <f>E38/D38</f>
        <v>0.9333333333333333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7" t="s">
        <v>155</v>
      </c>
      <c r="B39" s="9">
        <v>551</v>
      </c>
      <c r="C39" s="83">
        <v>130000</v>
      </c>
      <c r="D39" s="81">
        <v>66700</v>
      </c>
      <c r="E39" s="81">
        <v>66714</v>
      </c>
      <c r="F39" s="52">
        <f>E39/D39</f>
        <v>1.0002098950524738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 thickBot="1">
      <c r="A40" s="57" t="s">
        <v>189</v>
      </c>
      <c r="B40" s="12">
        <v>591</v>
      </c>
      <c r="C40" s="85">
        <v>0</v>
      </c>
      <c r="D40" s="86">
        <v>200</v>
      </c>
      <c r="E40" s="86">
        <v>157.1</v>
      </c>
      <c r="F40" s="52">
        <f>E40/D40</f>
        <v>0.7855</v>
      </c>
      <c r="G40" s="129">
        <v>0</v>
      </c>
      <c r="H40" s="87">
        <v>0</v>
      </c>
      <c r="I40" s="86">
        <v>0</v>
      </c>
      <c r="J40" s="58">
        <v>0</v>
      </c>
    </row>
    <row r="41" spans="1:10" ht="15" customHeight="1">
      <c r="A41" s="14" t="s">
        <v>20</v>
      </c>
      <c r="B41" s="15"/>
      <c r="C41" s="59">
        <f>SUM(C8:C16)</f>
        <v>1333000</v>
      </c>
      <c r="D41" s="59">
        <f>SUM(D8:D16)</f>
        <v>1805800</v>
      </c>
      <c r="E41" s="59">
        <f>SUM(E8:E16)</f>
        <v>1805812.5299999998</v>
      </c>
      <c r="F41" s="60">
        <f>E41/D41</f>
        <v>1.0000069387529071</v>
      </c>
      <c r="G41" s="61">
        <f>SUM(G8:G16)</f>
        <v>59400</v>
      </c>
      <c r="H41" s="61">
        <f>SUM(H8:H16)</f>
        <v>15900</v>
      </c>
      <c r="I41" s="62">
        <f>SUM(I8:I16)</f>
        <v>15940</v>
      </c>
      <c r="J41" s="60">
        <f>I41/H41</f>
        <v>1.0025157232704403</v>
      </c>
    </row>
    <row r="42" spans="1:10" ht="15" customHeight="1" thickBot="1">
      <c r="A42" s="13" t="s">
        <v>21</v>
      </c>
      <c r="B42" s="16"/>
      <c r="C42" s="63">
        <f>-SUM(C18:C40)</f>
        <v>-1333000</v>
      </c>
      <c r="D42" s="63">
        <f>-SUM(D18:D40)</f>
        <v>-1805800</v>
      </c>
      <c r="E42" s="63">
        <f>-SUM(E18:E40)</f>
        <v>-1805812.53</v>
      </c>
      <c r="F42" s="52">
        <f>E42/D42</f>
        <v>1.0000069387529074</v>
      </c>
      <c r="G42" s="64">
        <f>-SUM(G18:G40)</f>
        <v>-48300</v>
      </c>
      <c r="H42" s="64">
        <f>-SUM(H18:H40)</f>
        <v>-4600</v>
      </c>
      <c r="I42" s="65">
        <f>-SUM(I18:I40)</f>
        <v>-4580</v>
      </c>
      <c r="J42" s="56">
        <f>I42/H42</f>
        <v>0.9956521739130435</v>
      </c>
    </row>
    <row r="43" spans="1:10" ht="15" customHeight="1" thickBot="1">
      <c r="A43" s="100" t="s">
        <v>237</v>
      </c>
      <c r="B43" s="67"/>
      <c r="C43" s="101">
        <f>+C41+C42</f>
        <v>0</v>
      </c>
      <c r="D43" s="88">
        <f>+D41+D42</f>
        <v>0</v>
      </c>
      <c r="E43" s="88">
        <f>+E41+E42</f>
        <v>0</v>
      </c>
      <c r="F43" s="68" t="s">
        <v>19</v>
      </c>
      <c r="G43" s="146">
        <f>+G41+G42</f>
        <v>11100</v>
      </c>
      <c r="H43" s="101">
        <f>+H41+H42</f>
        <v>11300</v>
      </c>
      <c r="I43" s="88">
        <f>+I41+I42</f>
        <v>11360</v>
      </c>
      <c r="J43" s="58">
        <f>I43/H43</f>
        <v>1.0053097345132744</v>
      </c>
    </row>
    <row r="44" spans="1:10" ht="13.5" thickBot="1">
      <c r="A44" s="150" t="s">
        <v>238</v>
      </c>
      <c r="B44" s="147"/>
      <c r="C44" s="188">
        <f>+C41+C42</f>
        <v>0</v>
      </c>
      <c r="D44" s="88">
        <f>+D41+D42</f>
        <v>0</v>
      </c>
      <c r="E44" s="180">
        <v>0</v>
      </c>
      <c r="F44" s="181" t="s">
        <v>19</v>
      </c>
      <c r="G44" s="185">
        <v>0</v>
      </c>
      <c r="H44" s="151">
        <v>0</v>
      </c>
      <c r="I44" s="151">
        <v>0</v>
      </c>
      <c r="J44" s="161" t="s">
        <v>19</v>
      </c>
    </row>
    <row r="45" spans="1:10" ht="13.5" thickBot="1">
      <c r="A45" s="150" t="s">
        <v>239</v>
      </c>
      <c r="B45" s="182"/>
      <c r="C45" s="179">
        <v>0</v>
      </c>
      <c r="D45" s="180">
        <v>0</v>
      </c>
      <c r="E45" s="88">
        <f>+E41+E42</f>
        <v>0</v>
      </c>
      <c r="F45" s="181" t="s">
        <v>19</v>
      </c>
      <c r="G45" s="184">
        <v>0</v>
      </c>
      <c r="H45" s="151">
        <v>0</v>
      </c>
      <c r="I45" s="151">
        <f>I43</f>
        <v>11360</v>
      </c>
      <c r="J45" s="181" t="s">
        <v>19</v>
      </c>
    </row>
    <row r="46" spans="1:10" ht="13.5" thickBot="1">
      <c r="A46" s="150" t="s">
        <v>240</v>
      </c>
      <c r="B46" s="147"/>
      <c r="C46" s="187"/>
      <c r="D46" s="148"/>
      <c r="E46" s="149"/>
      <c r="F46" s="149"/>
      <c r="G46" s="185"/>
      <c r="H46" s="186"/>
      <c r="I46" s="151">
        <f>E45+I45</f>
        <v>11360</v>
      </c>
      <c r="J46" s="183" t="s">
        <v>19</v>
      </c>
    </row>
    <row r="47" ht="12.75">
      <c r="C47" s="159"/>
    </row>
  </sheetData>
  <sheetProtection/>
  <mergeCells count="8">
    <mergeCell ref="D2:F2"/>
    <mergeCell ref="C4:F4"/>
    <mergeCell ref="G4:J4"/>
    <mergeCell ref="A16:B16"/>
    <mergeCell ref="A13:B13"/>
    <mergeCell ref="A14:B14"/>
    <mergeCell ref="A15:B15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4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132</v>
      </c>
    </row>
    <row r="2" spans="1:9" ht="15">
      <c r="A2" s="38" t="s">
        <v>133</v>
      </c>
      <c r="D2" s="210" t="s">
        <v>8</v>
      </c>
      <c r="E2" s="210"/>
      <c r="F2" s="210"/>
      <c r="G2" s="126"/>
      <c r="H2" s="39" t="s">
        <v>9</v>
      </c>
      <c r="I2" s="40">
        <v>43465</v>
      </c>
    </row>
    <row r="3" ht="13.5" thickBot="1"/>
    <row r="4" spans="3:10" ht="12" customHeight="1"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20" t="s">
        <v>65</v>
      </c>
      <c r="B7" s="221"/>
      <c r="C7" s="221"/>
      <c r="D7" s="221"/>
      <c r="E7" s="221"/>
      <c r="F7" s="221"/>
      <c r="G7" s="221"/>
      <c r="H7" s="221"/>
      <c r="I7" s="221"/>
      <c r="J7" s="222"/>
    </row>
    <row r="8" spans="1:10" ht="15" customHeight="1">
      <c r="A8" s="215" t="s">
        <v>135</v>
      </c>
      <c r="B8" s="216"/>
      <c r="C8" s="69">
        <v>690000</v>
      </c>
      <c r="D8" s="21">
        <v>690000</v>
      </c>
      <c r="E8" s="70">
        <v>690000</v>
      </c>
      <c r="F8" s="52">
        <f>E8/D8</f>
        <v>1</v>
      </c>
      <c r="G8" s="21">
        <v>0</v>
      </c>
      <c r="H8" s="21">
        <v>0</v>
      </c>
      <c r="I8" s="70">
        <v>0</v>
      </c>
      <c r="J8" s="52">
        <f aca="true" t="shared" si="0" ref="J8:J16">IF(ISERR(I8/H8),0,I8/H8)</f>
        <v>0</v>
      </c>
    </row>
    <row r="9" spans="1:10" ht="15" customHeight="1">
      <c r="A9" s="13" t="s">
        <v>99</v>
      </c>
      <c r="B9" s="16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 t="shared" si="0"/>
        <v>0</v>
      </c>
    </row>
    <row r="10" spans="1:10" ht="15" customHeight="1">
      <c r="A10" s="13" t="s">
        <v>205</v>
      </c>
      <c r="B10" s="16"/>
      <c r="C10" s="71">
        <v>0</v>
      </c>
      <c r="D10" s="72">
        <v>0</v>
      </c>
      <c r="E10" s="73">
        <v>0</v>
      </c>
      <c r="F10" s="52">
        <v>0</v>
      </c>
      <c r="G10" s="139">
        <v>0</v>
      </c>
      <c r="H10" s="72">
        <v>0</v>
      </c>
      <c r="I10" s="73">
        <v>0</v>
      </c>
      <c r="J10" s="55">
        <v>0</v>
      </c>
    </row>
    <row r="11" spans="1:10" ht="15" customHeight="1">
      <c r="A11" s="13" t="s">
        <v>227</v>
      </c>
      <c r="B11" s="20"/>
      <c r="C11" s="71">
        <v>0</v>
      </c>
      <c r="D11" s="72">
        <v>533700</v>
      </c>
      <c r="E11" s="73">
        <v>533700</v>
      </c>
      <c r="F11" s="52">
        <f>E11/D11</f>
        <v>1</v>
      </c>
      <c r="G11" s="139">
        <v>0</v>
      </c>
      <c r="H11" s="72">
        <v>0</v>
      </c>
      <c r="I11" s="73">
        <v>0</v>
      </c>
      <c r="J11" s="55">
        <f>IF(ISERR(I11/H11),0,I11/H11)</f>
        <v>0</v>
      </c>
    </row>
    <row r="12" spans="1:10" ht="15" customHeight="1">
      <c r="A12" s="13" t="s">
        <v>200</v>
      </c>
      <c r="B12" s="16"/>
      <c r="C12" s="71">
        <v>0</v>
      </c>
      <c r="D12" s="72">
        <v>0</v>
      </c>
      <c r="E12" s="166">
        <v>0</v>
      </c>
      <c r="F12" s="52">
        <v>0</v>
      </c>
      <c r="G12" s="139">
        <v>0</v>
      </c>
      <c r="H12" s="72">
        <v>0</v>
      </c>
      <c r="I12" s="73">
        <v>0</v>
      </c>
      <c r="J12" s="55">
        <v>0</v>
      </c>
    </row>
    <row r="13" spans="1:10" ht="15" customHeight="1">
      <c r="A13" s="217" t="s">
        <v>67</v>
      </c>
      <c r="B13" s="218"/>
      <c r="C13" s="71">
        <v>440000</v>
      </c>
      <c r="D13" s="72">
        <v>383300</v>
      </c>
      <c r="E13" s="73">
        <v>383250</v>
      </c>
      <c r="F13" s="52">
        <f>E13/D13</f>
        <v>0.9998695538742499</v>
      </c>
      <c r="G13" s="139">
        <v>0</v>
      </c>
      <c r="H13" s="72">
        <v>0</v>
      </c>
      <c r="I13" s="73">
        <v>0</v>
      </c>
      <c r="J13" s="55">
        <f t="shared" si="0"/>
        <v>0</v>
      </c>
    </row>
    <row r="14" spans="1:10" ht="15" customHeight="1">
      <c r="A14" s="217" t="s">
        <v>68</v>
      </c>
      <c r="B14" s="219"/>
      <c r="C14" s="71">
        <v>665600</v>
      </c>
      <c r="D14" s="72">
        <v>675500</v>
      </c>
      <c r="E14" s="73">
        <v>675497.87</v>
      </c>
      <c r="F14" s="52">
        <f>E14/D14</f>
        <v>0.9999968467801629</v>
      </c>
      <c r="G14" s="139">
        <v>0</v>
      </c>
      <c r="H14" s="72">
        <v>0</v>
      </c>
      <c r="I14" s="73">
        <v>0</v>
      </c>
      <c r="J14" s="55">
        <f t="shared" si="0"/>
        <v>0</v>
      </c>
    </row>
    <row r="15" spans="1:10" ht="15" customHeight="1">
      <c r="A15" s="217" t="s">
        <v>69</v>
      </c>
      <c r="B15" s="228"/>
      <c r="C15" s="74">
        <v>1000</v>
      </c>
      <c r="D15" s="75">
        <v>271000</v>
      </c>
      <c r="E15" s="76">
        <v>270994.97</v>
      </c>
      <c r="F15" s="52">
        <f>E15/D15</f>
        <v>0.9999814391143911</v>
      </c>
      <c r="G15" s="140">
        <v>120000</v>
      </c>
      <c r="H15" s="75">
        <v>157900</v>
      </c>
      <c r="I15" s="76">
        <v>157892</v>
      </c>
      <c r="J15" s="52">
        <f>I15/H15</f>
        <v>0.9999493350221659</v>
      </c>
    </row>
    <row r="16" spans="1:10" ht="15" customHeight="1" thickBot="1">
      <c r="A16" s="208" t="s">
        <v>193</v>
      </c>
      <c r="B16" s="209"/>
      <c r="C16" s="77">
        <v>0</v>
      </c>
      <c r="D16" s="78">
        <v>57000</v>
      </c>
      <c r="E16" s="79">
        <v>57001.37</v>
      </c>
      <c r="F16" s="52">
        <f>E16/D16</f>
        <v>1.0000240350877194</v>
      </c>
      <c r="G16" s="141">
        <v>0</v>
      </c>
      <c r="H16" s="78">
        <v>0</v>
      </c>
      <c r="I16" s="79">
        <v>0</v>
      </c>
      <c r="J16" s="56">
        <f t="shared" si="0"/>
        <v>0</v>
      </c>
    </row>
    <row r="17" spans="1:10" ht="15" customHeight="1">
      <c r="A17" s="220" t="s">
        <v>70</v>
      </c>
      <c r="B17" s="221"/>
      <c r="C17" s="221"/>
      <c r="D17" s="221"/>
      <c r="E17" s="221"/>
      <c r="F17" s="221"/>
      <c r="G17" s="221"/>
      <c r="H17" s="221"/>
      <c r="I17" s="221"/>
      <c r="J17" s="222"/>
    </row>
    <row r="18" spans="1:10" ht="15" customHeight="1">
      <c r="A18" s="18" t="s">
        <v>137</v>
      </c>
      <c r="B18" s="19">
        <v>558</v>
      </c>
      <c r="C18" s="80">
        <v>0</v>
      </c>
      <c r="D18" s="70">
        <v>382400</v>
      </c>
      <c r="E18" s="70">
        <v>382437.62</v>
      </c>
      <c r="F18" s="52">
        <f aca="true" t="shared" si="1" ref="F18:F24">E18/D18</f>
        <v>1.0000983786610878</v>
      </c>
      <c r="G18" s="21">
        <v>0</v>
      </c>
      <c r="H18" s="82">
        <v>0</v>
      </c>
      <c r="I18" s="70">
        <v>0</v>
      </c>
      <c r="J18" s="52">
        <v>0</v>
      </c>
    </row>
    <row r="19" spans="1:10" ht="15" customHeight="1">
      <c r="A19" s="18" t="s">
        <v>157</v>
      </c>
      <c r="B19" s="19">
        <v>501</v>
      </c>
      <c r="C19" s="80">
        <v>213000</v>
      </c>
      <c r="D19" s="81">
        <v>181400</v>
      </c>
      <c r="E19" s="70">
        <v>181347.17</v>
      </c>
      <c r="F19" s="52">
        <f t="shared" si="1"/>
        <v>0.9997087651598677</v>
      </c>
      <c r="G19" s="21">
        <v>0</v>
      </c>
      <c r="H19" s="82">
        <v>10600</v>
      </c>
      <c r="I19" s="70">
        <v>10575</v>
      </c>
      <c r="J19" s="52">
        <f>I19/H19</f>
        <v>0.9976415094339622</v>
      </c>
    </row>
    <row r="20" spans="1:10" ht="15" customHeight="1">
      <c r="A20" s="18" t="s">
        <v>139</v>
      </c>
      <c r="B20" s="19">
        <v>501</v>
      </c>
      <c r="C20" s="80">
        <v>665600</v>
      </c>
      <c r="D20" s="70">
        <v>675500</v>
      </c>
      <c r="E20" s="70">
        <v>675497.9</v>
      </c>
      <c r="F20" s="52">
        <f t="shared" si="1"/>
        <v>0.9999968911917099</v>
      </c>
      <c r="G20" s="21">
        <v>0</v>
      </c>
      <c r="H20" s="82">
        <v>0</v>
      </c>
      <c r="I20" s="70">
        <v>0</v>
      </c>
      <c r="J20" s="52">
        <v>0</v>
      </c>
    </row>
    <row r="21" spans="1:10" ht="15" customHeight="1">
      <c r="A21" s="10" t="s">
        <v>140</v>
      </c>
      <c r="B21" s="11">
        <v>502</v>
      </c>
      <c r="C21" s="83">
        <v>132400</v>
      </c>
      <c r="D21" s="81">
        <v>103700</v>
      </c>
      <c r="E21" s="81">
        <v>103652.83</v>
      </c>
      <c r="F21" s="52">
        <f t="shared" si="1"/>
        <v>0.9995451301832209</v>
      </c>
      <c r="G21" s="130">
        <v>4300</v>
      </c>
      <c r="H21" s="84">
        <v>15200</v>
      </c>
      <c r="I21" s="81">
        <v>15263</v>
      </c>
      <c r="J21" s="52">
        <f>I21/H21</f>
        <v>1.0041447368421053</v>
      </c>
    </row>
    <row r="22" spans="1:10" ht="15" customHeight="1">
      <c r="A22" s="10" t="s">
        <v>141</v>
      </c>
      <c r="B22" s="11">
        <v>502</v>
      </c>
      <c r="C22" s="83">
        <v>172000</v>
      </c>
      <c r="D22" s="81">
        <v>151900</v>
      </c>
      <c r="E22" s="81">
        <v>151912</v>
      </c>
      <c r="F22" s="52">
        <f t="shared" si="1"/>
        <v>1.000078999341672</v>
      </c>
      <c r="G22" s="130">
        <v>5000</v>
      </c>
      <c r="H22" s="84">
        <v>4300</v>
      </c>
      <c r="I22" s="81">
        <v>4317</v>
      </c>
      <c r="J22" s="52">
        <f>I22/H22</f>
        <v>1.003953488372093</v>
      </c>
    </row>
    <row r="23" spans="1:10" ht="15" customHeight="1">
      <c r="A23" s="10" t="s">
        <v>142</v>
      </c>
      <c r="B23" s="11">
        <v>502</v>
      </c>
      <c r="C23" s="83">
        <v>87000</v>
      </c>
      <c r="D23" s="81">
        <v>91700</v>
      </c>
      <c r="E23" s="81">
        <v>91666</v>
      </c>
      <c r="F23" s="52">
        <f t="shared" si="1"/>
        <v>0.9996292257360959</v>
      </c>
      <c r="G23" s="130">
        <v>2700</v>
      </c>
      <c r="H23" s="84">
        <v>2200</v>
      </c>
      <c r="I23" s="81">
        <v>2144</v>
      </c>
      <c r="J23" s="52">
        <f>I23/H23</f>
        <v>0.9745454545454545</v>
      </c>
    </row>
    <row r="24" spans="1:10" ht="15" customHeight="1">
      <c r="A24" s="10" t="s">
        <v>143</v>
      </c>
      <c r="B24" s="11">
        <v>502</v>
      </c>
      <c r="C24" s="83">
        <v>40000</v>
      </c>
      <c r="D24" s="81">
        <v>33000</v>
      </c>
      <c r="E24" s="81">
        <v>32970</v>
      </c>
      <c r="F24" s="52">
        <f t="shared" si="1"/>
        <v>0.9990909090909091</v>
      </c>
      <c r="G24" s="130">
        <v>0</v>
      </c>
      <c r="H24" s="84">
        <v>0</v>
      </c>
      <c r="I24" s="81">
        <v>0</v>
      </c>
      <c r="J24" s="52">
        <v>0</v>
      </c>
    </row>
    <row r="25" spans="1:10" ht="15" customHeight="1">
      <c r="A25" s="10" t="s">
        <v>158</v>
      </c>
      <c r="B25" s="11">
        <v>504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145</v>
      </c>
      <c r="B26" s="11">
        <v>511</v>
      </c>
      <c r="C26" s="83">
        <v>20000</v>
      </c>
      <c r="D26" s="81">
        <v>38300</v>
      </c>
      <c r="E26" s="81">
        <v>38342.57</v>
      </c>
      <c r="F26" s="52">
        <f>E26/D26</f>
        <v>1.0011114882506527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156</v>
      </c>
      <c r="B27" s="11">
        <v>512</v>
      </c>
      <c r="C27" s="83">
        <v>19000</v>
      </c>
      <c r="D27" s="81">
        <v>6400</v>
      </c>
      <c r="E27" s="81">
        <v>6414</v>
      </c>
      <c r="F27" s="52">
        <f>E27/D27</f>
        <v>1.0021875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146</v>
      </c>
      <c r="B28" s="11">
        <v>513</v>
      </c>
      <c r="C28" s="83">
        <v>0</v>
      </c>
      <c r="D28" s="81">
        <v>0</v>
      </c>
      <c r="E28" s="81">
        <v>0</v>
      </c>
      <c r="F28" s="52">
        <v>0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147</v>
      </c>
      <c r="B29" s="11">
        <v>518</v>
      </c>
      <c r="C29" s="83">
        <v>354300</v>
      </c>
      <c r="D29" s="81">
        <v>344100</v>
      </c>
      <c r="E29" s="81">
        <v>344234.51</v>
      </c>
      <c r="F29" s="52">
        <f>E29/D29</f>
        <v>1.0003909038070329</v>
      </c>
      <c r="G29" s="130">
        <v>0</v>
      </c>
      <c r="H29" s="84">
        <v>0</v>
      </c>
      <c r="I29" s="81">
        <v>0</v>
      </c>
      <c r="J29" s="52">
        <v>0</v>
      </c>
    </row>
    <row r="30" spans="1:10" ht="15" customHeight="1">
      <c r="A30" s="10" t="s">
        <v>148</v>
      </c>
      <c r="B30" s="11">
        <v>521</v>
      </c>
      <c r="C30" s="83">
        <v>30000</v>
      </c>
      <c r="D30" s="81">
        <v>402400</v>
      </c>
      <c r="E30" s="81">
        <v>402400</v>
      </c>
      <c r="F30" s="52">
        <f>E30/D30</f>
        <v>1</v>
      </c>
      <c r="G30" s="130">
        <v>101000</v>
      </c>
      <c r="H30" s="84">
        <v>112300</v>
      </c>
      <c r="I30" s="81">
        <v>112287</v>
      </c>
      <c r="J30" s="52">
        <f>I30/H30</f>
        <v>0.9998842386464827</v>
      </c>
    </row>
    <row r="31" spans="1:10" ht="15" customHeight="1">
      <c r="A31" s="10" t="s">
        <v>149</v>
      </c>
      <c r="B31" s="11">
        <v>524</v>
      </c>
      <c r="C31" s="83">
        <v>0</v>
      </c>
      <c r="D31" s="81">
        <v>133500</v>
      </c>
      <c r="E31" s="81">
        <v>133452</v>
      </c>
      <c r="F31" s="52">
        <f>E31/D31</f>
        <v>0.9996404494382023</v>
      </c>
      <c r="G31" s="130">
        <v>0</v>
      </c>
      <c r="H31" s="84">
        <v>0</v>
      </c>
      <c r="I31" s="81">
        <v>0</v>
      </c>
      <c r="J31" s="52">
        <v>0</v>
      </c>
    </row>
    <row r="32" spans="1:10" ht="15" customHeight="1">
      <c r="A32" s="10" t="s">
        <v>195</v>
      </c>
      <c r="B32" s="11">
        <v>527</v>
      </c>
      <c r="C32" s="83">
        <v>5000</v>
      </c>
      <c r="D32" s="81">
        <v>7900</v>
      </c>
      <c r="E32" s="81">
        <v>7848</v>
      </c>
      <c r="F32" s="52">
        <f>E32/D32</f>
        <v>0.9934177215189873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150</v>
      </c>
      <c r="B33" s="11">
        <v>525</v>
      </c>
      <c r="C33" s="83">
        <v>0</v>
      </c>
      <c r="D33" s="81">
        <v>0</v>
      </c>
      <c r="E33" s="81">
        <v>0</v>
      </c>
      <c r="F33" s="52">
        <v>0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151</v>
      </c>
      <c r="B34" s="11">
        <v>528</v>
      </c>
      <c r="C34" s="163">
        <v>0</v>
      </c>
      <c r="D34" s="105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152</v>
      </c>
      <c r="B35" s="11">
        <v>538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153</v>
      </c>
      <c r="B36" s="11">
        <v>541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154</v>
      </c>
      <c r="B37" s="11">
        <v>547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218</v>
      </c>
      <c r="B38" s="11">
        <v>549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7" t="s">
        <v>155</v>
      </c>
      <c r="B39" s="9">
        <v>551</v>
      </c>
      <c r="C39" s="83">
        <v>58000</v>
      </c>
      <c r="D39" s="81">
        <v>58000</v>
      </c>
      <c r="E39" s="81">
        <v>58035</v>
      </c>
      <c r="F39" s="52">
        <f>E39/D39</f>
        <v>1.0006034482758621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 thickBot="1">
      <c r="A40" s="57" t="s">
        <v>189</v>
      </c>
      <c r="B40" s="12">
        <v>591</v>
      </c>
      <c r="C40" s="85">
        <v>300</v>
      </c>
      <c r="D40" s="86">
        <v>300</v>
      </c>
      <c r="E40" s="86">
        <v>234.61</v>
      </c>
      <c r="F40" s="52">
        <f>E40/D40</f>
        <v>0.7820333333333334</v>
      </c>
      <c r="G40" s="129">
        <v>0</v>
      </c>
      <c r="H40" s="87">
        <v>0</v>
      </c>
      <c r="I40" s="86">
        <v>0</v>
      </c>
      <c r="J40" s="58">
        <v>0</v>
      </c>
    </row>
    <row r="41" spans="1:10" ht="15" customHeight="1">
      <c r="A41" s="14" t="s">
        <v>20</v>
      </c>
      <c r="B41" s="15"/>
      <c r="C41" s="59">
        <f>SUM(C8:C16)</f>
        <v>1796600</v>
      </c>
      <c r="D41" s="59">
        <f>SUM(D8:D16)</f>
        <v>2610500</v>
      </c>
      <c r="E41" s="59">
        <f>SUM(E8:E16)</f>
        <v>2610444.21</v>
      </c>
      <c r="F41" s="60">
        <f>E41/D41</f>
        <v>0.9999786286152078</v>
      </c>
      <c r="G41" s="61">
        <f>SUM(G8:G16)</f>
        <v>120000</v>
      </c>
      <c r="H41" s="61">
        <f>SUM(H8:H16)</f>
        <v>157900</v>
      </c>
      <c r="I41" s="62">
        <f>SUM(I8:I16)</f>
        <v>157892</v>
      </c>
      <c r="J41" s="60">
        <f>I41/H41</f>
        <v>0.9999493350221659</v>
      </c>
    </row>
    <row r="42" spans="1:10" ht="15" customHeight="1" thickBot="1">
      <c r="A42" s="13" t="s">
        <v>21</v>
      </c>
      <c r="B42" s="16"/>
      <c r="C42" s="63">
        <f>-SUM(C18:C40)</f>
        <v>-1796600</v>
      </c>
      <c r="D42" s="63">
        <f>-SUM(D18:D40)</f>
        <v>-2610500</v>
      </c>
      <c r="E42" s="63">
        <f>-SUM(E18:E40)</f>
        <v>-2610444.21</v>
      </c>
      <c r="F42" s="52">
        <f>E42/D42</f>
        <v>0.9999786286152078</v>
      </c>
      <c r="G42" s="64">
        <f>-SUM(G18:G40)</f>
        <v>-113000</v>
      </c>
      <c r="H42" s="64">
        <f>-SUM(H18:H40)</f>
        <v>-144600</v>
      </c>
      <c r="I42" s="65">
        <f>-SUM(I18:I40)</f>
        <v>-144586</v>
      </c>
      <c r="J42" s="56">
        <f>I42/H42</f>
        <v>0.9999031811894883</v>
      </c>
    </row>
    <row r="43" spans="1:10" ht="15" customHeight="1" thickBot="1">
      <c r="A43" s="100" t="s">
        <v>237</v>
      </c>
      <c r="B43" s="67"/>
      <c r="C43" s="101">
        <f>+C41+C42</f>
        <v>0</v>
      </c>
      <c r="D43" s="88">
        <f>+D41+D42</f>
        <v>0</v>
      </c>
      <c r="E43" s="88">
        <f>+E41+E42</f>
        <v>0</v>
      </c>
      <c r="F43" s="68" t="s">
        <v>19</v>
      </c>
      <c r="G43" s="146">
        <f>+G41+G42</f>
        <v>7000</v>
      </c>
      <c r="H43" s="101">
        <f>+H41+H42</f>
        <v>13300</v>
      </c>
      <c r="I43" s="88">
        <f>+I41+I42</f>
        <v>13306</v>
      </c>
      <c r="J43" s="58">
        <f>I43/H43</f>
        <v>1.000451127819549</v>
      </c>
    </row>
    <row r="44" spans="1:10" ht="13.5" thickBot="1">
      <c r="A44" s="150" t="s">
        <v>238</v>
      </c>
      <c r="B44" s="147"/>
      <c r="C44" s="188">
        <f>+C41+C42</f>
        <v>0</v>
      </c>
      <c r="D44" s="88">
        <f>+D41+D42</f>
        <v>0</v>
      </c>
      <c r="E44" s="180">
        <v>0</v>
      </c>
      <c r="F44" s="181" t="s">
        <v>19</v>
      </c>
      <c r="G44" s="185">
        <v>0</v>
      </c>
      <c r="H44" s="151">
        <v>0</v>
      </c>
      <c r="I44" s="151">
        <v>0</v>
      </c>
      <c r="J44" s="161" t="s">
        <v>19</v>
      </c>
    </row>
    <row r="45" spans="1:10" ht="13.5" thickBot="1">
      <c r="A45" s="150" t="s">
        <v>239</v>
      </c>
      <c r="B45" s="182"/>
      <c r="C45" s="179">
        <v>0</v>
      </c>
      <c r="D45" s="180">
        <v>0</v>
      </c>
      <c r="E45" s="88">
        <f>+E41+E42</f>
        <v>0</v>
      </c>
      <c r="F45" s="181" t="s">
        <v>19</v>
      </c>
      <c r="G45" s="184">
        <v>0</v>
      </c>
      <c r="H45" s="151">
        <v>0</v>
      </c>
      <c r="I45" s="151">
        <f>I43</f>
        <v>13306</v>
      </c>
      <c r="J45" s="181" t="s">
        <v>19</v>
      </c>
    </row>
    <row r="46" spans="1:10" ht="13.5" thickBot="1">
      <c r="A46" s="150" t="s">
        <v>240</v>
      </c>
      <c r="B46" s="147"/>
      <c r="C46" s="187"/>
      <c r="D46" s="148"/>
      <c r="E46" s="149"/>
      <c r="F46" s="149"/>
      <c r="G46" s="185"/>
      <c r="H46" s="186"/>
      <c r="I46" s="151">
        <f>E45+I45</f>
        <v>13306</v>
      </c>
      <c r="J46" s="183" t="s">
        <v>19</v>
      </c>
    </row>
    <row r="47" ht="12.75">
      <c r="C47" s="159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4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130</v>
      </c>
    </row>
    <row r="2" spans="1:9" ht="15">
      <c r="A2" s="38" t="s">
        <v>131</v>
      </c>
      <c r="D2" s="210" t="s">
        <v>8</v>
      </c>
      <c r="E2" s="210"/>
      <c r="F2" s="210"/>
      <c r="G2" s="126"/>
      <c r="H2" s="39" t="s">
        <v>9</v>
      </c>
      <c r="I2" s="40">
        <v>43465</v>
      </c>
    </row>
    <row r="3" ht="13.5" thickBot="1"/>
    <row r="4" spans="1:10" ht="12" customHeight="1">
      <c r="A4" s="164"/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20" t="s">
        <v>65</v>
      </c>
      <c r="B7" s="221"/>
      <c r="C7" s="221"/>
      <c r="D7" s="221"/>
      <c r="E7" s="221"/>
      <c r="F7" s="221"/>
      <c r="G7" s="221"/>
      <c r="H7" s="221"/>
      <c r="I7" s="221"/>
      <c r="J7" s="222"/>
    </row>
    <row r="8" spans="1:10" ht="15" customHeight="1">
      <c r="A8" s="215" t="s">
        <v>135</v>
      </c>
      <c r="B8" s="216"/>
      <c r="C8" s="69">
        <v>500900</v>
      </c>
      <c r="D8" s="21">
        <v>640900</v>
      </c>
      <c r="E8" s="70">
        <v>640900</v>
      </c>
      <c r="F8" s="52">
        <f>E8/D8</f>
        <v>1</v>
      </c>
      <c r="G8" s="21">
        <v>0</v>
      </c>
      <c r="H8" s="21">
        <v>0</v>
      </c>
      <c r="I8" s="70">
        <v>0</v>
      </c>
      <c r="J8" s="52">
        <f aca="true" t="shared" si="0" ref="J8:J16">IF(ISERR(I8/H8),0,I8/H8)</f>
        <v>0</v>
      </c>
    </row>
    <row r="9" spans="1:10" ht="15" customHeight="1">
      <c r="A9" s="13" t="s">
        <v>99</v>
      </c>
      <c r="B9" s="16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 t="shared" si="0"/>
        <v>0</v>
      </c>
    </row>
    <row r="10" spans="1:10" ht="15" customHeight="1">
      <c r="A10" s="13" t="s">
        <v>205</v>
      </c>
      <c r="B10" s="16"/>
      <c r="C10" s="71">
        <v>0</v>
      </c>
      <c r="D10" s="72">
        <v>0</v>
      </c>
      <c r="E10" s="73">
        <v>0</v>
      </c>
      <c r="F10" s="52">
        <v>0</v>
      </c>
      <c r="G10" s="139">
        <v>0</v>
      </c>
      <c r="H10" s="72">
        <v>0</v>
      </c>
      <c r="I10" s="73">
        <v>0</v>
      </c>
      <c r="J10" s="55">
        <v>0</v>
      </c>
    </row>
    <row r="11" spans="1:10" ht="15" customHeight="1">
      <c r="A11" s="13" t="s">
        <v>227</v>
      </c>
      <c r="B11" s="20"/>
      <c r="C11" s="71">
        <v>0</v>
      </c>
      <c r="D11" s="72">
        <v>435700</v>
      </c>
      <c r="E11" s="73">
        <v>435700</v>
      </c>
      <c r="F11" s="52">
        <f>E11/D11</f>
        <v>1</v>
      </c>
      <c r="G11" s="139">
        <v>0</v>
      </c>
      <c r="H11" s="72">
        <v>0</v>
      </c>
      <c r="I11" s="73">
        <v>0</v>
      </c>
      <c r="J11" s="55">
        <f>IF(ISERR(I11/H11),0,I11/H11)</f>
        <v>0</v>
      </c>
    </row>
    <row r="12" spans="1:10" ht="15" customHeight="1">
      <c r="A12" s="13" t="s">
        <v>200</v>
      </c>
      <c r="B12" s="16"/>
      <c r="C12" s="71">
        <v>0</v>
      </c>
      <c r="D12" s="72">
        <v>0</v>
      </c>
      <c r="E12" s="166">
        <v>0</v>
      </c>
      <c r="F12" s="52">
        <v>0</v>
      </c>
      <c r="G12" s="139">
        <v>0</v>
      </c>
      <c r="H12" s="72">
        <v>0</v>
      </c>
      <c r="I12" s="73">
        <v>0</v>
      </c>
      <c r="J12" s="55">
        <v>0</v>
      </c>
    </row>
    <row r="13" spans="1:10" ht="15" customHeight="1">
      <c r="A13" s="217" t="s">
        <v>67</v>
      </c>
      <c r="B13" s="218"/>
      <c r="C13" s="71">
        <v>340000</v>
      </c>
      <c r="D13" s="72">
        <v>295100</v>
      </c>
      <c r="E13" s="73">
        <v>295050</v>
      </c>
      <c r="F13" s="52">
        <f>E13/D13</f>
        <v>0.9998305659098611</v>
      </c>
      <c r="G13" s="139">
        <v>0</v>
      </c>
      <c r="H13" s="72">
        <v>0</v>
      </c>
      <c r="I13" s="73">
        <v>0</v>
      </c>
      <c r="J13" s="55">
        <f t="shared" si="0"/>
        <v>0</v>
      </c>
    </row>
    <row r="14" spans="1:10" ht="15" customHeight="1">
      <c r="A14" s="217" t="s">
        <v>68</v>
      </c>
      <c r="B14" s="219"/>
      <c r="C14" s="71">
        <v>486000</v>
      </c>
      <c r="D14" s="72">
        <v>491900</v>
      </c>
      <c r="E14" s="73">
        <v>491947</v>
      </c>
      <c r="F14" s="52">
        <f>E14/D14</f>
        <v>1.0000955478755844</v>
      </c>
      <c r="G14" s="139">
        <v>0</v>
      </c>
      <c r="H14" s="72">
        <v>0</v>
      </c>
      <c r="I14" s="73">
        <v>0</v>
      </c>
      <c r="J14" s="55">
        <f t="shared" si="0"/>
        <v>0</v>
      </c>
    </row>
    <row r="15" spans="1:10" ht="15" customHeight="1">
      <c r="A15" s="217" t="s">
        <v>69</v>
      </c>
      <c r="B15" s="228"/>
      <c r="C15" s="74">
        <v>0</v>
      </c>
      <c r="D15" s="75">
        <v>15800</v>
      </c>
      <c r="E15" s="76">
        <v>15800</v>
      </c>
      <c r="F15" s="52">
        <f>E15/D15</f>
        <v>1</v>
      </c>
      <c r="G15" s="140">
        <v>83400</v>
      </c>
      <c r="H15" s="75">
        <v>78100</v>
      </c>
      <c r="I15" s="76">
        <v>78065</v>
      </c>
      <c r="J15" s="52">
        <f>I15/H15</f>
        <v>0.9995518565941102</v>
      </c>
    </row>
    <row r="16" spans="1:10" ht="15" customHeight="1" thickBot="1">
      <c r="A16" s="208" t="s">
        <v>242</v>
      </c>
      <c r="B16" s="209"/>
      <c r="C16" s="77">
        <v>0</v>
      </c>
      <c r="D16" s="78">
        <v>45800</v>
      </c>
      <c r="E16" s="79">
        <v>45713.52</v>
      </c>
      <c r="F16" s="52">
        <f>E16/D16</f>
        <v>0.998111790393013</v>
      </c>
      <c r="G16" s="141">
        <v>0</v>
      </c>
      <c r="H16" s="78">
        <v>0</v>
      </c>
      <c r="I16" s="79">
        <v>0</v>
      </c>
      <c r="J16" s="56">
        <f t="shared" si="0"/>
        <v>0</v>
      </c>
    </row>
    <row r="17" spans="1:10" ht="15" customHeight="1">
      <c r="A17" s="220" t="s">
        <v>70</v>
      </c>
      <c r="B17" s="221"/>
      <c r="C17" s="221"/>
      <c r="D17" s="221"/>
      <c r="E17" s="221"/>
      <c r="F17" s="221"/>
      <c r="G17" s="221"/>
      <c r="H17" s="221"/>
      <c r="I17" s="221"/>
      <c r="J17" s="222"/>
    </row>
    <row r="18" spans="1:10" ht="15" customHeight="1">
      <c r="A18" s="18" t="s">
        <v>137</v>
      </c>
      <c r="B18" s="19">
        <v>558</v>
      </c>
      <c r="C18" s="80">
        <v>20000</v>
      </c>
      <c r="D18" s="70">
        <v>21000</v>
      </c>
      <c r="E18" s="70">
        <v>21020</v>
      </c>
      <c r="F18" s="52">
        <f aca="true" t="shared" si="1" ref="F18:F23">E18/D18</f>
        <v>1.000952380952381</v>
      </c>
      <c r="G18" s="21">
        <v>0</v>
      </c>
      <c r="H18" s="82">
        <v>0</v>
      </c>
      <c r="I18" s="70">
        <v>0</v>
      </c>
      <c r="J18" s="52">
        <v>0</v>
      </c>
    </row>
    <row r="19" spans="1:10" ht="15" customHeight="1">
      <c r="A19" s="18" t="s">
        <v>157</v>
      </c>
      <c r="B19" s="19">
        <v>501</v>
      </c>
      <c r="C19" s="80">
        <v>64800</v>
      </c>
      <c r="D19" s="81">
        <v>131000</v>
      </c>
      <c r="E19" s="70">
        <v>130980.6</v>
      </c>
      <c r="F19" s="52">
        <f t="shared" si="1"/>
        <v>0.9998519083969466</v>
      </c>
      <c r="G19" s="21">
        <v>0</v>
      </c>
      <c r="H19" s="82">
        <v>0</v>
      </c>
      <c r="I19" s="70">
        <v>0</v>
      </c>
      <c r="J19" s="55">
        <v>0</v>
      </c>
    </row>
    <row r="20" spans="1:10" ht="15" customHeight="1">
      <c r="A20" s="18" t="s">
        <v>139</v>
      </c>
      <c r="B20" s="19">
        <v>501</v>
      </c>
      <c r="C20" s="80">
        <v>486000</v>
      </c>
      <c r="D20" s="70">
        <v>491900</v>
      </c>
      <c r="E20" s="70">
        <v>491912.93</v>
      </c>
      <c r="F20" s="52">
        <f t="shared" si="1"/>
        <v>1.0000262858304534</v>
      </c>
      <c r="G20" s="21">
        <v>0</v>
      </c>
      <c r="H20" s="82">
        <v>0</v>
      </c>
      <c r="I20" s="70">
        <v>0</v>
      </c>
      <c r="J20" s="52">
        <v>0</v>
      </c>
    </row>
    <row r="21" spans="1:10" ht="15" customHeight="1">
      <c r="A21" s="10" t="s">
        <v>140</v>
      </c>
      <c r="B21" s="11">
        <v>502</v>
      </c>
      <c r="C21" s="83">
        <v>128200</v>
      </c>
      <c r="D21" s="81">
        <v>158000</v>
      </c>
      <c r="E21" s="81">
        <v>157931.83</v>
      </c>
      <c r="F21" s="52">
        <f t="shared" si="1"/>
        <v>0.9995685443037974</v>
      </c>
      <c r="G21" s="130">
        <v>14300</v>
      </c>
      <c r="H21" s="84">
        <v>13600</v>
      </c>
      <c r="I21" s="81">
        <v>13609.5</v>
      </c>
      <c r="J21" s="52">
        <f>I21/H21</f>
        <v>1.0006985294117647</v>
      </c>
    </row>
    <row r="22" spans="1:10" ht="15" customHeight="1">
      <c r="A22" s="10" t="s">
        <v>141</v>
      </c>
      <c r="B22" s="11">
        <v>502</v>
      </c>
      <c r="C22" s="83">
        <v>146000</v>
      </c>
      <c r="D22" s="81">
        <v>164200</v>
      </c>
      <c r="E22" s="81">
        <v>164231.5</v>
      </c>
      <c r="F22" s="52">
        <f t="shared" si="1"/>
        <v>1.000191839220463</v>
      </c>
      <c r="G22" s="130">
        <v>5000</v>
      </c>
      <c r="H22" s="84">
        <v>2100</v>
      </c>
      <c r="I22" s="81">
        <v>2050.5</v>
      </c>
      <c r="J22" s="52">
        <f>I22/H22</f>
        <v>0.9764285714285714</v>
      </c>
    </row>
    <row r="23" spans="1:10" ht="15" customHeight="1">
      <c r="A23" s="10" t="s">
        <v>142</v>
      </c>
      <c r="B23" s="11">
        <v>502</v>
      </c>
      <c r="C23" s="83">
        <v>45000</v>
      </c>
      <c r="D23" s="81">
        <v>83700</v>
      </c>
      <c r="E23" s="81">
        <v>83674</v>
      </c>
      <c r="F23" s="52">
        <f t="shared" si="1"/>
        <v>0.999689366786141</v>
      </c>
      <c r="G23" s="130">
        <v>4000</v>
      </c>
      <c r="H23" s="84">
        <v>4200</v>
      </c>
      <c r="I23" s="81">
        <v>4186</v>
      </c>
      <c r="J23" s="52">
        <f>I23/H23</f>
        <v>0.9966666666666667</v>
      </c>
    </row>
    <row r="24" spans="1:10" ht="15" customHeight="1">
      <c r="A24" s="10" t="s">
        <v>143</v>
      </c>
      <c r="B24" s="11">
        <v>502</v>
      </c>
      <c r="C24" s="83">
        <v>0</v>
      </c>
      <c r="D24" s="81">
        <v>0</v>
      </c>
      <c r="E24" s="81">
        <v>0</v>
      </c>
      <c r="F24" s="52">
        <v>0</v>
      </c>
      <c r="G24" s="130">
        <v>0</v>
      </c>
      <c r="H24" s="84">
        <v>0</v>
      </c>
      <c r="I24" s="81">
        <v>0</v>
      </c>
      <c r="J24" s="52">
        <v>0</v>
      </c>
    </row>
    <row r="25" spans="1:10" ht="15" customHeight="1">
      <c r="A25" s="10" t="s">
        <v>158</v>
      </c>
      <c r="B25" s="11">
        <v>504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145</v>
      </c>
      <c r="B26" s="11">
        <v>511</v>
      </c>
      <c r="C26" s="83">
        <v>20000</v>
      </c>
      <c r="D26" s="81">
        <v>43800</v>
      </c>
      <c r="E26" s="81">
        <v>43768.82</v>
      </c>
      <c r="F26" s="52">
        <f>E26/D26</f>
        <v>0.9992881278538813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156</v>
      </c>
      <c r="B27" s="11">
        <v>512</v>
      </c>
      <c r="C27" s="83">
        <v>2000</v>
      </c>
      <c r="D27" s="81">
        <v>2800</v>
      </c>
      <c r="E27" s="81">
        <v>2796</v>
      </c>
      <c r="F27" s="52">
        <f>E27/D27</f>
        <v>0.9985714285714286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146</v>
      </c>
      <c r="B28" s="11">
        <v>513</v>
      </c>
      <c r="C28" s="83">
        <v>0</v>
      </c>
      <c r="D28" s="81">
        <v>0</v>
      </c>
      <c r="E28" s="81">
        <v>0</v>
      </c>
      <c r="F28" s="52">
        <v>0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147</v>
      </c>
      <c r="B29" s="11">
        <v>518</v>
      </c>
      <c r="C29" s="83">
        <v>176300</v>
      </c>
      <c r="D29" s="81">
        <v>249700</v>
      </c>
      <c r="E29" s="81">
        <v>249677.84</v>
      </c>
      <c r="F29" s="52">
        <f>E29/D29</f>
        <v>0.9999112535042051</v>
      </c>
      <c r="G29" s="130">
        <v>300</v>
      </c>
      <c r="H29" s="84">
        <v>300</v>
      </c>
      <c r="I29" s="81">
        <v>300</v>
      </c>
      <c r="J29" s="52">
        <f>I29/H29</f>
        <v>1</v>
      </c>
    </row>
    <row r="30" spans="1:10" ht="15" customHeight="1">
      <c r="A30" s="10" t="s">
        <v>148</v>
      </c>
      <c r="B30" s="11">
        <v>521</v>
      </c>
      <c r="C30" s="83">
        <v>70000</v>
      </c>
      <c r="D30" s="81">
        <v>320300</v>
      </c>
      <c r="E30" s="81">
        <v>320300</v>
      </c>
      <c r="F30" s="52">
        <f>E30/D30</f>
        <v>1</v>
      </c>
      <c r="G30" s="130">
        <v>8000</v>
      </c>
      <c r="H30" s="84">
        <v>0</v>
      </c>
      <c r="I30" s="81">
        <v>0</v>
      </c>
      <c r="J30" s="52">
        <v>0</v>
      </c>
    </row>
    <row r="31" spans="1:10" ht="15" customHeight="1">
      <c r="A31" s="10" t="s">
        <v>149</v>
      </c>
      <c r="B31" s="11">
        <v>524</v>
      </c>
      <c r="C31" s="83">
        <v>23800</v>
      </c>
      <c r="D31" s="81">
        <v>109000</v>
      </c>
      <c r="E31" s="81">
        <v>108994</v>
      </c>
      <c r="F31" s="52">
        <f>E31/D31</f>
        <v>0.9999449541284404</v>
      </c>
      <c r="G31" s="130">
        <v>0</v>
      </c>
      <c r="H31" s="84">
        <v>0</v>
      </c>
      <c r="I31" s="81">
        <v>0</v>
      </c>
      <c r="J31" s="52">
        <v>0</v>
      </c>
    </row>
    <row r="32" spans="1:10" ht="15" customHeight="1">
      <c r="A32" s="10" t="s">
        <v>195</v>
      </c>
      <c r="B32" s="11">
        <v>527</v>
      </c>
      <c r="C32" s="83">
        <v>1400</v>
      </c>
      <c r="D32" s="81">
        <v>6400</v>
      </c>
      <c r="E32" s="81">
        <v>6406</v>
      </c>
      <c r="F32" s="52">
        <f>E32/D32</f>
        <v>1.0009375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150</v>
      </c>
      <c r="B33" s="11">
        <v>525</v>
      </c>
      <c r="C33" s="83">
        <v>0</v>
      </c>
      <c r="D33" s="81">
        <v>0</v>
      </c>
      <c r="E33" s="81">
        <v>0</v>
      </c>
      <c r="F33" s="52">
        <v>0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151</v>
      </c>
      <c r="B34" s="11">
        <v>528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152</v>
      </c>
      <c r="B35" s="11">
        <v>538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153</v>
      </c>
      <c r="B36" s="11">
        <v>541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154</v>
      </c>
      <c r="B37" s="11">
        <v>547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218</v>
      </c>
      <c r="B38" s="11">
        <v>549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7" t="s">
        <v>155</v>
      </c>
      <c r="B39" s="9">
        <v>551</v>
      </c>
      <c r="C39" s="83">
        <v>143400</v>
      </c>
      <c r="D39" s="81">
        <v>143400</v>
      </c>
      <c r="E39" s="81">
        <v>143417</v>
      </c>
      <c r="F39" s="52">
        <f>E39/D39</f>
        <v>1.000118549511855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 thickBot="1">
      <c r="A40" s="57" t="s">
        <v>189</v>
      </c>
      <c r="B40" s="12">
        <v>591</v>
      </c>
      <c r="C40" s="85">
        <v>0</v>
      </c>
      <c r="D40" s="86">
        <v>0</v>
      </c>
      <c r="E40" s="86">
        <v>0</v>
      </c>
      <c r="F40" s="58">
        <v>0</v>
      </c>
      <c r="G40" s="129">
        <v>0</v>
      </c>
      <c r="H40" s="87">
        <v>0</v>
      </c>
      <c r="I40" s="86">
        <v>0</v>
      </c>
      <c r="J40" s="58">
        <v>0</v>
      </c>
    </row>
    <row r="41" spans="1:10" ht="15" customHeight="1">
      <c r="A41" s="14" t="s">
        <v>20</v>
      </c>
      <c r="B41" s="15"/>
      <c r="C41" s="59">
        <f>SUM(C8:C16)</f>
        <v>1326900</v>
      </c>
      <c r="D41" s="59">
        <f>SUM(D8:D16)</f>
        <v>1925200</v>
      </c>
      <c r="E41" s="59">
        <f>SUM(E8:E16)</f>
        <v>1925110.52</v>
      </c>
      <c r="F41" s="60">
        <f>E41/D41</f>
        <v>0.9999535217120299</v>
      </c>
      <c r="G41" s="61">
        <f>SUM(G8:G16)</f>
        <v>83400</v>
      </c>
      <c r="H41" s="61">
        <f>SUM(H8:H16)</f>
        <v>78100</v>
      </c>
      <c r="I41" s="62">
        <f>SUM(I8:I16)</f>
        <v>78065</v>
      </c>
      <c r="J41" s="60">
        <f>I41/H41</f>
        <v>0.9995518565941102</v>
      </c>
    </row>
    <row r="42" spans="1:10" ht="15" customHeight="1" thickBot="1">
      <c r="A42" s="13" t="s">
        <v>21</v>
      </c>
      <c r="B42" s="16"/>
      <c r="C42" s="63">
        <f>-SUM(C18:C40)</f>
        <v>-1326900</v>
      </c>
      <c r="D42" s="63">
        <f>-SUM(D18:D40)</f>
        <v>-1925200</v>
      </c>
      <c r="E42" s="63">
        <f>-SUM(E18:E40)</f>
        <v>-1925110.52</v>
      </c>
      <c r="F42" s="52">
        <f>E42/D42</f>
        <v>0.9999535217120299</v>
      </c>
      <c r="G42" s="64">
        <f>-SUM(G18:G40)</f>
        <v>-31600</v>
      </c>
      <c r="H42" s="64">
        <f>-SUM(H18:H40)</f>
        <v>-20200</v>
      </c>
      <c r="I42" s="65">
        <f>-SUM(I18:I40)</f>
        <v>-20146</v>
      </c>
      <c r="J42" s="56">
        <f>I42/H42</f>
        <v>0.9973267326732673</v>
      </c>
    </row>
    <row r="43" spans="1:10" ht="15" customHeight="1" thickBot="1">
      <c r="A43" s="100" t="s">
        <v>237</v>
      </c>
      <c r="B43" s="67"/>
      <c r="C43" s="101">
        <f>+C41+C42</f>
        <v>0</v>
      </c>
      <c r="D43" s="88">
        <f>+D41+D42</f>
        <v>0</v>
      </c>
      <c r="E43" s="88">
        <f>+E41+E42</f>
        <v>0</v>
      </c>
      <c r="F43" s="68" t="s">
        <v>19</v>
      </c>
      <c r="G43" s="146">
        <f>+G41+G42</f>
        <v>51800</v>
      </c>
      <c r="H43" s="101">
        <f>+H41+H42</f>
        <v>57900</v>
      </c>
      <c r="I43" s="88">
        <f>+I41+I42</f>
        <v>57919</v>
      </c>
      <c r="J43" s="58">
        <f>I43/H43</f>
        <v>1.000328151986183</v>
      </c>
    </row>
    <row r="44" spans="1:10" ht="13.5" thickBot="1">
      <c r="A44" s="150" t="s">
        <v>238</v>
      </c>
      <c r="B44" s="147"/>
      <c r="C44" s="188">
        <f>+C41+C42</f>
        <v>0</v>
      </c>
      <c r="D44" s="88">
        <f>+D41+D42</f>
        <v>0</v>
      </c>
      <c r="E44" s="180">
        <v>0</v>
      </c>
      <c r="F44" s="181" t="s">
        <v>19</v>
      </c>
      <c r="G44" s="185">
        <v>0</v>
      </c>
      <c r="H44" s="151">
        <v>0</v>
      </c>
      <c r="I44" s="151">
        <v>0</v>
      </c>
      <c r="J44" s="161" t="s">
        <v>19</v>
      </c>
    </row>
    <row r="45" spans="1:10" ht="13.5" thickBot="1">
      <c r="A45" s="150" t="s">
        <v>239</v>
      </c>
      <c r="B45" s="182"/>
      <c r="C45" s="179">
        <v>0</v>
      </c>
      <c r="D45" s="180">
        <v>0</v>
      </c>
      <c r="E45" s="88">
        <f>+E41+E42</f>
        <v>0</v>
      </c>
      <c r="F45" s="181" t="s">
        <v>19</v>
      </c>
      <c r="G45" s="184">
        <v>0</v>
      </c>
      <c r="H45" s="151">
        <v>0</v>
      </c>
      <c r="I45" s="151">
        <f>I43</f>
        <v>57919</v>
      </c>
      <c r="J45" s="181" t="s">
        <v>19</v>
      </c>
    </row>
    <row r="46" spans="1:10" ht="13.5" thickBot="1">
      <c r="A46" s="150" t="s">
        <v>240</v>
      </c>
      <c r="B46" s="147"/>
      <c r="C46" s="187"/>
      <c r="D46" s="148"/>
      <c r="E46" s="149"/>
      <c r="F46" s="149"/>
      <c r="G46" s="185"/>
      <c r="H46" s="186"/>
      <c r="I46" s="151">
        <f>E45+I45</f>
        <v>57919</v>
      </c>
      <c r="J46" s="183" t="s">
        <v>19</v>
      </c>
    </row>
    <row r="47" ht="12.75">
      <c r="C47" s="159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4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128</v>
      </c>
    </row>
    <row r="2" spans="1:9" ht="15">
      <c r="A2" s="38" t="s">
        <v>129</v>
      </c>
      <c r="D2" s="210" t="s">
        <v>8</v>
      </c>
      <c r="E2" s="210"/>
      <c r="F2" s="210"/>
      <c r="G2" s="126"/>
      <c r="H2" s="39" t="s">
        <v>9</v>
      </c>
      <c r="I2" s="40">
        <v>43465</v>
      </c>
    </row>
    <row r="3" ht="13.5" thickBot="1"/>
    <row r="4" spans="3:10" ht="12" customHeight="1"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20" t="s">
        <v>65</v>
      </c>
      <c r="B7" s="221"/>
      <c r="C7" s="221"/>
      <c r="D7" s="221"/>
      <c r="E7" s="221"/>
      <c r="F7" s="221"/>
      <c r="G7" s="221"/>
      <c r="H7" s="221"/>
      <c r="I7" s="221"/>
      <c r="J7" s="222"/>
    </row>
    <row r="8" spans="1:10" ht="15" customHeight="1">
      <c r="A8" s="215" t="s">
        <v>135</v>
      </c>
      <c r="B8" s="216"/>
      <c r="C8" s="69">
        <v>549900</v>
      </c>
      <c r="D8" s="21">
        <v>549900</v>
      </c>
      <c r="E8" s="70">
        <v>549900</v>
      </c>
      <c r="F8" s="52">
        <f>E8/D8</f>
        <v>1</v>
      </c>
      <c r="G8" s="21">
        <v>0</v>
      </c>
      <c r="H8" s="21">
        <v>0</v>
      </c>
      <c r="I8" s="70">
        <v>0</v>
      </c>
      <c r="J8" s="52">
        <f aca="true" t="shared" si="0" ref="J8:J16">IF(ISERR(I8/H8),0,I8/H8)</f>
        <v>0</v>
      </c>
    </row>
    <row r="9" spans="1:10" ht="15" customHeight="1">
      <c r="A9" s="13" t="s">
        <v>99</v>
      </c>
      <c r="B9" s="16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 t="shared" si="0"/>
        <v>0</v>
      </c>
    </row>
    <row r="10" spans="1:10" ht="15" customHeight="1">
      <c r="A10" s="13" t="s">
        <v>205</v>
      </c>
      <c r="B10" s="16"/>
      <c r="C10" s="71">
        <v>0</v>
      </c>
      <c r="D10" s="72">
        <v>0</v>
      </c>
      <c r="E10" s="73">
        <v>0</v>
      </c>
      <c r="F10" s="52">
        <v>0</v>
      </c>
      <c r="G10" s="139">
        <v>0</v>
      </c>
      <c r="H10" s="72">
        <v>0</v>
      </c>
      <c r="I10" s="73">
        <v>0</v>
      </c>
      <c r="J10" s="55">
        <v>0</v>
      </c>
    </row>
    <row r="11" spans="1:10" ht="15" customHeight="1">
      <c r="A11" s="13" t="s">
        <v>227</v>
      </c>
      <c r="B11" s="20"/>
      <c r="C11" s="71">
        <v>0</v>
      </c>
      <c r="D11" s="72">
        <v>519200</v>
      </c>
      <c r="E11" s="73">
        <v>519200</v>
      </c>
      <c r="F11" s="52">
        <f>E11/D11</f>
        <v>1</v>
      </c>
      <c r="G11" s="139">
        <v>0</v>
      </c>
      <c r="H11" s="72">
        <v>0</v>
      </c>
      <c r="I11" s="73">
        <v>0</v>
      </c>
      <c r="J11" s="55">
        <f>IF(ISERR(I11/H11),0,I11/H11)</f>
        <v>0</v>
      </c>
    </row>
    <row r="12" spans="1:10" ht="15" customHeight="1">
      <c r="A12" s="13" t="s">
        <v>200</v>
      </c>
      <c r="B12" s="16"/>
      <c r="C12" s="71">
        <v>0</v>
      </c>
      <c r="D12" s="72">
        <v>0</v>
      </c>
      <c r="E12" s="166">
        <v>0</v>
      </c>
      <c r="F12" s="52">
        <v>0</v>
      </c>
      <c r="G12" s="139">
        <v>0</v>
      </c>
      <c r="H12" s="72">
        <v>0</v>
      </c>
      <c r="I12" s="73">
        <v>0</v>
      </c>
      <c r="J12" s="55">
        <v>0</v>
      </c>
    </row>
    <row r="13" spans="1:10" ht="15" customHeight="1">
      <c r="A13" s="217" t="s">
        <v>67</v>
      </c>
      <c r="B13" s="218"/>
      <c r="C13" s="71">
        <v>400000</v>
      </c>
      <c r="D13" s="72">
        <v>397300</v>
      </c>
      <c r="E13" s="73">
        <v>397250</v>
      </c>
      <c r="F13" s="52">
        <f>E13/D13</f>
        <v>0.9998741505159828</v>
      </c>
      <c r="G13" s="139">
        <v>0</v>
      </c>
      <c r="H13" s="72">
        <v>0</v>
      </c>
      <c r="I13" s="73">
        <v>0</v>
      </c>
      <c r="J13" s="55">
        <f t="shared" si="0"/>
        <v>0</v>
      </c>
    </row>
    <row r="14" spans="1:10" ht="15" customHeight="1">
      <c r="A14" s="217" t="s">
        <v>68</v>
      </c>
      <c r="B14" s="219"/>
      <c r="C14" s="71">
        <v>482000</v>
      </c>
      <c r="D14" s="72">
        <v>719800</v>
      </c>
      <c r="E14" s="73">
        <v>719887</v>
      </c>
      <c r="F14" s="52">
        <f>E14/D14</f>
        <v>1.0001208669074744</v>
      </c>
      <c r="G14" s="139">
        <v>0</v>
      </c>
      <c r="H14" s="72">
        <v>0</v>
      </c>
      <c r="I14" s="73">
        <v>0</v>
      </c>
      <c r="J14" s="55">
        <f t="shared" si="0"/>
        <v>0</v>
      </c>
    </row>
    <row r="15" spans="1:10" ht="15" customHeight="1">
      <c r="A15" s="217" t="s">
        <v>69</v>
      </c>
      <c r="B15" s="228"/>
      <c r="C15" s="74">
        <v>5000</v>
      </c>
      <c r="D15" s="75">
        <v>53700</v>
      </c>
      <c r="E15" s="76">
        <v>53602.88</v>
      </c>
      <c r="F15" s="52">
        <f>E15/D15</f>
        <v>0.9981914338919925</v>
      </c>
      <c r="G15" s="140">
        <v>67200</v>
      </c>
      <c r="H15" s="75">
        <v>58300</v>
      </c>
      <c r="I15" s="76">
        <v>58260</v>
      </c>
      <c r="J15" s="52">
        <f>I15/H15</f>
        <v>0.9993138936535163</v>
      </c>
    </row>
    <row r="16" spans="1:10" ht="15" customHeight="1" thickBot="1">
      <c r="A16" s="208" t="s">
        <v>223</v>
      </c>
      <c r="B16" s="209"/>
      <c r="C16" s="77">
        <v>0</v>
      </c>
      <c r="D16" s="78">
        <v>733300</v>
      </c>
      <c r="E16" s="79">
        <v>733260.2</v>
      </c>
      <c r="F16" s="52">
        <f>E16/D16</f>
        <v>0.9999457248056729</v>
      </c>
      <c r="G16" s="141">
        <v>0</v>
      </c>
      <c r="H16" s="78">
        <v>0</v>
      </c>
      <c r="I16" s="79">
        <v>0</v>
      </c>
      <c r="J16" s="56">
        <f t="shared" si="0"/>
        <v>0</v>
      </c>
    </row>
    <row r="17" spans="1:10" ht="15" customHeight="1">
      <c r="A17" s="220" t="s">
        <v>70</v>
      </c>
      <c r="B17" s="221"/>
      <c r="C17" s="221"/>
      <c r="D17" s="221"/>
      <c r="E17" s="221"/>
      <c r="F17" s="221"/>
      <c r="G17" s="221"/>
      <c r="H17" s="221"/>
      <c r="I17" s="221"/>
      <c r="J17" s="222"/>
    </row>
    <row r="18" spans="1:12" ht="15" customHeight="1">
      <c r="A18" s="18" t="s">
        <v>137</v>
      </c>
      <c r="B18" s="19">
        <v>558</v>
      </c>
      <c r="C18" s="80">
        <v>0</v>
      </c>
      <c r="D18" s="70">
        <v>46500</v>
      </c>
      <c r="E18" s="70">
        <v>46519</v>
      </c>
      <c r="F18" s="52">
        <f aca="true" t="shared" si="1" ref="F18:F42">E18/D18</f>
        <v>1.0004086021505376</v>
      </c>
      <c r="G18" s="21">
        <v>0</v>
      </c>
      <c r="H18" s="82">
        <v>0</v>
      </c>
      <c r="I18" s="70">
        <v>0</v>
      </c>
      <c r="J18" s="52">
        <v>0</v>
      </c>
      <c r="L18" s="4"/>
    </row>
    <row r="19" spans="1:12" ht="15" customHeight="1">
      <c r="A19" s="18" t="s">
        <v>157</v>
      </c>
      <c r="B19" s="19">
        <v>501</v>
      </c>
      <c r="C19" s="80">
        <v>252700</v>
      </c>
      <c r="D19" s="81">
        <v>144300</v>
      </c>
      <c r="E19" s="70">
        <v>144269.34</v>
      </c>
      <c r="F19" s="52">
        <f t="shared" si="1"/>
        <v>0.999787525987526</v>
      </c>
      <c r="G19" s="21">
        <v>14400</v>
      </c>
      <c r="H19" s="82">
        <v>0</v>
      </c>
      <c r="I19" s="70">
        <v>0</v>
      </c>
      <c r="J19" s="52">
        <v>0</v>
      </c>
      <c r="L19" s="4"/>
    </row>
    <row r="20" spans="1:10" ht="15" customHeight="1">
      <c r="A20" s="18" t="s">
        <v>139</v>
      </c>
      <c r="B20" s="19">
        <v>501</v>
      </c>
      <c r="C20" s="80">
        <v>482000</v>
      </c>
      <c r="D20" s="70">
        <v>719800</v>
      </c>
      <c r="E20" s="70">
        <v>719887</v>
      </c>
      <c r="F20" s="52">
        <f t="shared" si="1"/>
        <v>1.0001208669074744</v>
      </c>
      <c r="G20" s="21">
        <v>0</v>
      </c>
      <c r="H20" s="82">
        <v>0</v>
      </c>
      <c r="I20" s="70">
        <v>0</v>
      </c>
      <c r="J20" s="52">
        <v>0</v>
      </c>
    </row>
    <row r="21" spans="1:10" ht="15" customHeight="1">
      <c r="A21" s="10" t="s">
        <v>140</v>
      </c>
      <c r="B21" s="11">
        <v>502</v>
      </c>
      <c r="C21" s="83">
        <v>215400</v>
      </c>
      <c r="D21" s="81">
        <v>195300</v>
      </c>
      <c r="E21" s="81">
        <v>195274.72</v>
      </c>
      <c r="F21" s="52">
        <f t="shared" si="1"/>
        <v>0.9998705581157195</v>
      </c>
      <c r="G21" s="130">
        <v>10800</v>
      </c>
      <c r="H21" s="84">
        <v>8800</v>
      </c>
      <c r="I21" s="81">
        <v>8781</v>
      </c>
      <c r="J21" s="52">
        <f>I21/H21</f>
        <v>0.9978409090909091</v>
      </c>
    </row>
    <row r="22" spans="1:10" ht="15" customHeight="1">
      <c r="A22" s="10" t="s">
        <v>141</v>
      </c>
      <c r="B22" s="11">
        <v>502</v>
      </c>
      <c r="C22" s="83">
        <v>98700</v>
      </c>
      <c r="D22" s="81">
        <v>118200</v>
      </c>
      <c r="E22" s="81">
        <v>118163</v>
      </c>
      <c r="F22" s="52">
        <f>E22/D22</f>
        <v>0.9996869712351946</v>
      </c>
      <c r="G22" s="130">
        <v>0</v>
      </c>
      <c r="H22" s="84">
        <v>0</v>
      </c>
      <c r="I22" s="81">
        <v>0</v>
      </c>
      <c r="J22" s="52">
        <v>0</v>
      </c>
    </row>
    <row r="23" spans="1:10" ht="15" customHeight="1">
      <c r="A23" s="10" t="s">
        <v>142</v>
      </c>
      <c r="B23" s="11">
        <v>502</v>
      </c>
      <c r="C23" s="83">
        <v>76800</v>
      </c>
      <c r="D23" s="81">
        <v>70200</v>
      </c>
      <c r="E23" s="81">
        <v>70145.49</v>
      </c>
      <c r="F23" s="52">
        <f>E23/D23</f>
        <v>0.9992235042735044</v>
      </c>
      <c r="G23" s="130">
        <v>12000</v>
      </c>
      <c r="H23" s="84">
        <v>5100</v>
      </c>
      <c r="I23" s="81">
        <v>5043</v>
      </c>
      <c r="J23" s="52">
        <f>I23/H23</f>
        <v>0.9888235294117647</v>
      </c>
    </row>
    <row r="24" spans="1:10" ht="15" customHeight="1">
      <c r="A24" s="10" t="s">
        <v>143</v>
      </c>
      <c r="B24" s="11">
        <v>502</v>
      </c>
      <c r="C24" s="83">
        <v>0</v>
      </c>
      <c r="D24" s="81">
        <v>0</v>
      </c>
      <c r="E24" s="81">
        <v>0</v>
      </c>
      <c r="F24" s="52">
        <v>0</v>
      </c>
      <c r="G24" s="130">
        <v>0</v>
      </c>
      <c r="H24" s="84">
        <v>0</v>
      </c>
      <c r="I24" s="81">
        <v>0</v>
      </c>
      <c r="J24" s="52">
        <v>0</v>
      </c>
    </row>
    <row r="25" spans="1:10" ht="15" customHeight="1">
      <c r="A25" s="10" t="s">
        <v>158</v>
      </c>
      <c r="B25" s="11">
        <v>504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145</v>
      </c>
      <c r="B26" s="11">
        <v>511</v>
      </c>
      <c r="C26" s="83">
        <v>32800</v>
      </c>
      <c r="D26" s="81">
        <v>734000</v>
      </c>
      <c r="E26" s="81">
        <v>734041.86</v>
      </c>
      <c r="F26" s="52">
        <f t="shared" si="1"/>
        <v>1.000057029972752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156</v>
      </c>
      <c r="B27" s="11">
        <v>512</v>
      </c>
      <c r="C27" s="83">
        <v>8000</v>
      </c>
      <c r="D27" s="81">
        <v>12200</v>
      </c>
      <c r="E27" s="81">
        <v>12164</v>
      </c>
      <c r="F27" s="52">
        <f t="shared" si="1"/>
        <v>0.9970491803278688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146</v>
      </c>
      <c r="B28" s="11">
        <v>513</v>
      </c>
      <c r="C28" s="83">
        <v>0</v>
      </c>
      <c r="D28" s="81">
        <v>500</v>
      </c>
      <c r="E28" s="81">
        <v>489</v>
      </c>
      <c r="F28" s="52">
        <f>E28/D28</f>
        <v>0.978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147</v>
      </c>
      <c r="B29" s="11">
        <v>518</v>
      </c>
      <c r="C29" s="83">
        <v>44500</v>
      </c>
      <c r="D29" s="81">
        <v>181000</v>
      </c>
      <c r="E29" s="81">
        <v>180881.65</v>
      </c>
      <c r="F29" s="52">
        <f t="shared" si="1"/>
        <v>0.999346132596685</v>
      </c>
      <c r="G29" s="130">
        <v>0</v>
      </c>
      <c r="H29" s="84">
        <v>0</v>
      </c>
      <c r="I29" s="81">
        <v>0</v>
      </c>
      <c r="J29" s="52">
        <v>0</v>
      </c>
    </row>
    <row r="30" spans="1:10" ht="15" customHeight="1">
      <c r="A30" s="10" t="s">
        <v>148</v>
      </c>
      <c r="B30" s="11">
        <v>521</v>
      </c>
      <c r="C30" s="83">
        <v>80000</v>
      </c>
      <c r="D30" s="81">
        <v>466100</v>
      </c>
      <c r="E30" s="81">
        <v>466100</v>
      </c>
      <c r="F30" s="52">
        <f t="shared" si="1"/>
        <v>1</v>
      </c>
      <c r="G30" s="130">
        <v>0</v>
      </c>
      <c r="H30" s="84">
        <v>0</v>
      </c>
      <c r="I30" s="81">
        <v>0</v>
      </c>
      <c r="J30" s="52">
        <v>0</v>
      </c>
    </row>
    <row r="31" spans="1:10" ht="15" customHeight="1">
      <c r="A31" s="10" t="s">
        <v>149</v>
      </c>
      <c r="B31" s="11">
        <v>524</v>
      </c>
      <c r="C31" s="83">
        <v>27200</v>
      </c>
      <c r="D31" s="81">
        <v>158400</v>
      </c>
      <c r="E31" s="81">
        <v>158474</v>
      </c>
      <c r="F31" s="52">
        <f t="shared" si="1"/>
        <v>1.0004671717171718</v>
      </c>
      <c r="G31" s="130">
        <v>0</v>
      </c>
      <c r="H31" s="84">
        <v>0</v>
      </c>
      <c r="I31" s="81">
        <v>0</v>
      </c>
      <c r="J31" s="52">
        <v>0</v>
      </c>
    </row>
    <row r="32" spans="1:10" ht="15" customHeight="1">
      <c r="A32" s="10" t="s">
        <v>195</v>
      </c>
      <c r="B32" s="11">
        <v>527</v>
      </c>
      <c r="C32" s="83">
        <v>1600</v>
      </c>
      <c r="D32" s="81">
        <v>9300</v>
      </c>
      <c r="E32" s="81">
        <v>9322</v>
      </c>
      <c r="F32" s="52">
        <f t="shared" si="1"/>
        <v>1.0023655913978495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150</v>
      </c>
      <c r="B33" s="11">
        <v>525</v>
      </c>
      <c r="C33" s="83">
        <v>0</v>
      </c>
      <c r="D33" s="81">
        <v>0</v>
      </c>
      <c r="E33" s="81">
        <v>0</v>
      </c>
      <c r="F33" s="52">
        <v>0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151</v>
      </c>
      <c r="B34" s="11">
        <v>528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152</v>
      </c>
      <c r="B35" s="11">
        <v>538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153</v>
      </c>
      <c r="B36" s="11">
        <v>541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154</v>
      </c>
      <c r="B37" s="11">
        <v>547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218</v>
      </c>
      <c r="B38" s="11">
        <v>549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7" t="s">
        <v>155</v>
      </c>
      <c r="B39" s="9">
        <v>551</v>
      </c>
      <c r="C39" s="83">
        <v>117200</v>
      </c>
      <c r="D39" s="81">
        <v>117200</v>
      </c>
      <c r="E39" s="81">
        <v>117188</v>
      </c>
      <c r="F39" s="52">
        <f t="shared" si="1"/>
        <v>0.9998976109215018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 thickBot="1">
      <c r="A40" s="57" t="s">
        <v>189</v>
      </c>
      <c r="B40" s="12">
        <v>591</v>
      </c>
      <c r="C40" s="85">
        <v>0</v>
      </c>
      <c r="D40" s="86">
        <v>200</v>
      </c>
      <c r="E40" s="86">
        <v>181.02</v>
      </c>
      <c r="F40" s="52">
        <f t="shared" si="1"/>
        <v>0.9051</v>
      </c>
      <c r="G40" s="129">
        <v>0</v>
      </c>
      <c r="H40" s="87">
        <v>0</v>
      </c>
      <c r="I40" s="86">
        <v>0</v>
      </c>
      <c r="J40" s="58">
        <v>0</v>
      </c>
    </row>
    <row r="41" spans="1:10" ht="15" customHeight="1">
      <c r="A41" s="14" t="s">
        <v>20</v>
      </c>
      <c r="B41" s="15"/>
      <c r="C41" s="59">
        <f>SUM(C8:C16)</f>
        <v>1436900</v>
      </c>
      <c r="D41" s="59">
        <f>SUM(D8:D16)</f>
        <v>2973200</v>
      </c>
      <c r="E41" s="59">
        <f>SUM(E8:E16)</f>
        <v>2973100.08</v>
      </c>
      <c r="F41" s="60">
        <f t="shared" si="1"/>
        <v>0.9999663931117988</v>
      </c>
      <c r="G41" s="61">
        <f>SUM(G8:G16)</f>
        <v>67200</v>
      </c>
      <c r="H41" s="61">
        <f>SUM(H8:H16)</f>
        <v>58300</v>
      </c>
      <c r="I41" s="62">
        <f>SUM(I8:I16)</f>
        <v>58260</v>
      </c>
      <c r="J41" s="60">
        <f>I41/H41</f>
        <v>0.9993138936535163</v>
      </c>
    </row>
    <row r="42" spans="1:10" ht="15" customHeight="1" thickBot="1">
      <c r="A42" s="13" t="s">
        <v>21</v>
      </c>
      <c r="B42" s="16"/>
      <c r="C42" s="63">
        <f>-SUM(C18:C40)</f>
        <v>-1436900</v>
      </c>
      <c r="D42" s="63">
        <f>-SUM(D18:D40)</f>
        <v>-2973200</v>
      </c>
      <c r="E42" s="63">
        <f>-SUM(E18:E40)</f>
        <v>-2973100.08</v>
      </c>
      <c r="F42" s="52">
        <f t="shared" si="1"/>
        <v>0.9999663931117988</v>
      </c>
      <c r="G42" s="64">
        <f>-SUM(G18:G40)</f>
        <v>-37200</v>
      </c>
      <c r="H42" s="64">
        <f>-SUM(H18:H40)</f>
        <v>-13900</v>
      </c>
      <c r="I42" s="65">
        <f>-SUM(I18:I40)</f>
        <v>-13824</v>
      </c>
      <c r="J42" s="56">
        <f>I42/H42</f>
        <v>0.9945323741007194</v>
      </c>
    </row>
    <row r="43" spans="1:10" ht="15" customHeight="1" thickBot="1">
      <c r="A43" s="100" t="s">
        <v>237</v>
      </c>
      <c r="B43" s="67"/>
      <c r="C43" s="101">
        <f>+C41+C42</f>
        <v>0</v>
      </c>
      <c r="D43" s="88">
        <f>+D41+D42</f>
        <v>0</v>
      </c>
      <c r="E43" s="88">
        <f>+E41+E42</f>
        <v>0</v>
      </c>
      <c r="F43" s="68" t="s">
        <v>19</v>
      </c>
      <c r="G43" s="146">
        <f>+G41+G42</f>
        <v>30000</v>
      </c>
      <c r="H43" s="101">
        <f>+H41+H42</f>
        <v>44400</v>
      </c>
      <c r="I43" s="88">
        <f>+I41+I42</f>
        <v>44436</v>
      </c>
      <c r="J43" s="58">
        <f>I43/H43</f>
        <v>1.000810810810811</v>
      </c>
    </row>
    <row r="44" spans="1:10" ht="13.5" thickBot="1">
      <c r="A44" s="150" t="s">
        <v>238</v>
      </c>
      <c r="B44" s="147"/>
      <c r="C44" s="188">
        <f>+C41+C42</f>
        <v>0</v>
      </c>
      <c r="D44" s="88">
        <f>+D41+D42</f>
        <v>0</v>
      </c>
      <c r="E44" s="180">
        <v>0</v>
      </c>
      <c r="F44" s="181" t="s">
        <v>19</v>
      </c>
      <c r="G44" s="185">
        <v>0</v>
      </c>
      <c r="H44" s="151">
        <v>0</v>
      </c>
      <c r="I44" s="151">
        <v>0</v>
      </c>
      <c r="J44" s="161" t="s">
        <v>19</v>
      </c>
    </row>
    <row r="45" spans="1:10" ht="13.5" thickBot="1">
      <c r="A45" s="150" t="s">
        <v>239</v>
      </c>
      <c r="B45" s="182"/>
      <c r="C45" s="179">
        <v>0</v>
      </c>
      <c r="D45" s="180">
        <v>0</v>
      </c>
      <c r="E45" s="88">
        <f>+E41+E42</f>
        <v>0</v>
      </c>
      <c r="F45" s="181" t="s">
        <v>19</v>
      </c>
      <c r="G45" s="184">
        <v>0</v>
      </c>
      <c r="H45" s="151">
        <v>0</v>
      </c>
      <c r="I45" s="151">
        <f>I43</f>
        <v>44436</v>
      </c>
      <c r="J45" s="181" t="s">
        <v>19</v>
      </c>
    </row>
    <row r="46" spans="1:10" ht="13.5" thickBot="1">
      <c r="A46" s="150" t="s">
        <v>240</v>
      </c>
      <c r="B46" s="147"/>
      <c r="C46" s="187"/>
      <c r="D46" s="148"/>
      <c r="E46" s="149"/>
      <c r="F46" s="149"/>
      <c r="G46" s="185"/>
      <c r="H46" s="186"/>
      <c r="I46" s="151">
        <f>E45+I45</f>
        <v>44436</v>
      </c>
      <c r="J46" s="183" t="s">
        <v>19</v>
      </c>
    </row>
    <row r="47" ht="12.75">
      <c r="C47" s="159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26"/>
  <sheetViews>
    <sheetView zoomScalePageLayoutView="0" workbookViewId="0" topLeftCell="A1">
      <selection activeCell="B27" sqref="B27"/>
    </sheetView>
  </sheetViews>
  <sheetFormatPr defaultColWidth="9.00390625" defaultRowHeight="12.75"/>
  <cols>
    <col min="2" max="3" width="4.875" style="0" customWidth="1"/>
    <col min="6" max="6" width="8.625" style="0" customWidth="1"/>
  </cols>
  <sheetData>
    <row r="1" spans="2:4" ht="12.75">
      <c r="B1" s="36"/>
      <c r="C1" s="36"/>
      <c r="D1" s="36" t="s">
        <v>26</v>
      </c>
    </row>
    <row r="2" spans="2:4" ht="12.75">
      <c r="B2" s="36"/>
      <c r="C2" s="36"/>
      <c r="D2" s="36"/>
    </row>
    <row r="3" spans="2:3" ht="12.75">
      <c r="B3" s="36"/>
      <c r="C3" s="36"/>
    </row>
    <row r="4" spans="2:4" ht="12.75">
      <c r="B4" s="169">
        <v>119</v>
      </c>
      <c r="C4" s="169"/>
      <c r="D4" t="s">
        <v>27</v>
      </c>
    </row>
    <row r="5" spans="2:3" ht="12.75">
      <c r="B5" s="169"/>
      <c r="C5" s="169"/>
    </row>
    <row r="6" spans="2:4" ht="12.75">
      <c r="B6" s="169">
        <v>120</v>
      </c>
      <c r="C6" s="169"/>
      <c r="D6" t="s">
        <v>28</v>
      </c>
    </row>
    <row r="7" spans="2:3" ht="12.75">
      <c r="B7" s="169"/>
      <c r="C7" s="169"/>
    </row>
    <row r="8" spans="2:4" ht="12.75">
      <c r="B8" s="169">
        <v>121</v>
      </c>
      <c r="C8" s="169"/>
      <c r="D8" t="s">
        <v>29</v>
      </c>
    </row>
    <row r="9" spans="2:3" ht="12.75">
      <c r="B9" s="169"/>
      <c r="C9" s="169"/>
    </row>
    <row r="10" spans="2:4" ht="12.75">
      <c r="B10" s="169">
        <v>122</v>
      </c>
      <c r="C10" s="169"/>
      <c r="D10" t="s">
        <v>134</v>
      </c>
    </row>
    <row r="11" spans="2:3" ht="12.75">
      <c r="B11" s="169"/>
      <c r="C11" s="169"/>
    </row>
    <row r="12" spans="2:4" ht="12.75">
      <c r="B12" s="169">
        <v>123</v>
      </c>
      <c r="C12" s="169"/>
      <c r="D12" t="s">
        <v>30</v>
      </c>
    </row>
    <row r="13" spans="2:3" ht="12.75">
      <c r="B13" s="169"/>
      <c r="C13" s="169"/>
    </row>
    <row r="14" spans="2:4" ht="12.75">
      <c r="B14" s="169">
        <v>124</v>
      </c>
      <c r="C14" s="169"/>
      <c r="D14" t="s">
        <v>31</v>
      </c>
    </row>
    <row r="15" spans="2:3" ht="12.75">
      <c r="B15" s="169"/>
      <c r="C15" s="169"/>
    </row>
    <row r="16" spans="2:4" ht="12.75">
      <c r="B16" s="169">
        <v>125</v>
      </c>
      <c r="C16" s="169"/>
      <c r="D16" t="s">
        <v>32</v>
      </c>
    </row>
    <row r="17" spans="2:3" ht="12.75">
      <c r="B17" s="169"/>
      <c r="C17" s="169"/>
    </row>
    <row r="18" spans="2:4" ht="12.75">
      <c r="B18" s="169">
        <v>126</v>
      </c>
      <c r="C18" s="169"/>
      <c r="D18" t="s">
        <v>33</v>
      </c>
    </row>
    <row r="19" spans="2:3" ht="12.75">
      <c r="B19" s="169"/>
      <c r="C19" s="169"/>
    </row>
    <row r="20" spans="2:4" ht="12.75">
      <c r="B20" s="169">
        <v>127</v>
      </c>
      <c r="C20" s="169"/>
      <c r="D20" t="s">
        <v>34</v>
      </c>
    </row>
    <row r="21" spans="2:3" ht="12.75">
      <c r="B21" s="169"/>
      <c r="C21" s="169"/>
    </row>
    <row r="22" spans="2:4" ht="12.75">
      <c r="B22" s="169">
        <v>128</v>
      </c>
      <c r="C22" s="169"/>
      <c r="D22" t="s">
        <v>35</v>
      </c>
    </row>
    <row r="23" spans="2:3" ht="12.75">
      <c r="B23" s="169"/>
      <c r="C23" s="169"/>
    </row>
    <row r="24" spans="2:4" ht="12.75">
      <c r="B24" s="169">
        <v>129</v>
      </c>
      <c r="C24" s="169"/>
      <c r="D24" t="s">
        <v>36</v>
      </c>
    </row>
    <row r="25" spans="2:3" ht="12.75">
      <c r="B25" s="35"/>
      <c r="C25" s="35"/>
    </row>
    <row r="26" spans="2:3" ht="12.75">
      <c r="B26" s="35"/>
      <c r="C26" s="35"/>
    </row>
  </sheetData>
  <sheetProtection/>
  <printOptions/>
  <pageMargins left="0.7874015748031497" right="0.7874015748031497" top="0.984251968503937" bottom="0.984251968503937" header="0.5118110236220472" footer="0.5118110236220472"/>
  <pageSetup firstPageNumber="118" useFirstPageNumber="1" horizontalDpi="600" verticalDpi="600" orientation="portrait" paperSize="9" r:id="rId1"/>
  <headerFooter alignWithMargins="0">
    <oddFooter>&amp;LZákladní školy - obsah&amp;R&amp;P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4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126</v>
      </c>
    </row>
    <row r="2" spans="1:9" ht="15">
      <c r="A2" s="38" t="s">
        <v>127</v>
      </c>
      <c r="D2" s="210" t="s">
        <v>8</v>
      </c>
      <c r="E2" s="210"/>
      <c r="F2" s="210"/>
      <c r="G2" s="126"/>
      <c r="H2" s="39" t="s">
        <v>9</v>
      </c>
      <c r="I2" s="40">
        <v>43465</v>
      </c>
    </row>
    <row r="3" ht="13.5" thickBot="1"/>
    <row r="4" spans="3:10" ht="12" customHeight="1"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20" t="s">
        <v>65</v>
      </c>
      <c r="B7" s="221"/>
      <c r="C7" s="221"/>
      <c r="D7" s="221"/>
      <c r="E7" s="221"/>
      <c r="F7" s="221"/>
      <c r="G7" s="221"/>
      <c r="H7" s="221"/>
      <c r="I7" s="221"/>
      <c r="J7" s="222"/>
    </row>
    <row r="8" spans="1:10" ht="15" customHeight="1">
      <c r="A8" s="215" t="s">
        <v>135</v>
      </c>
      <c r="B8" s="216"/>
      <c r="C8" s="69">
        <v>596600</v>
      </c>
      <c r="D8" s="21">
        <v>596600</v>
      </c>
      <c r="E8" s="70">
        <v>596600</v>
      </c>
      <c r="F8" s="52">
        <f>E8/D8</f>
        <v>1</v>
      </c>
      <c r="G8" s="21">
        <v>0</v>
      </c>
      <c r="H8" s="21">
        <v>0</v>
      </c>
      <c r="I8" s="70">
        <v>0</v>
      </c>
      <c r="J8" s="52">
        <f aca="true" t="shared" si="0" ref="J8:J16">IF(ISERR(I8/H8),0,I8/H8)</f>
        <v>0</v>
      </c>
    </row>
    <row r="9" spans="1:10" ht="15" customHeight="1">
      <c r="A9" s="13" t="s">
        <v>99</v>
      </c>
      <c r="B9" s="16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 t="shared" si="0"/>
        <v>0</v>
      </c>
    </row>
    <row r="10" spans="1:10" ht="15" customHeight="1">
      <c r="A10" s="13" t="s">
        <v>205</v>
      </c>
      <c r="B10" s="16"/>
      <c r="C10" s="71">
        <v>0</v>
      </c>
      <c r="D10" s="72">
        <v>0</v>
      </c>
      <c r="E10" s="73">
        <v>0</v>
      </c>
      <c r="F10" s="52">
        <v>0</v>
      </c>
      <c r="G10" s="139">
        <v>0</v>
      </c>
      <c r="H10" s="72">
        <v>0</v>
      </c>
      <c r="I10" s="73">
        <v>0</v>
      </c>
      <c r="J10" s="55">
        <v>0</v>
      </c>
    </row>
    <row r="11" spans="1:10" ht="15" customHeight="1">
      <c r="A11" s="13" t="s">
        <v>227</v>
      </c>
      <c r="B11" s="20"/>
      <c r="C11" s="71">
        <v>0</v>
      </c>
      <c r="D11" s="72">
        <v>435500</v>
      </c>
      <c r="E11" s="73">
        <v>435500</v>
      </c>
      <c r="F11" s="52">
        <f>E11/D11</f>
        <v>1</v>
      </c>
      <c r="G11" s="139">
        <v>0</v>
      </c>
      <c r="H11" s="72">
        <v>0</v>
      </c>
      <c r="I11" s="73">
        <v>0</v>
      </c>
      <c r="J11" s="55">
        <f>IF(ISERR(I11/H11),0,I11/H11)</f>
        <v>0</v>
      </c>
    </row>
    <row r="12" spans="1:10" ht="15" customHeight="1">
      <c r="A12" s="13" t="s">
        <v>200</v>
      </c>
      <c r="B12" s="16"/>
      <c r="C12" s="71">
        <v>0</v>
      </c>
      <c r="D12" s="72">
        <v>0</v>
      </c>
      <c r="E12" s="166">
        <v>0</v>
      </c>
      <c r="F12" s="52">
        <v>0</v>
      </c>
      <c r="G12" s="139">
        <v>0</v>
      </c>
      <c r="H12" s="72">
        <v>0</v>
      </c>
      <c r="I12" s="73">
        <v>0</v>
      </c>
      <c r="J12" s="55">
        <v>0</v>
      </c>
    </row>
    <row r="13" spans="1:10" ht="15" customHeight="1">
      <c r="A13" s="217" t="s">
        <v>67</v>
      </c>
      <c r="B13" s="218"/>
      <c r="C13" s="71">
        <v>370000</v>
      </c>
      <c r="D13" s="72">
        <v>344500</v>
      </c>
      <c r="E13" s="73">
        <v>344500</v>
      </c>
      <c r="F13" s="52">
        <f>E13/D13</f>
        <v>1</v>
      </c>
      <c r="G13" s="139">
        <v>0</v>
      </c>
      <c r="H13" s="72">
        <v>0</v>
      </c>
      <c r="I13" s="73">
        <v>0</v>
      </c>
      <c r="J13" s="55">
        <f t="shared" si="0"/>
        <v>0</v>
      </c>
    </row>
    <row r="14" spans="1:10" ht="15" customHeight="1">
      <c r="A14" s="217" t="s">
        <v>68</v>
      </c>
      <c r="B14" s="219"/>
      <c r="C14" s="71">
        <v>560000</v>
      </c>
      <c r="D14" s="72">
        <v>615200</v>
      </c>
      <c r="E14" s="73">
        <v>615184</v>
      </c>
      <c r="F14" s="52">
        <f>E14/D14</f>
        <v>0.9999739921976593</v>
      </c>
      <c r="G14" s="139">
        <v>0</v>
      </c>
      <c r="H14" s="72">
        <v>0</v>
      </c>
      <c r="I14" s="73">
        <v>0</v>
      </c>
      <c r="J14" s="55">
        <f t="shared" si="0"/>
        <v>0</v>
      </c>
    </row>
    <row r="15" spans="1:10" ht="15" customHeight="1">
      <c r="A15" s="217" t="s">
        <v>69</v>
      </c>
      <c r="B15" s="228"/>
      <c r="C15" s="74">
        <v>1000</v>
      </c>
      <c r="D15" s="75">
        <v>700</v>
      </c>
      <c r="E15" s="76">
        <v>656.04</v>
      </c>
      <c r="F15" s="52">
        <f>E15/D15</f>
        <v>0.9371999999999999</v>
      </c>
      <c r="G15" s="140">
        <v>82000</v>
      </c>
      <c r="H15" s="75">
        <v>80900</v>
      </c>
      <c r="I15" s="76">
        <v>80891</v>
      </c>
      <c r="J15" s="52">
        <f>I15/H15</f>
        <v>0.9998887515451175</v>
      </c>
    </row>
    <row r="16" spans="1:10" ht="15" customHeight="1" thickBot="1">
      <c r="A16" s="208" t="s">
        <v>193</v>
      </c>
      <c r="B16" s="209"/>
      <c r="C16" s="77">
        <v>0</v>
      </c>
      <c r="D16" s="78">
        <v>49600</v>
      </c>
      <c r="E16" s="79">
        <v>49600</v>
      </c>
      <c r="F16" s="52">
        <f>E16/D16</f>
        <v>1</v>
      </c>
      <c r="G16" s="141">
        <v>0</v>
      </c>
      <c r="H16" s="78">
        <v>0</v>
      </c>
      <c r="I16" s="79">
        <v>0</v>
      </c>
      <c r="J16" s="56">
        <f t="shared" si="0"/>
        <v>0</v>
      </c>
    </row>
    <row r="17" spans="1:10" ht="15" customHeight="1">
      <c r="A17" s="220" t="s">
        <v>70</v>
      </c>
      <c r="B17" s="221"/>
      <c r="C17" s="221"/>
      <c r="D17" s="221"/>
      <c r="E17" s="221"/>
      <c r="F17" s="221"/>
      <c r="G17" s="221"/>
      <c r="H17" s="221"/>
      <c r="I17" s="221"/>
      <c r="J17" s="222"/>
    </row>
    <row r="18" spans="1:10" ht="15" customHeight="1">
      <c r="A18" s="18" t="s">
        <v>137</v>
      </c>
      <c r="B18" s="19">
        <v>558</v>
      </c>
      <c r="C18" s="80">
        <v>46000</v>
      </c>
      <c r="D18" s="70">
        <v>144400</v>
      </c>
      <c r="E18" s="70">
        <v>144380</v>
      </c>
      <c r="F18" s="52">
        <f>E18/D18</f>
        <v>0.9998614958448754</v>
      </c>
      <c r="G18" s="21">
        <v>0</v>
      </c>
      <c r="H18" s="82">
        <v>0</v>
      </c>
      <c r="I18" s="70">
        <v>0</v>
      </c>
      <c r="J18" s="52">
        <v>0</v>
      </c>
    </row>
    <row r="19" spans="1:10" ht="15" customHeight="1">
      <c r="A19" s="18" t="s">
        <v>157</v>
      </c>
      <c r="B19" s="19">
        <v>501</v>
      </c>
      <c r="C19" s="80">
        <v>100000</v>
      </c>
      <c r="D19" s="81">
        <v>84850</v>
      </c>
      <c r="E19" s="70">
        <v>76992.44</v>
      </c>
      <c r="F19" s="52">
        <f aca="true" t="shared" si="1" ref="F19:F24">E19/D19</f>
        <v>0.9073946965232764</v>
      </c>
      <c r="G19" s="21">
        <v>8000</v>
      </c>
      <c r="H19" s="82">
        <v>0</v>
      </c>
      <c r="I19" s="70">
        <v>0</v>
      </c>
      <c r="J19" s="52">
        <v>0</v>
      </c>
    </row>
    <row r="20" spans="1:10" ht="15" customHeight="1">
      <c r="A20" s="18" t="s">
        <v>139</v>
      </c>
      <c r="B20" s="19">
        <v>501</v>
      </c>
      <c r="C20" s="80">
        <v>560000</v>
      </c>
      <c r="D20" s="70">
        <v>615200</v>
      </c>
      <c r="E20" s="70">
        <v>615174.28</v>
      </c>
      <c r="F20" s="52">
        <f t="shared" si="1"/>
        <v>0.9999581924577373</v>
      </c>
      <c r="G20" s="21">
        <v>0</v>
      </c>
      <c r="H20" s="82">
        <v>0</v>
      </c>
      <c r="I20" s="70">
        <v>0</v>
      </c>
      <c r="J20" s="52">
        <v>0</v>
      </c>
    </row>
    <row r="21" spans="1:10" ht="15" customHeight="1">
      <c r="A21" s="10" t="s">
        <v>140</v>
      </c>
      <c r="B21" s="11">
        <v>502</v>
      </c>
      <c r="C21" s="83">
        <v>221600</v>
      </c>
      <c r="D21" s="81">
        <v>155500</v>
      </c>
      <c r="E21" s="81">
        <v>155503.43</v>
      </c>
      <c r="F21" s="52">
        <f t="shared" si="1"/>
        <v>1.0000220578778134</v>
      </c>
      <c r="G21" s="130">
        <v>11000</v>
      </c>
      <c r="H21" s="84">
        <v>13700</v>
      </c>
      <c r="I21" s="81">
        <v>13674</v>
      </c>
      <c r="J21" s="52">
        <f>I21/H21</f>
        <v>0.9981021897810219</v>
      </c>
    </row>
    <row r="22" spans="1:10" ht="15" customHeight="1">
      <c r="A22" s="10" t="s">
        <v>141</v>
      </c>
      <c r="B22" s="11">
        <v>502</v>
      </c>
      <c r="C22" s="83">
        <v>85000</v>
      </c>
      <c r="D22" s="81">
        <v>90000</v>
      </c>
      <c r="E22" s="81">
        <v>90046.14</v>
      </c>
      <c r="F22" s="52">
        <f t="shared" si="1"/>
        <v>1.0005126666666666</v>
      </c>
      <c r="G22" s="130">
        <v>3000</v>
      </c>
      <c r="H22" s="84">
        <v>3100</v>
      </c>
      <c r="I22" s="81">
        <v>3099</v>
      </c>
      <c r="J22" s="52">
        <f>I22/H22</f>
        <v>0.9996774193548387</v>
      </c>
    </row>
    <row r="23" spans="1:10" ht="15" customHeight="1">
      <c r="A23" s="10" t="s">
        <v>142</v>
      </c>
      <c r="B23" s="11">
        <v>502</v>
      </c>
      <c r="C23" s="83">
        <v>80000</v>
      </c>
      <c r="D23" s="81">
        <v>88900</v>
      </c>
      <c r="E23" s="81">
        <v>88886</v>
      </c>
      <c r="F23" s="52">
        <f t="shared" si="1"/>
        <v>0.9998425196850393</v>
      </c>
      <c r="G23" s="130">
        <v>1000</v>
      </c>
      <c r="H23" s="84">
        <v>4300</v>
      </c>
      <c r="I23" s="81">
        <v>4282</v>
      </c>
      <c r="J23" s="52">
        <f>I23/H23</f>
        <v>0.9958139534883721</v>
      </c>
    </row>
    <row r="24" spans="1:10" ht="15" customHeight="1">
      <c r="A24" s="10" t="s">
        <v>143</v>
      </c>
      <c r="B24" s="11">
        <v>502</v>
      </c>
      <c r="C24" s="83">
        <v>27000</v>
      </c>
      <c r="D24" s="81">
        <v>65000</v>
      </c>
      <c r="E24" s="81">
        <v>65040.88</v>
      </c>
      <c r="F24" s="52">
        <f t="shared" si="1"/>
        <v>1.000628923076923</v>
      </c>
      <c r="G24" s="130">
        <v>0</v>
      </c>
      <c r="H24" s="84">
        <v>1000</v>
      </c>
      <c r="I24" s="81">
        <v>1018</v>
      </c>
      <c r="J24" s="52">
        <f>I24/H24</f>
        <v>1.018</v>
      </c>
    </row>
    <row r="25" spans="1:10" ht="15" customHeight="1">
      <c r="A25" s="10" t="s">
        <v>158</v>
      </c>
      <c r="B25" s="11">
        <v>504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145</v>
      </c>
      <c r="B26" s="11">
        <v>511</v>
      </c>
      <c r="C26" s="83">
        <v>30000</v>
      </c>
      <c r="D26" s="81">
        <v>25500</v>
      </c>
      <c r="E26" s="81">
        <v>25450</v>
      </c>
      <c r="F26" s="52">
        <f aca="true" t="shared" si="2" ref="F26:F32">E26/D26</f>
        <v>0.9980392156862745</v>
      </c>
      <c r="G26" s="130">
        <v>8000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156</v>
      </c>
      <c r="B27" s="11">
        <v>512</v>
      </c>
      <c r="C27" s="83">
        <v>10000</v>
      </c>
      <c r="D27" s="81">
        <v>9600</v>
      </c>
      <c r="E27" s="81">
        <v>9636</v>
      </c>
      <c r="F27" s="52">
        <f t="shared" si="2"/>
        <v>1.00375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146</v>
      </c>
      <c r="B28" s="11">
        <v>513</v>
      </c>
      <c r="C28" s="83">
        <v>1000</v>
      </c>
      <c r="D28" s="81">
        <v>1000</v>
      </c>
      <c r="E28" s="81">
        <v>989</v>
      </c>
      <c r="F28" s="52">
        <f t="shared" si="2"/>
        <v>0.989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147</v>
      </c>
      <c r="B29" s="11">
        <v>518</v>
      </c>
      <c r="C29" s="83">
        <v>130300</v>
      </c>
      <c r="D29" s="81">
        <v>194400</v>
      </c>
      <c r="E29" s="81">
        <v>194366.92</v>
      </c>
      <c r="F29" s="52">
        <f t="shared" si="2"/>
        <v>0.9998298353909466</v>
      </c>
      <c r="G29" s="130">
        <v>1000</v>
      </c>
      <c r="H29" s="84">
        <v>1050</v>
      </c>
      <c r="I29" s="81">
        <v>1040</v>
      </c>
      <c r="J29" s="52">
        <f>I29/H29</f>
        <v>0.9904761904761905</v>
      </c>
    </row>
    <row r="30" spans="1:10" ht="15" customHeight="1">
      <c r="A30" s="10" t="s">
        <v>148</v>
      </c>
      <c r="B30" s="11">
        <v>521</v>
      </c>
      <c r="C30" s="83">
        <v>82000</v>
      </c>
      <c r="D30" s="81">
        <v>320200</v>
      </c>
      <c r="E30" s="81">
        <v>320200</v>
      </c>
      <c r="F30" s="52">
        <f t="shared" si="2"/>
        <v>1</v>
      </c>
      <c r="G30" s="130">
        <v>0</v>
      </c>
      <c r="H30" s="84">
        <v>0</v>
      </c>
      <c r="I30" s="81">
        <v>0</v>
      </c>
      <c r="J30" s="52">
        <v>0</v>
      </c>
    </row>
    <row r="31" spans="1:10" ht="15" customHeight="1">
      <c r="A31" s="10" t="s">
        <v>149</v>
      </c>
      <c r="B31" s="11">
        <v>524</v>
      </c>
      <c r="C31" s="83">
        <v>27900</v>
      </c>
      <c r="D31" s="81">
        <v>114300</v>
      </c>
      <c r="E31" s="81">
        <v>114239.14</v>
      </c>
      <c r="F31" s="52">
        <f t="shared" si="2"/>
        <v>0.9994675415573053</v>
      </c>
      <c r="G31" s="130">
        <v>0</v>
      </c>
      <c r="H31" s="84">
        <v>0</v>
      </c>
      <c r="I31" s="81">
        <v>0</v>
      </c>
      <c r="J31" s="52">
        <v>0</v>
      </c>
    </row>
    <row r="32" spans="1:10" ht="15" customHeight="1">
      <c r="A32" s="10" t="s">
        <v>195</v>
      </c>
      <c r="B32" s="11">
        <v>527</v>
      </c>
      <c r="C32" s="83">
        <v>800</v>
      </c>
      <c r="D32" s="81">
        <v>7700</v>
      </c>
      <c r="E32" s="81">
        <v>7704</v>
      </c>
      <c r="F32" s="52">
        <f t="shared" si="2"/>
        <v>1.0005194805194806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150</v>
      </c>
      <c r="B33" s="11">
        <v>525</v>
      </c>
      <c r="C33" s="83">
        <v>0</v>
      </c>
      <c r="D33" s="81">
        <v>0</v>
      </c>
      <c r="E33" s="81">
        <v>0</v>
      </c>
      <c r="F33" s="52">
        <v>0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151</v>
      </c>
      <c r="B34" s="11">
        <v>528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152</v>
      </c>
      <c r="B35" s="11">
        <v>538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153</v>
      </c>
      <c r="B36" s="11">
        <v>541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154</v>
      </c>
      <c r="B37" s="11">
        <v>547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218</v>
      </c>
      <c r="B38" s="11">
        <v>549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7" t="s">
        <v>155</v>
      </c>
      <c r="B39" s="9">
        <v>551</v>
      </c>
      <c r="C39" s="83">
        <v>126000</v>
      </c>
      <c r="D39" s="81">
        <v>125400</v>
      </c>
      <c r="E39" s="81">
        <v>125394</v>
      </c>
      <c r="F39" s="52">
        <f>E39/D39</f>
        <v>0.9999521531100478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 thickBot="1">
      <c r="A40" s="57" t="s">
        <v>189</v>
      </c>
      <c r="B40" s="12">
        <v>591</v>
      </c>
      <c r="C40" s="85">
        <v>0</v>
      </c>
      <c r="D40" s="86">
        <v>150</v>
      </c>
      <c r="E40" s="86">
        <v>124.65</v>
      </c>
      <c r="F40" s="52">
        <f>E40/D40</f>
        <v>0.8310000000000001</v>
      </c>
      <c r="G40" s="129">
        <v>0</v>
      </c>
      <c r="H40" s="87">
        <v>0</v>
      </c>
      <c r="I40" s="86">
        <v>0</v>
      </c>
      <c r="J40" s="58">
        <v>0</v>
      </c>
    </row>
    <row r="41" spans="1:10" ht="15" customHeight="1">
      <c r="A41" s="14" t="s">
        <v>20</v>
      </c>
      <c r="B41" s="15"/>
      <c r="C41" s="59">
        <f>SUM(C8:C16)</f>
        <v>1527600</v>
      </c>
      <c r="D41" s="59">
        <f>SUM(D8:D16)</f>
        <v>2042100</v>
      </c>
      <c r="E41" s="59">
        <f>SUM(E8:E16)</f>
        <v>2042040.04</v>
      </c>
      <c r="F41" s="60">
        <f>E41/D41</f>
        <v>0.9999706380686548</v>
      </c>
      <c r="G41" s="61">
        <f>SUM(G8:G16)</f>
        <v>82000</v>
      </c>
      <c r="H41" s="61">
        <f>SUM(H8:H16)</f>
        <v>80900</v>
      </c>
      <c r="I41" s="62">
        <f>SUM(I8:I16)</f>
        <v>80891</v>
      </c>
      <c r="J41" s="60">
        <f>I41/H41</f>
        <v>0.9998887515451175</v>
      </c>
    </row>
    <row r="42" spans="1:10" ht="15" customHeight="1" thickBot="1">
      <c r="A42" s="13" t="s">
        <v>21</v>
      </c>
      <c r="B42" s="16"/>
      <c r="C42" s="63">
        <f>-SUM(C18:C40)</f>
        <v>-1527600</v>
      </c>
      <c r="D42" s="63">
        <f>-SUM(D18:D40)</f>
        <v>-2042100</v>
      </c>
      <c r="E42" s="63">
        <f>-SUM(E18:E40)</f>
        <v>-2034126.8799999994</v>
      </c>
      <c r="F42" s="52">
        <f>E42/D42</f>
        <v>0.9960956270505849</v>
      </c>
      <c r="G42" s="64">
        <f>-SUM(G18:G40)</f>
        <v>-32000</v>
      </c>
      <c r="H42" s="64">
        <f>-SUM(H18:H40)</f>
        <v>-23150</v>
      </c>
      <c r="I42" s="65">
        <f>-SUM(I18:I40)</f>
        <v>-23113</v>
      </c>
      <c r="J42" s="56">
        <f>I42/H42</f>
        <v>0.9984017278617711</v>
      </c>
    </row>
    <row r="43" spans="1:10" ht="15" customHeight="1" thickBot="1">
      <c r="A43" s="100" t="s">
        <v>237</v>
      </c>
      <c r="B43" s="67"/>
      <c r="C43" s="101">
        <f>+C41+C42</f>
        <v>0</v>
      </c>
      <c r="D43" s="88">
        <f>+D41+D42</f>
        <v>0</v>
      </c>
      <c r="E43" s="88">
        <f>+E41+E42</f>
        <v>7913.160000000615</v>
      </c>
      <c r="F43" s="68" t="s">
        <v>19</v>
      </c>
      <c r="G43" s="146">
        <f>+G41+G42</f>
        <v>50000</v>
      </c>
      <c r="H43" s="101">
        <f>+H41+H42</f>
        <v>57750</v>
      </c>
      <c r="I43" s="88">
        <f>+I41+I42</f>
        <v>57778</v>
      </c>
      <c r="J43" s="58">
        <f>I43/H43</f>
        <v>1.0004848484848485</v>
      </c>
    </row>
    <row r="44" spans="1:10" ht="13.5" thickBot="1">
      <c r="A44" s="150" t="s">
        <v>238</v>
      </c>
      <c r="B44" s="147"/>
      <c r="C44" s="188">
        <f>+C41+C42</f>
        <v>0</v>
      </c>
      <c r="D44" s="88">
        <f>+D41+D42</f>
        <v>0</v>
      </c>
      <c r="E44" s="180">
        <v>0</v>
      </c>
      <c r="F44" s="181" t="s">
        <v>19</v>
      </c>
      <c r="G44" s="185">
        <v>0</v>
      </c>
      <c r="H44" s="151">
        <v>0</v>
      </c>
      <c r="I44" s="151">
        <v>0</v>
      </c>
      <c r="J44" s="161" t="s">
        <v>19</v>
      </c>
    </row>
    <row r="45" spans="1:10" ht="13.5" thickBot="1">
      <c r="A45" s="150" t="s">
        <v>239</v>
      </c>
      <c r="B45" s="182"/>
      <c r="C45" s="179">
        <v>0</v>
      </c>
      <c r="D45" s="180">
        <v>0</v>
      </c>
      <c r="E45" s="88">
        <f>+E41+E42</f>
        <v>7913.160000000615</v>
      </c>
      <c r="F45" s="181" t="s">
        <v>19</v>
      </c>
      <c r="G45" s="184">
        <v>0</v>
      </c>
      <c r="H45" s="151">
        <v>0</v>
      </c>
      <c r="I45" s="151">
        <f>I43</f>
        <v>57778</v>
      </c>
      <c r="J45" s="181" t="s">
        <v>19</v>
      </c>
    </row>
    <row r="46" spans="1:10" ht="13.5" thickBot="1">
      <c r="A46" s="150" t="s">
        <v>240</v>
      </c>
      <c r="B46" s="147"/>
      <c r="C46" s="187"/>
      <c r="D46" s="148"/>
      <c r="E46" s="149"/>
      <c r="F46" s="149"/>
      <c r="G46" s="185"/>
      <c r="H46" s="186"/>
      <c r="I46" s="151">
        <f>E45+I45</f>
        <v>65691.16000000061</v>
      </c>
      <c r="J46" s="183" t="s">
        <v>19</v>
      </c>
    </row>
    <row r="47" ht="12.75">
      <c r="C47" s="159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E22" sqref="E22"/>
    </sheetView>
  </sheetViews>
  <sheetFormatPr defaultColWidth="9.125" defaultRowHeight="12.75"/>
  <cols>
    <col min="1" max="1" width="54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185</v>
      </c>
    </row>
    <row r="2" spans="1:9" ht="15">
      <c r="A2" s="38" t="s">
        <v>184</v>
      </c>
      <c r="D2" s="210" t="s">
        <v>8</v>
      </c>
      <c r="E2" s="210"/>
      <c r="F2" s="210"/>
      <c r="G2" s="126"/>
      <c r="H2" s="39" t="s">
        <v>9</v>
      </c>
      <c r="I2" s="40">
        <v>43465</v>
      </c>
    </row>
    <row r="3" ht="13.5" thickBot="1"/>
    <row r="4" spans="3:10" ht="12" customHeight="1"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20" t="s">
        <v>65</v>
      </c>
      <c r="B7" s="221"/>
      <c r="C7" s="221"/>
      <c r="D7" s="221"/>
      <c r="E7" s="221"/>
      <c r="F7" s="221"/>
      <c r="G7" s="221"/>
      <c r="H7" s="221"/>
      <c r="I7" s="221"/>
      <c r="J7" s="222"/>
    </row>
    <row r="8" spans="1:10" ht="15" customHeight="1">
      <c r="A8" s="215" t="s">
        <v>135</v>
      </c>
      <c r="B8" s="216"/>
      <c r="C8" s="69">
        <v>585200</v>
      </c>
      <c r="D8" s="21">
        <v>585200</v>
      </c>
      <c r="E8" s="70">
        <v>585200</v>
      </c>
      <c r="F8" s="52">
        <f>E8/D8</f>
        <v>1</v>
      </c>
      <c r="G8" s="21">
        <v>0</v>
      </c>
      <c r="H8" s="21">
        <v>0</v>
      </c>
      <c r="I8" s="70">
        <v>0</v>
      </c>
      <c r="J8" s="52">
        <f>IF(ISERR(I8/H8),0,I8/H8)</f>
        <v>0</v>
      </c>
    </row>
    <row r="9" spans="1:10" ht="15" customHeight="1">
      <c r="A9" s="13" t="s">
        <v>99</v>
      </c>
      <c r="B9" s="16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>IF(ISERR(I9/H9),0,I9/H9)</f>
        <v>0</v>
      </c>
    </row>
    <row r="10" spans="1:10" ht="15" customHeight="1">
      <c r="A10" s="13" t="s">
        <v>205</v>
      </c>
      <c r="B10" s="16"/>
      <c r="C10" s="71">
        <v>0</v>
      </c>
      <c r="D10" s="72">
        <v>0</v>
      </c>
      <c r="E10" s="73">
        <v>0</v>
      </c>
      <c r="F10" s="52">
        <v>0</v>
      </c>
      <c r="G10" s="139">
        <v>0</v>
      </c>
      <c r="H10" s="72">
        <v>0</v>
      </c>
      <c r="I10" s="73">
        <v>0</v>
      </c>
      <c r="J10" s="55">
        <v>0</v>
      </c>
    </row>
    <row r="11" spans="1:10" ht="15" customHeight="1">
      <c r="A11" s="13" t="s">
        <v>227</v>
      </c>
      <c r="B11" s="20"/>
      <c r="C11" s="71">
        <v>0</v>
      </c>
      <c r="D11" s="72">
        <v>336900</v>
      </c>
      <c r="E11" s="73">
        <v>336900</v>
      </c>
      <c r="F11" s="52">
        <f>E11/D11</f>
        <v>1</v>
      </c>
      <c r="G11" s="139">
        <v>0</v>
      </c>
      <c r="H11" s="72">
        <v>0</v>
      </c>
      <c r="I11" s="73">
        <v>0</v>
      </c>
      <c r="J11" s="55">
        <f>IF(ISERR(I11/H11),0,I11/H11)</f>
        <v>0</v>
      </c>
    </row>
    <row r="12" spans="1:10" ht="15" customHeight="1">
      <c r="A12" s="13" t="s">
        <v>200</v>
      </c>
      <c r="B12" s="16"/>
      <c r="C12" s="71">
        <v>0</v>
      </c>
      <c r="D12" s="72">
        <v>0</v>
      </c>
      <c r="E12" s="166">
        <v>0</v>
      </c>
      <c r="F12" s="52">
        <v>0</v>
      </c>
      <c r="G12" s="139">
        <v>0</v>
      </c>
      <c r="H12" s="72">
        <v>0</v>
      </c>
      <c r="I12" s="73">
        <v>0</v>
      </c>
      <c r="J12" s="55">
        <v>0</v>
      </c>
    </row>
    <row r="13" spans="1:10" ht="15" customHeight="1">
      <c r="A13" s="217" t="s">
        <v>67</v>
      </c>
      <c r="B13" s="218"/>
      <c r="C13" s="71">
        <v>260000</v>
      </c>
      <c r="D13" s="72">
        <v>278800</v>
      </c>
      <c r="E13" s="73">
        <v>278750</v>
      </c>
      <c r="F13" s="52">
        <f>E13/D13</f>
        <v>0.9998206599713056</v>
      </c>
      <c r="G13" s="139">
        <v>0</v>
      </c>
      <c r="H13" s="72">
        <v>0</v>
      </c>
      <c r="I13" s="73">
        <v>0</v>
      </c>
      <c r="J13" s="55">
        <f>IF(ISERR(I13/H13),0,I13/H13)</f>
        <v>0</v>
      </c>
    </row>
    <row r="14" spans="1:10" ht="15" customHeight="1">
      <c r="A14" s="217" t="s">
        <v>68</v>
      </c>
      <c r="B14" s="219"/>
      <c r="C14" s="71">
        <v>390000</v>
      </c>
      <c r="D14" s="72">
        <v>404000</v>
      </c>
      <c r="E14" s="73">
        <v>404013.09</v>
      </c>
      <c r="F14" s="52">
        <f>E14/D14</f>
        <v>1.0000324009900992</v>
      </c>
      <c r="G14" s="139">
        <v>0</v>
      </c>
      <c r="H14" s="72">
        <v>0</v>
      </c>
      <c r="I14" s="73">
        <v>0</v>
      </c>
      <c r="J14" s="55">
        <f>IF(ISERR(I14/H14),0,I14/H14)</f>
        <v>0</v>
      </c>
    </row>
    <row r="15" spans="1:10" ht="15" customHeight="1">
      <c r="A15" s="217" t="s">
        <v>69</v>
      </c>
      <c r="B15" s="228"/>
      <c r="C15" s="74">
        <v>800</v>
      </c>
      <c r="D15" s="75">
        <v>91500</v>
      </c>
      <c r="E15" s="76">
        <v>91423.04</v>
      </c>
      <c r="F15" s="52">
        <f>E15/D15</f>
        <v>0.999158907103825</v>
      </c>
      <c r="G15" s="140">
        <v>99000</v>
      </c>
      <c r="H15" s="75">
        <v>74400</v>
      </c>
      <c r="I15" s="76">
        <v>74344.72</v>
      </c>
      <c r="J15" s="52">
        <f>I15/H15</f>
        <v>0.9992569892473119</v>
      </c>
    </row>
    <row r="16" spans="1:10" ht="15" customHeight="1" thickBot="1">
      <c r="A16" s="208" t="s">
        <v>193</v>
      </c>
      <c r="B16" s="209"/>
      <c r="C16" s="77">
        <v>0</v>
      </c>
      <c r="D16" s="78">
        <v>61600</v>
      </c>
      <c r="E16" s="79">
        <v>61630</v>
      </c>
      <c r="F16" s="52">
        <f>E16/D16</f>
        <v>1.000487012987013</v>
      </c>
      <c r="G16" s="141">
        <v>0</v>
      </c>
      <c r="H16" s="78">
        <v>0</v>
      </c>
      <c r="I16" s="79">
        <v>0</v>
      </c>
      <c r="J16" s="56">
        <f>IF(ISERR(I16/H16),0,I16/H16)</f>
        <v>0</v>
      </c>
    </row>
    <row r="17" spans="1:10" ht="15" customHeight="1">
      <c r="A17" s="220" t="s">
        <v>70</v>
      </c>
      <c r="B17" s="221"/>
      <c r="C17" s="221"/>
      <c r="D17" s="221"/>
      <c r="E17" s="221"/>
      <c r="F17" s="221"/>
      <c r="G17" s="221"/>
      <c r="H17" s="221"/>
      <c r="I17" s="221"/>
      <c r="J17" s="222"/>
    </row>
    <row r="18" spans="1:10" ht="15" customHeight="1">
      <c r="A18" s="18" t="s">
        <v>137</v>
      </c>
      <c r="B18" s="19">
        <v>558</v>
      </c>
      <c r="C18" s="80">
        <v>0</v>
      </c>
      <c r="D18" s="70">
        <v>16300</v>
      </c>
      <c r="E18" s="70">
        <v>16334.4</v>
      </c>
      <c r="F18" s="52">
        <f aca="true" t="shared" si="0" ref="F18:F23">E18/D18</f>
        <v>1.0021104294478527</v>
      </c>
      <c r="G18" s="21">
        <v>0</v>
      </c>
      <c r="H18" s="82">
        <v>0</v>
      </c>
      <c r="I18" s="70">
        <v>0</v>
      </c>
      <c r="J18" s="52">
        <v>0</v>
      </c>
    </row>
    <row r="19" spans="1:10" ht="15" customHeight="1">
      <c r="A19" s="18" t="s">
        <v>157</v>
      </c>
      <c r="B19" s="19">
        <v>501</v>
      </c>
      <c r="C19" s="80">
        <v>117000</v>
      </c>
      <c r="D19" s="81">
        <v>176900</v>
      </c>
      <c r="E19" s="70">
        <v>176877.32</v>
      </c>
      <c r="F19" s="52">
        <f t="shared" si="0"/>
        <v>0.999871791972866</v>
      </c>
      <c r="G19" s="21">
        <v>0</v>
      </c>
      <c r="H19" s="82">
        <v>300</v>
      </c>
      <c r="I19" s="70">
        <v>286</v>
      </c>
      <c r="J19" s="52">
        <f>I19/H19</f>
        <v>0.9533333333333334</v>
      </c>
    </row>
    <row r="20" spans="1:10" ht="15" customHeight="1">
      <c r="A20" s="18" t="s">
        <v>139</v>
      </c>
      <c r="B20" s="19">
        <v>501</v>
      </c>
      <c r="C20" s="80">
        <v>390000</v>
      </c>
      <c r="D20" s="70">
        <v>404000</v>
      </c>
      <c r="E20" s="70">
        <v>404013.09</v>
      </c>
      <c r="F20" s="52">
        <f t="shared" si="0"/>
        <v>1.0000324009900992</v>
      </c>
      <c r="G20" s="21">
        <v>0</v>
      </c>
      <c r="H20" s="82">
        <v>0</v>
      </c>
      <c r="I20" s="70">
        <v>0</v>
      </c>
      <c r="J20" s="52">
        <v>0</v>
      </c>
    </row>
    <row r="21" spans="1:10" ht="15" customHeight="1">
      <c r="A21" s="10" t="s">
        <v>140</v>
      </c>
      <c r="B21" s="11">
        <v>502</v>
      </c>
      <c r="C21" s="83">
        <v>154000</v>
      </c>
      <c r="D21" s="81">
        <v>102300</v>
      </c>
      <c r="E21" s="81">
        <v>102278.34</v>
      </c>
      <c r="F21" s="52">
        <f t="shared" si="0"/>
        <v>0.9997882697947214</v>
      </c>
      <c r="G21" s="130">
        <v>1000</v>
      </c>
      <c r="H21" s="84">
        <v>2200</v>
      </c>
      <c r="I21" s="81">
        <v>2165</v>
      </c>
      <c r="J21" s="52">
        <f>I21/H21</f>
        <v>0.9840909090909091</v>
      </c>
    </row>
    <row r="22" spans="1:10" ht="15" customHeight="1">
      <c r="A22" s="10" t="s">
        <v>141</v>
      </c>
      <c r="B22" s="11">
        <v>502</v>
      </c>
      <c r="C22" s="83">
        <v>102000</v>
      </c>
      <c r="D22" s="81">
        <v>118600</v>
      </c>
      <c r="E22" s="81">
        <v>118566</v>
      </c>
      <c r="F22" s="52">
        <f t="shared" si="0"/>
        <v>0.9997133220910623</v>
      </c>
      <c r="G22" s="130">
        <v>400</v>
      </c>
      <c r="H22" s="84">
        <v>1600</v>
      </c>
      <c r="I22" s="81">
        <v>1565</v>
      </c>
      <c r="J22" s="52">
        <f>I22/H22</f>
        <v>0.978125</v>
      </c>
    </row>
    <row r="23" spans="1:10" ht="15" customHeight="1">
      <c r="A23" s="10" t="s">
        <v>142</v>
      </c>
      <c r="B23" s="11">
        <v>502</v>
      </c>
      <c r="C23" s="83">
        <v>43000</v>
      </c>
      <c r="D23" s="81">
        <v>63400</v>
      </c>
      <c r="E23" s="81">
        <v>63358.99</v>
      </c>
      <c r="F23" s="52">
        <f t="shared" si="0"/>
        <v>0.9993531545741324</v>
      </c>
      <c r="G23" s="130">
        <v>700</v>
      </c>
      <c r="H23" s="84">
        <v>600</v>
      </c>
      <c r="I23" s="81">
        <v>590</v>
      </c>
      <c r="J23" s="52">
        <f>I23/H23</f>
        <v>0.9833333333333333</v>
      </c>
    </row>
    <row r="24" spans="1:10" ht="15" customHeight="1">
      <c r="A24" s="10" t="s">
        <v>143</v>
      </c>
      <c r="B24" s="11">
        <v>502</v>
      </c>
      <c r="C24" s="83">
        <v>0</v>
      </c>
      <c r="D24" s="81">
        <v>0</v>
      </c>
      <c r="E24" s="81">
        <v>0</v>
      </c>
      <c r="F24" s="52">
        <v>0</v>
      </c>
      <c r="G24" s="130">
        <v>0</v>
      </c>
      <c r="H24" s="84">
        <v>0</v>
      </c>
      <c r="I24" s="81">
        <v>0</v>
      </c>
      <c r="J24" s="52">
        <v>0</v>
      </c>
    </row>
    <row r="25" spans="1:10" ht="15" customHeight="1">
      <c r="A25" s="10" t="s">
        <v>158</v>
      </c>
      <c r="B25" s="11">
        <v>504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145</v>
      </c>
      <c r="B26" s="11">
        <v>511</v>
      </c>
      <c r="C26" s="83">
        <v>15000</v>
      </c>
      <c r="D26" s="81">
        <v>71300</v>
      </c>
      <c r="E26" s="81">
        <v>71314</v>
      </c>
      <c r="F26" s="52">
        <f aca="true" t="shared" si="1" ref="F26:F33">E26/D26</f>
        <v>1.000196353436185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156</v>
      </c>
      <c r="B27" s="11">
        <v>512</v>
      </c>
      <c r="C27" s="83">
        <v>8000</v>
      </c>
      <c r="D27" s="81">
        <v>7300</v>
      </c>
      <c r="E27" s="81">
        <v>7260</v>
      </c>
      <c r="F27" s="52">
        <f t="shared" si="1"/>
        <v>0.9945205479452055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146</v>
      </c>
      <c r="B28" s="11">
        <v>513</v>
      </c>
      <c r="C28" s="83">
        <v>2000</v>
      </c>
      <c r="D28" s="81">
        <v>6800</v>
      </c>
      <c r="E28" s="81">
        <v>6840.48</v>
      </c>
      <c r="F28" s="52">
        <f t="shared" si="1"/>
        <v>1.0059529411764705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147</v>
      </c>
      <c r="B29" s="11">
        <v>518</v>
      </c>
      <c r="C29" s="83">
        <v>232900</v>
      </c>
      <c r="D29" s="81">
        <v>303500</v>
      </c>
      <c r="E29" s="81">
        <v>303502.35</v>
      </c>
      <c r="F29" s="52">
        <f t="shared" si="1"/>
        <v>1.0000077429983525</v>
      </c>
      <c r="G29" s="130">
        <v>0</v>
      </c>
      <c r="H29" s="84">
        <v>0</v>
      </c>
      <c r="I29" s="81">
        <v>0</v>
      </c>
      <c r="J29" s="52">
        <v>0</v>
      </c>
    </row>
    <row r="30" spans="1:10" ht="15" customHeight="1">
      <c r="A30" s="10" t="s">
        <v>148</v>
      </c>
      <c r="B30" s="11">
        <v>521</v>
      </c>
      <c r="C30" s="83">
        <v>23000</v>
      </c>
      <c r="D30" s="81">
        <v>247700</v>
      </c>
      <c r="E30" s="81">
        <v>247700</v>
      </c>
      <c r="F30" s="52">
        <f t="shared" si="1"/>
        <v>1</v>
      </c>
      <c r="G30" s="130">
        <v>90900</v>
      </c>
      <c r="H30" s="84">
        <v>60300</v>
      </c>
      <c r="I30" s="81">
        <v>60363</v>
      </c>
      <c r="J30" s="52">
        <f>I30/H30</f>
        <v>1.001044776119403</v>
      </c>
    </row>
    <row r="31" spans="1:10" ht="15" customHeight="1">
      <c r="A31" s="10" t="s">
        <v>149</v>
      </c>
      <c r="B31" s="11">
        <v>524</v>
      </c>
      <c r="C31" s="83">
        <v>0</v>
      </c>
      <c r="D31" s="81">
        <v>84200</v>
      </c>
      <c r="E31" s="81">
        <v>84246</v>
      </c>
      <c r="F31" s="52">
        <f t="shared" si="1"/>
        <v>1.0005463182897862</v>
      </c>
      <c r="G31" s="130">
        <v>0</v>
      </c>
      <c r="H31" s="84">
        <v>0</v>
      </c>
      <c r="I31" s="81">
        <v>0</v>
      </c>
      <c r="J31" s="52">
        <v>0</v>
      </c>
    </row>
    <row r="32" spans="1:10" ht="15" customHeight="1">
      <c r="A32" s="10" t="s">
        <v>195</v>
      </c>
      <c r="B32" s="11">
        <v>527</v>
      </c>
      <c r="C32" s="83">
        <v>8000</v>
      </c>
      <c r="D32" s="81">
        <v>7000</v>
      </c>
      <c r="E32" s="81">
        <v>6954</v>
      </c>
      <c r="F32" s="52">
        <f t="shared" si="1"/>
        <v>0.9934285714285714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150</v>
      </c>
      <c r="B33" s="11">
        <v>525</v>
      </c>
      <c r="C33" s="83">
        <v>0</v>
      </c>
      <c r="D33" s="81">
        <v>7500</v>
      </c>
      <c r="E33" s="81">
        <v>7480.32</v>
      </c>
      <c r="F33" s="52">
        <f t="shared" si="1"/>
        <v>0.9973759999999999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151</v>
      </c>
      <c r="B34" s="11">
        <v>528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152</v>
      </c>
      <c r="B35" s="11">
        <v>538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153</v>
      </c>
      <c r="B36" s="11">
        <v>541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154</v>
      </c>
      <c r="B37" s="11">
        <v>547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218</v>
      </c>
      <c r="B38" s="11">
        <v>549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7" t="s">
        <v>155</v>
      </c>
      <c r="B39" s="9">
        <v>551</v>
      </c>
      <c r="C39" s="83">
        <v>141000</v>
      </c>
      <c r="D39" s="81">
        <v>141000</v>
      </c>
      <c r="E39" s="81">
        <v>141040</v>
      </c>
      <c r="F39" s="52">
        <f>E39/D39</f>
        <v>1.0002836879432624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 thickBot="1">
      <c r="A40" s="57" t="s">
        <v>189</v>
      </c>
      <c r="B40" s="12">
        <v>591</v>
      </c>
      <c r="C40" s="85">
        <v>100</v>
      </c>
      <c r="D40" s="86">
        <v>200</v>
      </c>
      <c r="E40" s="86">
        <v>150.84</v>
      </c>
      <c r="F40" s="52">
        <f>E40/D40</f>
        <v>0.7542</v>
      </c>
      <c r="G40" s="129">
        <v>0</v>
      </c>
      <c r="H40" s="87">
        <v>0</v>
      </c>
      <c r="I40" s="86">
        <v>0</v>
      </c>
      <c r="J40" s="58">
        <v>0</v>
      </c>
    </row>
    <row r="41" spans="1:10" ht="15" customHeight="1">
      <c r="A41" s="14" t="s">
        <v>20</v>
      </c>
      <c r="B41" s="15"/>
      <c r="C41" s="59">
        <f>SUM(C8:C16)</f>
        <v>1236000</v>
      </c>
      <c r="D41" s="59">
        <f>SUM(D8:D16)</f>
        <v>1758000</v>
      </c>
      <c r="E41" s="59">
        <f>SUM(E8:E16)</f>
        <v>1757916.1300000001</v>
      </c>
      <c r="F41" s="60">
        <f>E41/D41</f>
        <v>0.999952292377702</v>
      </c>
      <c r="G41" s="61">
        <f>SUM(G8:G16)</f>
        <v>99000</v>
      </c>
      <c r="H41" s="61">
        <f>SUM(H8:H16)</f>
        <v>74400</v>
      </c>
      <c r="I41" s="62">
        <f>SUM(I8:I16)</f>
        <v>74344.72</v>
      </c>
      <c r="J41" s="60">
        <f>I41/H41</f>
        <v>0.9992569892473119</v>
      </c>
    </row>
    <row r="42" spans="1:10" ht="15" customHeight="1" thickBot="1">
      <c r="A42" s="13" t="s">
        <v>21</v>
      </c>
      <c r="B42" s="16"/>
      <c r="C42" s="63">
        <f>-SUM(C18:C40)</f>
        <v>-1236000</v>
      </c>
      <c r="D42" s="63">
        <f>-SUM(D18:D40)</f>
        <v>-1758000</v>
      </c>
      <c r="E42" s="63">
        <f>-SUM(E18:E40)</f>
        <v>-1757916.1300000001</v>
      </c>
      <c r="F42" s="52">
        <f>E42/D42</f>
        <v>0.999952292377702</v>
      </c>
      <c r="G42" s="64">
        <f>-SUM(G18:G40)</f>
        <v>-93000</v>
      </c>
      <c r="H42" s="64">
        <f>-SUM(H18:H40)</f>
        <v>-65000</v>
      </c>
      <c r="I42" s="65">
        <f>-SUM(I18:I40)</f>
        <v>-64969</v>
      </c>
      <c r="J42" s="56">
        <f>I42/H42</f>
        <v>0.999523076923077</v>
      </c>
    </row>
    <row r="43" spans="1:10" ht="15" customHeight="1" thickBot="1">
      <c r="A43" s="100" t="s">
        <v>237</v>
      </c>
      <c r="B43" s="67"/>
      <c r="C43" s="101">
        <f>+C41+C42</f>
        <v>0</v>
      </c>
      <c r="D43" s="88">
        <f>+D41+D42</f>
        <v>0</v>
      </c>
      <c r="E43" s="88">
        <f>+E41+E42</f>
        <v>0</v>
      </c>
      <c r="F43" s="68" t="s">
        <v>19</v>
      </c>
      <c r="G43" s="146">
        <f>+G41+G42</f>
        <v>6000</v>
      </c>
      <c r="H43" s="101">
        <f>+H41+H42</f>
        <v>9400</v>
      </c>
      <c r="I43" s="88">
        <f>+I41+I42</f>
        <v>9375.720000000001</v>
      </c>
      <c r="J43" s="58">
        <f>I43/H43</f>
        <v>0.9974170212765958</v>
      </c>
    </row>
    <row r="44" spans="1:10" ht="13.5" thickBot="1">
      <c r="A44" s="150" t="s">
        <v>238</v>
      </c>
      <c r="B44" s="147"/>
      <c r="C44" s="188">
        <f>+C41+C42</f>
        <v>0</v>
      </c>
      <c r="D44" s="88">
        <f>+D41+D42</f>
        <v>0</v>
      </c>
      <c r="E44" s="180">
        <v>0</v>
      </c>
      <c r="F44" s="181" t="s">
        <v>19</v>
      </c>
      <c r="G44" s="185">
        <v>0</v>
      </c>
      <c r="H44" s="151">
        <v>0</v>
      </c>
      <c r="I44" s="151">
        <v>0</v>
      </c>
      <c r="J44" s="161" t="s">
        <v>19</v>
      </c>
    </row>
    <row r="45" spans="1:10" ht="13.5" thickBot="1">
      <c r="A45" s="150" t="s">
        <v>239</v>
      </c>
      <c r="B45" s="182"/>
      <c r="C45" s="179">
        <v>0</v>
      </c>
      <c r="D45" s="180">
        <v>0</v>
      </c>
      <c r="E45" s="88">
        <f>+E41+E42</f>
        <v>0</v>
      </c>
      <c r="F45" s="181" t="s">
        <v>19</v>
      </c>
      <c r="G45" s="184">
        <v>0</v>
      </c>
      <c r="H45" s="151">
        <v>0</v>
      </c>
      <c r="I45" s="151">
        <f>I43</f>
        <v>9375.720000000001</v>
      </c>
      <c r="J45" s="181" t="s">
        <v>19</v>
      </c>
    </row>
    <row r="46" spans="1:10" ht="13.5" thickBot="1">
      <c r="A46" s="150" t="s">
        <v>240</v>
      </c>
      <c r="B46" s="147"/>
      <c r="C46" s="187"/>
      <c r="D46" s="148"/>
      <c r="E46" s="149"/>
      <c r="F46" s="149"/>
      <c r="G46" s="185"/>
      <c r="H46" s="186"/>
      <c r="I46" s="151">
        <f>E45+I45</f>
        <v>9375.720000000001</v>
      </c>
      <c r="J46" s="183" t="s">
        <v>19</v>
      </c>
    </row>
    <row r="47" ht="12.75">
      <c r="C47" s="159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&amp;L&amp;A&amp;R137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54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191</v>
      </c>
    </row>
    <row r="2" spans="1:9" ht="15">
      <c r="A2" s="38" t="s">
        <v>125</v>
      </c>
      <c r="D2" s="210" t="s">
        <v>8</v>
      </c>
      <c r="E2" s="210"/>
      <c r="F2" s="210"/>
      <c r="G2" s="126"/>
      <c r="H2" s="39" t="s">
        <v>9</v>
      </c>
      <c r="I2" s="40">
        <v>43465</v>
      </c>
    </row>
    <row r="3" ht="13.5" thickBot="1"/>
    <row r="4" spans="1:10" ht="12" customHeight="1">
      <c r="A4" s="190"/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20" t="s">
        <v>65</v>
      </c>
      <c r="B7" s="221"/>
      <c r="C7" s="221"/>
      <c r="D7" s="221"/>
      <c r="E7" s="221"/>
      <c r="F7" s="221"/>
      <c r="G7" s="221"/>
      <c r="H7" s="221"/>
      <c r="I7" s="221"/>
      <c r="J7" s="222"/>
    </row>
    <row r="8" spans="1:10" ht="15" customHeight="1">
      <c r="A8" s="215" t="s">
        <v>135</v>
      </c>
      <c r="B8" s="216"/>
      <c r="C8" s="69">
        <v>541800</v>
      </c>
      <c r="D8" s="21">
        <v>541800</v>
      </c>
      <c r="E8" s="70">
        <v>541800</v>
      </c>
      <c r="F8" s="52">
        <f>E8/D8</f>
        <v>1</v>
      </c>
      <c r="G8" s="21">
        <v>0</v>
      </c>
      <c r="H8" s="21">
        <v>0</v>
      </c>
      <c r="I8" s="70">
        <v>0</v>
      </c>
      <c r="J8" s="52">
        <f aca="true" t="shared" si="0" ref="J8:J16">IF(ISERR(I8/H8),0,I8/H8)</f>
        <v>0</v>
      </c>
    </row>
    <row r="9" spans="1:10" ht="15" customHeight="1">
      <c r="A9" s="13" t="s">
        <v>99</v>
      </c>
      <c r="B9" s="16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 t="shared" si="0"/>
        <v>0</v>
      </c>
    </row>
    <row r="10" spans="1:10" ht="15" customHeight="1">
      <c r="A10" s="13" t="s">
        <v>243</v>
      </c>
      <c r="B10" s="16"/>
      <c r="C10" s="71">
        <v>0</v>
      </c>
      <c r="D10" s="72">
        <v>211500</v>
      </c>
      <c r="E10" s="73">
        <v>133488.45</v>
      </c>
      <c r="F10" s="52">
        <f>E10/D10</f>
        <v>0.6311510638297873</v>
      </c>
      <c r="G10" s="139">
        <v>0</v>
      </c>
      <c r="H10" s="72">
        <v>0</v>
      </c>
      <c r="I10" s="73">
        <v>0</v>
      </c>
      <c r="J10" s="55">
        <v>0</v>
      </c>
    </row>
    <row r="11" spans="1:10" ht="15" customHeight="1">
      <c r="A11" s="13" t="s">
        <v>227</v>
      </c>
      <c r="B11" s="20"/>
      <c r="C11" s="71">
        <v>0</v>
      </c>
      <c r="D11" s="72">
        <v>528700</v>
      </c>
      <c r="E11" s="73">
        <v>528700</v>
      </c>
      <c r="F11" s="52">
        <f>E11/D11</f>
        <v>1</v>
      </c>
      <c r="G11" s="139">
        <v>0</v>
      </c>
      <c r="H11" s="72">
        <v>0</v>
      </c>
      <c r="I11" s="73">
        <v>0</v>
      </c>
      <c r="J11" s="55">
        <f>IF(ISERR(I11/H11),0,I11/H11)</f>
        <v>0</v>
      </c>
    </row>
    <row r="12" spans="1:10" ht="15" customHeight="1">
      <c r="A12" s="13" t="s">
        <v>200</v>
      </c>
      <c r="B12" s="16"/>
      <c r="C12" s="71">
        <v>0</v>
      </c>
      <c r="D12" s="72">
        <v>0</v>
      </c>
      <c r="E12" s="166">
        <v>0</v>
      </c>
      <c r="F12" s="52">
        <v>0</v>
      </c>
      <c r="G12" s="139">
        <v>0</v>
      </c>
      <c r="H12" s="72">
        <v>0</v>
      </c>
      <c r="I12" s="73">
        <v>0</v>
      </c>
      <c r="J12" s="55">
        <v>0</v>
      </c>
    </row>
    <row r="13" spans="1:10" ht="15" customHeight="1">
      <c r="A13" s="217" t="s">
        <v>67</v>
      </c>
      <c r="B13" s="218"/>
      <c r="C13" s="71">
        <v>395000</v>
      </c>
      <c r="D13" s="72">
        <v>398200</v>
      </c>
      <c r="E13" s="73">
        <v>398250</v>
      </c>
      <c r="F13" s="52">
        <f>E13/D13</f>
        <v>1.0001255650426921</v>
      </c>
      <c r="G13" s="139">
        <v>0</v>
      </c>
      <c r="H13" s="72">
        <v>0</v>
      </c>
      <c r="I13" s="73">
        <v>0</v>
      </c>
      <c r="J13" s="55">
        <f t="shared" si="0"/>
        <v>0</v>
      </c>
    </row>
    <row r="14" spans="1:10" ht="15" customHeight="1">
      <c r="A14" s="217" t="s">
        <v>68</v>
      </c>
      <c r="B14" s="219"/>
      <c r="C14" s="71">
        <v>680900</v>
      </c>
      <c r="D14" s="72">
        <v>745500</v>
      </c>
      <c r="E14" s="73">
        <v>745479.52</v>
      </c>
      <c r="F14" s="52">
        <f>E14/D14</f>
        <v>0.9999725285043595</v>
      </c>
      <c r="G14" s="139">
        <v>0</v>
      </c>
      <c r="H14" s="72">
        <v>0</v>
      </c>
      <c r="I14" s="73">
        <v>0</v>
      </c>
      <c r="J14" s="55">
        <f t="shared" si="0"/>
        <v>0</v>
      </c>
    </row>
    <row r="15" spans="1:10" ht="15" customHeight="1">
      <c r="A15" s="217" t="s">
        <v>69</v>
      </c>
      <c r="B15" s="228"/>
      <c r="C15" s="74">
        <v>500</v>
      </c>
      <c r="D15" s="75">
        <v>170800</v>
      </c>
      <c r="E15" s="76">
        <v>170805.39</v>
      </c>
      <c r="F15" s="52">
        <f>E15/D15</f>
        <v>1.0000315573770493</v>
      </c>
      <c r="G15" s="140">
        <v>9000</v>
      </c>
      <c r="H15" s="75">
        <v>7800</v>
      </c>
      <c r="I15" s="76">
        <v>7800</v>
      </c>
      <c r="J15" s="52">
        <f>I15/H15</f>
        <v>1</v>
      </c>
    </row>
    <row r="16" spans="1:10" ht="15" customHeight="1" thickBot="1">
      <c r="A16" s="208" t="s">
        <v>223</v>
      </c>
      <c r="B16" s="209"/>
      <c r="C16" s="77">
        <v>0</v>
      </c>
      <c r="D16" s="78">
        <v>139400</v>
      </c>
      <c r="E16" s="79">
        <v>139414.87</v>
      </c>
      <c r="F16" s="52">
        <f>E16/D16</f>
        <v>1.0001066714490674</v>
      </c>
      <c r="G16" s="141">
        <v>0</v>
      </c>
      <c r="H16" s="78">
        <v>0</v>
      </c>
      <c r="I16" s="79">
        <v>0</v>
      </c>
      <c r="J16" s="56">
        <f t="shared" si="0"/>
        <v>0</v>
      </c>
    </row>
    <row r="17" spans="1:10" ht="15" customHeight="1">
      <c r="A17" s="220" t="s">
        <v>70</v>
      </c>
      <c r="B17" s="221"/>
      <c r="C17" s="221"/>
      <c r="D17" s="221"/>
      <c r="E17" s="221"/>
      <c r="F17" s="221"/>
      <c r="G17" s="221"/>
      <c r="H17" s="221"/>
      <c r="I17" s="221"/>
      <c r="J17" s="222"/>
    </row>
    <row r="18" spans="1:10" ht="15" customHeight="1">
      <c r="A18" s="18" t="s">
        <v>137</v>
      </c>
      <c r="B18" s="19">
        <v>558</v>
      </c>
      <c r="C18" s="80">
        <v>34700</v>
      </c>
      <c r="D18" s="70">
        <v>113600</v>
      </c>
      <c r="E18" s="70">
        <v>113654</v>
      </c>
      <c r="F18" s="52">
        <f aca="true" t="shared" si="1" ref="F18:F24">E18/D18</f>
        <v>1.0004753521126761</v>
      </c>
      <c r="G18" s="21">
        <v>0</v>
      </c>
      <c r="H18" s="82">
        <v>0</v>
      </c>
      <c r="I18" s="70">
        <v>0</v>
      </c>
      <c r="J18" s="52">
        <v>0</v>
      </c>
    </row>
    <row r="19" spans="1:10" ht="15" customHeight="1">
      <c r="A19" s="18" t="s">
        <v>203</v>
      </c>
      <c r="B19" s="19">
        <v>501</v>
      </c>
      <c r="C19" s="80">
        <v>117000</v>
      </c>
      <c r="D19" s="81">
        <v>351700</v>
      </c>
      <c r="E19" s="70">
        <v>273696.19</v>
      </c>
      <c r="F19" s="52">
        <f t="shared" si="1"/>
        <v>0.7782092408302531</v>
      </c>
      <c r="G19" s="21">
        <v>0</v>
      </c>
      <c r="H19" s="82">
        <v>0</v>
      </c>
      <c r="I19" s="70">
        <v>0</v>
      </c>
      <c r="J19" s="52">
        <v>0</v>
      </c>
    </row>
    <row r="20" spans="1:10" ht="15" customHeight="1">
      <c r="A20" s="18" t="s">
        <v>139</v>
      </c>
      <c r="B20" s="19">
        <v>501</v>
      </c>
      <c r="C20" s="80">
        <v>680900</v>
      </c>
      <c r="D20" s="70">
        <v>745500</v>
      </c>
      <c r="E20" s="70">
        <v>745478.61</v>
      </c>
      <c r="F20" s="52">
        <f t="shared" si="1"/>
        <v>0.9999713078470824</v>
      </c>
      <c r="G20" s="21">
        <v>0</v>
      </c>
      <c r="H20" s="82">
        <v>0</v>
      </c>
      <c r="I20" s="70">
        <v>0</v>
      </c>
      <c r="J20" s="52">
        <v>0</v>
      </c>
    </row>
    <row r="21" spans="1:10" ht="15" customHeight="1">
      <c r="A21" s="10" t="s">
        <v>140</v>
      </c>
      <c r="B21" s="11">
        <v>502</v>
      </c>
      <c r="C21" s="83">
        <v>174000</v>
      </c>
      <c r="D21" s="81">
        <v>134600</v>
      </c>
      <c r="E21" s="81">
        <v>134602.55</v>
      </c>
      <c r="F21" s="52">
        <f t="shared" si="1"/>
        <v>1.0000189450222883</v>
      </c>
      <c r="G21" s="130">
        <v>3000</v>
      </c>
      <c r="H21" s="84">
        <v>1200</v>
      </c>
      <c r="I21" s="81">
        <v>1144</v>
      </c>
      <c r="J21" s="52">
        <f>I21/H21</f>
        <v>0.9533333333333334</v>
      </c>
    </row>
    <row r="22" spans="1:10" ht="15" customHeight="1">
      <c r="A22" s="10" t="s">
        <v>141</v>
      </c>
      <c r="B22" s="11">
        <v>502</v>
      </c>
      <c r="C22" s="83">
        <v>116000</v>
      </c>
      <c r="D22" s="81">
        <v>119700</v>
      </c>
      <c r="E22" s="81">
        <v>119695.022</v>
      </c>
      <c r="F22" s="52">
        <f t="shared" si="1"/>
        <v>0.9999584126984127</v>
      </c>
      <c r="G22" s="130">
        <v>0</v>
      </c>
      <c r="H22" s="84">
        <v>800</v>
      </c>
      <c r="I22" s="81">
        <v>832</v>
      </c>
      <c r="J22" s="52">
        <f>I22/H22</f>
        <v>1.04</v>
      </c>
    </row>
    <row r="23" spans="1:10" ht="15" customHeight="1">
      <c r="A23" s="10" t="s">
        <v>142</v>
      </c>
      <c r="B23" s="11">
        <v>502</v>
      </c>
      <c r="C23" s="83">
        <v>70000</v>
      </c>
      <c r="D23" s="81">
        <v>87400</v>
      </c>
      <c r="E23" s="81">
        <v>87409</v>
      </c>
      <c r="F23" s="52">
        <f t="shared" si="1"/>
        <v>1.0001029748283752</v>
      </c>
      <c r="G23" s="130">
        <v>0</v>
      </c>
      <c r="H23" s="84">
        <v>600</v>
      </c>
      <c r="I23" s="81">
        <v>624</v>
      </c>
      <c r="J23" s="52">
        <f>I23/H23</f>
        <v>1.04</v>
      </c>
    </row>
    <row r="24" spans="1:10" ht="15" customHeight="1">
      <c r="A24" s="10" t="s">
        <v>143</v>
      </c>
      <c r="B24" s="11">
        <v>502</v>
      </c>
      <c r="C24" s="83">
        <v>10000</v>
      </c>
      <c r="D24" s="81">
        <v>8200</v>
      </c>
      <c r="E24" s="81">
        <v>8197</v>
      </c>
      <c r="F24" s="52">
        <f t="shared" si="1"/>
        <v>0.9996341463414634</v>
      </c>
      <c r="G24" s="130">
        <v>0</v>
      </c>
      <c r="H24" s="84">
        <v>0</v>
      </c>
      <c r="I24" s="81">
        <v>0</v>
      </c>
      <c r="J24" s="52">
        <v>0</v>
      </c>
    </row>
    <row r="25" spans="1:10" ht="15" customHeight="1">
      <c r="A25" s="10" t="s">
        <v>158</v>
      </c>
      <c r="B25" s="11">
        <v>504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145</v>
      </c>
      <c r="B26" s="11">
        <v>511</v>
      </c>
      <c r="C26" s="83">
        <v>25200</v>
      </c>
      <c r="D26" s="81">
        <v>72500</v>
      </c>
      <c r="E26" s="81">
        <v>72556.69</v>
      </c>
      <c r="F26" s="52">
        <f aca="true" t="shared" si="2" ref="F26:F32">E26/D26</f>
        <v>1.0007819310344828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156</v>
      </c>
      <c r="B27" s="11">
        <v>512</v>
      </c>
      <c r="C27" s="83">
        <v>9000</v>
      </c>
      <c r="D27" s="81">
        <v>7200</v>
      </c>
      <c r="E27" s="81">
        <v>7200</v>
      </c>
      <c r="F27" s="52">
        <f t="shared" si="2"/>
        <v>1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146</v>
      </c>
      <c r="B28" s="11">
        <v>513</v>
      </c>
      <c r="C28" s="83">
        <v>3000</v>
      </c>
      <c r="D28" s="81">
        <v>200</v>
      </c>
      <c r="E28" s="81">
        <v>175.2</v>
      </c>
      <c r="F28" s="52">
        <f t="shared" si="2"/>
        <v>0.8759999999999999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147</v>
      </c>
      <c r="B29" s="11">
        <v>518</v>
      </c>
      <c r="C29" s="83">
        <v>172300</v>
      </c>
      <c r="D29" s="81">
        <v>378900</v>
      </c>
      <c r="E29" s="81">
        <v>378910.51</v>
      </c>
      <c r="F29" s="52">
        <f t="shared" si="2"/>
        <v>1.000027738189496</v>
      </c>
      <c r="G29" s="130">
        <v>0</v>
      </c>
      <c r="H29" s="84">
        <v>0</v>
      </c>
      <c r="I29" s="81">
        <v>0</v>
      </c>
      <c r="J29" s="52">
        <v>0</v>
      </c>
    </row>
    <row r="30" spans="1:10" ht="15" customHeight="1">
      <c r="A30" s="10" t="s">
        <v>148</v>
      </c>
      <c r="B30" s="11">
        <v>521</v>
      </c>
      <c r="C30" s="83">
        <v>50000</v>
      </c>
      <c r="D30" s="81">
        <v>426600</v>
      </c>
      <c r="E30" s="81">
        <v>426620</v>
      </c>
      <c r="F30" s="52">
        <f t="shared" si="2"/>
        <v>1.0000468823253634</v>
      </c>
      <c r="G30" s="130">
        <v>0</v>
      </c>
      <c r="H30" s="84">
        <v>0</v>
      </c>
      <c r="I30" s="81">
        <v>0</v>
      </c>
      <c r="J30" s="52">
        <v>0</v>
      </c>
    </row>
    <row r="31" spans="1:10" ht="15" customHeight="1">
      <c r="A31" s="10" t="s">
        <v>149</v>
      </c>
      <c r="B31" s="11">
        <v>524</v>
      </c>
      <c r="C31" s="83">
        <v>17500</v>
      </c>
      <c r="D31" s="81">
        <v>143800</v>
      </c>
      <c r="E31" s="81">
        <v>143759</v>
      </c>
      <c r="F31" s="52">
        <f t="shared" si="2"/>
        <v>0.9997148817802504</v>
      </c>
      <c r="G31" s="130">
        <v>0</v>
      </c>
      <c r="H31" s="84">
        <v>0</v>
      </c>
      <c r="I31" s="81">
        <v>0</v>
      </c>
      <c r="J31" s="52">
        <v>0</v>
      </c>
    </row>
    <row r="32" spans="1:10" ht="15" customHeight="1">
      <c r="A32" s="10" t="s">
        <v>195</v>
      </c>
      <c r="B32" s="11">
        <v>527</v>
      </c>
      <c r="C32" s="83">
        <v>10000</v>
      </c>
      <c r="D32" s="81">
        <v>8450</v>
      </c>
      <c r="E32" s="81">
        <v>8452.41</v>
      </c>
      <c r="F32" s="52">
        <f t="shared" si="2"/>
        <v>1.0002852071005917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150</v>
      </c>
      <c r="B33" s="11">
        <v>525</v>
      </c>
      <c r="C33" s="83">
        <v>0</v>
      </c>
      <c r="D33" s="81">
        <v>0</v>
      </c>
      <c r="E33" s="81">
        <v>0</v>
      </c>
      <c r="F33" s="52">
        <v>0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151</v>
      </c>
      <c r="B34" s="11">
        <v>528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152</v>
      </c>
      <c r="B35" s="11">
        <v>538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153</v>
      </c>
      <c r="B36" s="11">
        <v>541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154</v>
      </c>
      <c r="B37" s="11">
        <v>547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218</v>
      </c>
      <c r="B38" s="11">
        <v>549</v>
      </c>
      <c r="C38" s="83">
        <v>0</v>
      </c>
      <c r="D38" s="81">
        <v>300</v>
      </c>
      <c r="E38" s="81">
        <v>282</v>
      </c>
      <c r="F38" s="52">
        <f>E38/D38</f>
        <v>0.94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7" t="s">
        <v>155</v>
      </c>
      <c r="B39" s="9">
        <v>551</v>
      </c>
      <c r="C39" s="83">
        <v>128600</v>
      </c>
      <c r="D39" s="81">
        <v>137100</v>
      </c>
      <c r="E39" s="81">
        <v>137123</v>
      </c>
      <c r="F39" s="52">
        <f>E39/D39</f>
        <v>1.0001677607585704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 thickBot="1">
      <c r="A40" s="57" t="s">
        <v>189</v>
      </c>
      <c r="B40" s="12">
        <v>591</v>
      </c>
      <c r="C40" s="85">
        <v>0</v>
      </c>
      <c r="D40" s="86">
        <v>150</v>
      </c>
      <c r="E40" s="86">
        <v>127.05</v>
      </c>
      <c r="F40" s="52">
        <f>E40/D40</f>
        <v>0.847</v>
      </c>
      <c r="G40" s="129">
        <v>0</v>
      </c>
      <c r="H40" s="87">
        <v>0</v>
      </c>
      <c r="I40" s="86">
        <v>0</v>
      </c>
      <c r="J40" s="58">
        <v>0</v>
      </c>
    </row>
    <row r="41" spans="1:10" ht="15" customHeight="1">
      <c r="A41" s="14" t="s">
        <v>20</v>
      </c>
      <c r="B41" s="15"/>
      <c r="C41" s="59">
        <f>SUM(C8:C16)</f>
        <v>1618200</v>
      </c>
      <c r="D41" s="59">
        <f>SUM(D8:D16)</f>
        <v>2735900</v>
      </c>
      <c r="E41" s="59">
        <f>SUM(E8:E16)</f>
        <v>2657938.23</v>
      </c>
      <c r="F41" s="60">
        <f>E41/D41</f>
        <v>0.971504159508754</v>
      </c>
      <c r="G41" s="61">
        <f>SUM(G8:G16)</f>
        <v>9000</v>
      </c>
      <c r="H41" s="61">
        <f>SUM(H8:H16)</f>
        <v>7800</v>
      </c>
      <c r="I41" s="62">
        <f>SUM(I8:I16)</f>
        <v>7800</v>
      </c>
      <c r="J41" s="60">
        <f>I41/H41</f>
        <v>1</v>
      </c>
    </row>
    <row r="42" spans="1:10" ht="15" customHeight="1" thickBot="1">
      <c r="A42" s="13" t="s">
        <v>21</v>
      </c>
      <c r="B42" s="16"/>
      <c r="C42" s="63">
        <f>-SUM(C18:C40)</f>
        <v>-1618200</v>
      </c>
      <c r="D42" s="63">
        <f>-SUM(D18:D40)</f>
        <v>-2735900</v>
      </c>
      <c r="E42" s="63">
        <f>-SUM(E18:E40)</f>
        <v>-2657938.232</v>
      </c>
      <c r="F42" s="52">
        <f>E42/D42</f>
        <v>0.9715041602397748</v>
      </c>
      <c r="G42" s="64">
        <f>-SUM(G18:G40)</f>
        <v>-3000</v>
      </c>
      <c r="H42" s="64">
        <f>-SUM(H18:H40)</f>
        <v>-2600</v>
      </c>
      <c r="I42" s="65">
        <f>-SUM(I18:I40)</f>
        <v>-2600</v>
      </c>
      <c r="J42" s="56">
        <f>I42/H42</f>
        <v>1</v>
      </c>
    </row>
    <row r="43" spans="1:10" ht="15" customHeight="1" thickBot="1">
      <c r="A43" s="100" t="s">
        <v>237</v>
      </c>
      <c r="B43" s="67"/>
      <c r="C43" s="101">
        <f>+C41+C42</f>
        <v>0</v>
      </c>
      <c r="D43" s="88">
        <f>+D41+D42</f>
        <v>0</v>
      </c>
      <c r="E43" s="88">
        <f>+E41+E42</f>
        <v>-0.001999999862164259</v>
      </c>
      <c r="F43" s="68" t="s">
        <v>19</v>
      </c>
      <c r="G43" s="146">
        <f>+G41+G42</f>
        <v>6000</v>
      </c>
      <c r="H43" s="101">
        <f>+H41+H42</f>
        <v>5200</v>
      </c>
      <c r="I43" s="88">
        <f>+I41+I42</f>
        <v>5200</v>
      </c>
      <c r="J43" s="58">
        <f>I43/H43</f>
        <v>1</v>
      </c>
    </row>
    <row r="44" spans="1:10" ht="13.5" thickBot="1">
      <c r="A44" s="150" t="s">
        <v>238</v>
      </c>
      <c r="B44" s="147"/>
      <c r="C44" s="188">
        <f>+C41+C42</f>
        <v>0</v>
      </c>
      <c r="D44" s="88">
        <f>+D41+D42</f>
        <v>0</v>
      </c>
      <c r="E44" s="180">
        <v>0</v>
      </c>
      <c r="F44" s="181" t="s">
        <v>19</v>
      </c>
      <c r="G44" s="185">
        <v>0</v>
      </c>
      <c r="H44" s="151">
        <v>0</v>
      </c>
      <c r="I44" s="151">
        <v>0</v>
      </c>
      <c r="J44" s="161" t="s">
        <v>19</v>
      </c>
    </row>
    <row r="45" spans="1:10" ht="13.5" thickBot="1">
      <c r="A45" s="150" t="s">
        <v>239</v>
      </c>
      <c r="B45" s="182"/>
      <c r="C45" s="179">
        <v>0</v>
      </c>
      <c r="D45" s="180">
        <v>0</v>
      </c>
      <c r="E45" s="88">
        <f>+E41+E42</f>
        <v>-0.001999999862164259</v>
      </c>
      <c r="F45" s="181" t="s">
        <v>19</v>
      </c>
      <c r="G45" s="184">
        <v>0</v>
      </c>
      <c r="H45" s="151">
        <v>0</v>
      </c>
      <c r="I45" s="151">
        <f>I43</f>
        <v>5200</v>
      </c>
      <c r="J45" s="181" t="s">
        <v>19</v>
      </c>
    </row>
    <row r="46" spans="1:10" ht="13.5" thickBot="1">
      <c r="A46" s="150" t="s">
        <v>240</v>
      </c>
      <c r="B46" s="147"/>
      <c r="C46" s="187"/>
      <c r="D46" s="148"/>
      <c r="E46" s="149"/>
      <c r="F46" s="149"/>
      <c r="G46" s="185"/>
      <c r="H46" s="186"/>
      <c r="I46" s="151">
        <f>E45+I45</f>
        <v>5199.998000000138</v>
      </c>
      <c r="J46" s="183" t="s">
        <v>19</v>
      </c>
    </row>
    <row r="47" ht="12.75">
      <c r="C47" s="159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4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123</v>
      </c>
    </row>
    <row r="2" spans="1:9" ht="15">
      <c r="A2" s="38" t="s">
        <v>124</v>
      </c>
      <c r="D2" s="210" t="s">
        <v>8</v>
      </c>
      <c r="E2" s="210"/>
      <c r="F2" s="210"/>
      <c r="G2" s="126"/>
      <c r="H2" s="39" t="s">
        <v>9</v>
      </c>
      <c r="I2" s="40">
        <v>43465</v>
      </c>
    </row>
    <row r="3" ht="13.5" thickBot="1"/>
    <row r="4" spans="3:10" ht="12" customHeight="1"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20" t="s">
        <v>65</v>
      </c>
      <c r="B7" s="221"/>
      <c r="C7" s="221"/>
      <c r="D7" s="221"/>
      <c r="E7" s="221"/>
      <c r="F7" s="221"/>
      <c r="G7" s="221"/>
      <c r="H7" s="221"/>
      <c r="I7" s="221"/>
      <c r="J7" s="222"/>
    </row>
    <row r="8" spans="1:10" ht="15" customHeight="1">
      <c r="A8" s="215" t="s">
        <v>135</v>
      </c>
      <c r="B8" s="216"/>
      <c r="C8" s="69">
        <v>660500</v>
      </c>
      <c r="D8" s="21">
        <v>660500</v>
      </c>
      <c r="E8" s="70">
        <v>660500</v>
      </c>
      <c r="F8" s="52">
        <f>E8/D8</f>
        <v>1</v>
      </c>
      <c r="G8" s="21">
        <v>0</v>
      </c>
      <c r="H8" s="21">
        <v>0</v>
      </c>
      <c r="I8" s="70">
        <v>0</v>
      </c>
      <c r="J8" s="52">
        <f aca="true" t="shared" si="0" ref="J8:J16">IF(ISERR(I8/H8),0,I8/H8)</f>
        <v>0</v>
      </c>
    </row>
    <row r="9" spans="1:10" ht="15" customHeight="1">
      <c r="A9" s="13" t="s">
        <v>99</v>
      </c>
      <c r="B9" s="16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 t="shared" si="0"/>
        <v>0</v>
      </c>
    </row>
    <row r="10" spans="1:10" ht="15" customHeight="1">
      <c r="A10" s="13" t="s">
        <v>205</v>
      </c>
      <c r="B10" s="16"/>
      <c r="C10" s="71">
        <v>0</v>
      </c>
      <c r="D10" s="72">
        <v>0</v>
      </c>
      <c r="E10" s="73">
        <v>0</v>
      </c>
      <c r="F10" s="52">
        <v>0</v>
      </c>
      <c r="G10" s="139">
        <v>0</v>
      </c>
      <c r="H10" s="72">
        <v>0</v>
      </c>
      <c r="I10" s="73">
        <v>0</v>
      </c>
      <c r="J10" s="55">
        <v>0</v>
      </c>
    </row>
    <row r="11" spans="1:10" ht="15" customHeight="1">
      <c r="A11" s="13" t="s">
        <v>227</v>
      </c>
      <c r="B11" s="20"/>
      <c r="C11" s="71">
        <v>0</v>
      </c>
      <c r="D11" s="72">
        <v>432500</v>
      </c>
      <c r="E11" s="73">
        <v>432500</v>
      </c>
      <c r="F11" s="52">
        <f>E11/D11</f>
        <v>1</v>
      </c>
      <c r="G11" s="139">
        <v>0</v>
      </c>
      <c r="H11" s="72">
        <v>0</v>
      </c>
      <c r="I11" s="73">
        <v>0</v>
      </c>
      <c r="J11" s="55">
        <f>IF(ISERR(I11/H11),0,I11/H11)</f>
        <v>0</v>
      </c>
    </row>
    <row r="12" spans="1:10" ht="15" customHeight="1">
      <c r="A12" s="13" t="s">
        <v>200</v>
      </c>
      <c r="B12" s="16"/>
      <c r="C12" s="71">
        <v>0</v>
      </c>
      <c r="D12" s="72">
        <v>0</v>
      </c>
      <c r="E12" s="166">
        <v>0</v>
      </c>
      <c r="F12" s="52">
        <v>0</v>
      </c>
      <c r="G12" s="139">
        <v>0</v>
      </c>
      <c r="H12" s="72">
        <v>0</v>
      </c>
      <c r="I12" s="73">
        <v>0</v>
      </c>
      <c r="J12" s="55">
        <v>0</v>
      </c>
    </row>
    <row r="13" spans="1:10" ht="15" customHeight="1">
      <c r="A13" s="217" t="s">
        <v>67</v>
      </c>
      <c r="B13" s="218"/>
      <c r="C13" s="71">
        <v>370000</v>
      </c>
      <c r="D13" s="72">
        <v>367200</v>
      </c>
      <c r="E13" s="73">
        <v>367250</v>
      </c>
      <c r="F13" s="52">
        <f>E13/D13</f>
        <v>1.000136165577342</v>
      </c>
      <c r="G13" s="139">
        <v>0</v>
      </c>
      <c r="H13" s="72">
        <v>0</v>
      </c>
      <c r="I13" s="73">
        <v>0</v>
      </c>
      <c r="J13" s="55">
        <f t="shared" si="0"/>
        <v>0</v>
      </c>
    </row>
    <row r="14" spans="1:10" ht="15" customHeight="1">
      <c r="A14" s="217" t="s">
        <v>68</v>
      </c>
      <c r="B14" s="219"/>
      <c r="C14" s="71">
        <v>560000</v>
      </c>
      <c r="D14" s="72">
        <v>576600</v>
      </c>
      <c r="E14" s="73">
        <v>576582.09</v>
      </c>
      <c r="F14" s="52">
        <f>E14/D14</f>
        <v>0.9999689386056191</v>
      </c>
      <c r="G14" s="139">
        <v>0</v>
      </c>
      <c r="H14" s="72">
        <v>0</v>
      </c>
      <c r="I14" s="73">
        <v>0</v>
      </c>
      <c r="J14" s="55">
        <f t="shared" si="0"/>
        <v>0</v>
      </c>
    </row>
    <row r="15" spans="1:10" ht="15" customHeight="1">
      <c r="A15" s="217" t="s">
        <v>69</v>
      </c>
      <c r="B15" s="228"/>
      <c r="C15" s="74">
        <v>900</v>
      </c>
      <c r="D15" s="75">
        <v>124500</v>
      </c>
      <c r="E15" s="76">
        <v>124539.23</v>
      </c>
      <c r="F15" s="52">
        <f>E15/D15</f>
        <v>1.0003151004016064</v>
      </c>
      <c r="G15" s="140">
        <v>118000</v>
      </c>
      <c r="H15" s="75">
        <v>114300</v>
      </c>
      <c r="I15" s="76">
        <v>114306</v>
      </c>
      <c r="J15" s="52">
        <f>I15/H15</f>
        <v>1.0000524934383201</v>
      </c>
    </row>
    <row r="16" spans="1:10" ht="15" customHeight="1" thickBot="1">
      <c r="A16" s="208" t="s">
        <v>100</v>
      </c>
      <c r="B16" s="209"/>
      <c r="C16" s="77">
        <v>0</v>
      </c>
      <c r="D16" s="78">
        <v>0</v>
      </c>
      <c r="E16" s="79">
        <v>0</v>
      </c>
      <c r="F16" s="52">
        <v>0</v>
      </c>
      <c r="G16" s="141">
        <v>0</v>
      </c>
      <c r="H16" s="78">
        <v>0</v>
      </c>
      <c r="I16" s="79">
        <v>0</v>
      </c>
      <c r="J16" s="56">
        <f t="shared" si="0"/>
        <v>0</v>
      </c>
    </row>
    <row r="17" spans="1:10" ht="15" customHeight="1">
      <c r="A17" s="220" t="s">
        <v>70</v>
      </c>
      <c r="B17" s="221"/>
      <c r="C17" s="221"/>
      <c r="D17" s="221"/>
      <c r="E17" s="221"/>
      <c r="F17" s="221"/>
      <c r="G17" s="221"/>
      <c r="H17" s="221"/>
      <c r="I17" s="221"/>
      <c r="J17" s="222"/>
    </row>
    <row r="18" spans="1:10" ht="15" customHeight="1">
      <c r="A18" s="18" t="s">
        <v>137</v>
      </c>
      <c r="B18" s="19">
        <v>558</v>
      </c>
      <c r="C18" s="80">
        <v>0</v>
      </c>
      <c r="D18" s="70">
        <v>139700</v>
      </c>
      <c r="E18" s="70">
        <v>105490</v>
      </c>
      <c r="F18" s="52">
        <f aca="true" t="shared" si="1" ref="F18:F23">E18/D18</f>
        <v>0.7551181102362204</v>
      </c>
      <c r="G18" s="21">
        <v>0</v>
      </c>
      <c r="H18" s="82">
        <v>0</v>
      </c>
      <c r="I18" s="70">
        <v>0</v>
      </c>
      <c r="J18" s="52">
        <v>0</v>
      </c>
    </row>
    <row r="19" spans="1:10" ht="15" customHeight="1">
      <c r="A19" s="18" t="s">
        <v>157</v>
      </c>
      <c r="B19" s="19">
        <v>501</v>
      </c>
      <c r="C19" s="80">
        <v>173200</v>
      </c>
      <c r="D19" s="81">
        <v>96200</v>
      </c>
      <c r="E19" s="70">
        <v>96155.19</v>
      </c>
      <c r="F19" s="52">
        <f t="shared" si="1"/>
        <v>0.9995341995841996</v>
      </c>
      <c r="G19" s="21">
        <v>0</v>
      </c>
      <c r="H19" s="82">
        <v>0</v>
      </c>
      <c r="I19" s="70">
        <v>0</v>
      </c>
      <c r="J19" s="52">
        <v>0</v>
      </c>
    </row>
    <row r="20" spans="1:10" ht="15" customHeight="1">
      <c r="A20" s="18" t="s">
        <v>139</v>
      </c>
      <c r="B20" s="19">
        <v>501</v>
      </c>
      <c r="C20" s="80">
        <v>560000</v>
      </c>
      <c r="D20" s="70">
        <v>576600</v>
      </c>
      <c r="E20" s="70">
        <v>576582.09</v>
      </c>
      <c r="F20" s="52">
        <f t="shared" si="1"/>
        <v>0.9999689386056191</v>
      </c>
      <c r="G20" s="21">
        <v>0</v>
      </c>
      <c r="H20" s="82">
        <v>0</v>
      </c>
      <c r="I20" s="70">
        <v>0</v>
      </c>
      <c r="J20" s="52">
        <v>0</v>
      </c>
    </row>
    <row r="21" spans="1:10" ht="15" customHeight="1">
      <c r="A21" s="10" t="s">
        <v>140</v>
      </c>
      <c r="B21" s="11">
        <v>502</v>
      </c>
      <c r="C21" s="83">
        <v>215000</v>
      </c>
      <c r="D21" s="81">
        <v>165900</v>
      </c>
      <c r="E21" s="81">
        <v>165942.41</v>
      </c>
      <c r="F21" s="52">
        <f t="shared" si="1"/>
        <v>1.0002556359252561</v>
      </c>
      <c r="G21" s="130">
        <v>18200</v>
      </c>
      <c r="H21" s="84">
        <v>13200</v>
      </c>
      <c r="I21" s="81">
        <v>13202</v>
      </c>
      <c r="J21" s="52">
        <f>I21/H21</f>
        <v>1.0001515151515152</v>
      </c>
    </row>
    <row r="22" spans="1:10" ht="15" customHeight="1">
      <c r="A22" s="10" t="s">
        <v>141</v>
      </c>
      <c r="B22" s="11">
        <v>502</v>
      </c>
      <c r="C22" s="83">
        <v>152500</v>
      </c>
      <c r="D22" s="81">
        <v>133200</v>
      </c>
      <c r="E22" s="81">
        <v>133183.73</v>
      </c>
      <c r="F22" s="52">
        <f t="shared" si="1"/>
        <v>0.9998778528528529</v>
      </c>
      <c r="G22" s="130">
        <v>2600</v>
      </c>
      <c r="H22" s="84">
        <v>2500</v>
      </c>
      <c r="I22" s="81">
        <v>2514.6</v>
      </c>
      <c r="J22" s="52">
        <f>I22/H22</f>
        <v>1.00584</v>
      </c>
    </row>
    <row r="23" spans="1:10" ht="15" customHeight="1">
      <c r="A23" s="10" t="s">
        <v>142</v>
      </c>
      <c r="B23" s="11">
        <v>502</v>
      </c>
      <c r="C23" s="83">
        <v>115000</v>
      </c>
      <c r="D23" s="81">
        <v>125500</v>
      </c>
      <c r="E23" s="81">
        <v>125496.29</v>
      </c>
      <c r="F23" s="52">
        <f t="shared" si="1"/>
        <v>0.9999704382470119</v>
      </c>
      <c r="G23" s="130">
        <v>16600</v>
      </c>
      <c r="H23" s="84">
        <v>18200</v>
      </c>
      <c r="I23" s="81">
        <v>18158.4</v>
      </c>
      <c r="J23" s="52">
        <f>I23/H23</f>
        <v>0.9977142857142858</v>
      </c>
    </row>
    <row r="24" spans="1:10" ht="15" customHeight="1">
      <c r="A24" s="10" t="s">
        <v>143</v>
      </c>
      <c r="B24" s="11">
        <v>502</v>
      </c>
      <c r="C24" s="83">
        <v>0</v>
      </c>
      <c r="D24" s="81">
        <v>0</v>
      </c>
      <c r="E24" s="81">
        <v>0</v>
      </c>
      <c r="F24" s="52">
        <v>0</v>
      </c>
      <c r="G24" s="130">
        <v>0</v>
      </c>
      <c r="H24" s="84">
        <v>0</v>
      </c>
      <c r="I24" s="81">
        <v>0</v>
      </c>
      <c r="J24" s="52">
        <v>0</v>
      </c>
    </row>
    <row r="25" spans="1:10" ht="15" customHeight="1">
      <c r="A25" s="10" t="s">
        <v>158</v>
      </c>
      <c r="B25" s="11">
        <v>504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145</v>
      </c>
      <c r="B26" s="11">
        <v>511</v>
      </c>
      <c r="C26" s="83">
        <v>21500</v>
      </c>
      <c r="D26" s="81">
        <v>26800</v>
      </c>
      <c r="E26" s="81">
        <v>26843.44</v>
      </c>
      <c r="F26" s="52">
        <f>E26/D26</f>
        <v>1.001620895522388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156</v>
      </c>
      <c r="B27" s="11">
        <v>512</v>
      </c>
      <c r="C27" s="83">
        <v>15000</v>
      </c>
      <c r="D27" s="81">
        <v>15200</v>
      </c>
      <c r="E27" s="81">
        <v>15224</v>
      </c>
      <c r="F27" s="52">
        <f>E27/D27</f>
        <v>1.0015789473684211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146</v>
      </c>
      <c r="B28" s="11">
        <v>513</v>
      </c>
      <c r="C28" s="83">
        <v>0</v>
      </c>
      <c r="D28" s="81">
        <v>0</v>
      </c>
      <c r="E28" s="81">
        <v>0</v>
      </c>
      <c r="F28" s="52">
        <v>0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147</v>
      </c>
      <c r="B29" s="11">
        <v>518</v>
      </c>
      <c r="C29" s="83">
        <v>226200</v>
      </c>
      <c r="D29" s="81">
        <v>339000</v>
      </c>
      <c r="E29" s="81">
        <v>339048.25</v>
      </c>
      <c r="F29" s="52">
        <f>E29/D29</f>
        <v>1.0001423303834809</v>
      </c>
      <c r="G29" s="130">
        <v>1600</v>
      </c>
      <c r="H29" s="84">
        <v>2600</v>
      </c>
      <c r="I29" s="81">
        <v>2587</v>
      </c>
      <c r="J29" s="52">
        <f>I29/H29</f>
        <v>0.995</v>
      </c>
    </row>
    <row r="30" spans="1:10" ht="15" customHeight="1">
      <c r="A30" s="10" t="s">
        <v>148</v>
      </c>
      <c r="B30" s="11">
        <v>521</v>
      </c>
      <c r="C30" s="83">
        <v>3000</v>
      </c>
      <c r="D30" s="81">
        <v>318000</v>
      </c>
      <c r="E30" s="81">
        <v>318000</v>
      </c>
      <c r="F30" s="52">
        <f>E30/D30</f>
        <v>1</v>
      </c>
      <c r="G30" s="130">
        <v>10000</v>
      </c>
      <c r="H30" s="84">
        <v>10000</v>
      </c>
      <c r="I30" s="81">
        <v>10000</v>
      </c>
      <c r="J30" s="52">
        <f>I30/H30</f>
        <v>1</v>
      </c>
    </row>
    <row r="31" spans="1:10" ht="15" customHeight="1">
      <c r="A31" s="10" t="s">
        <v>149</v>
      </c>
      <c r="B31" s="11">
        <v>524</v>
      </c>
      <c r="C31" s="83">
        <v>0</v>
      </c>
      <c r="D31" s="81">
        <v>108100</v>
      </c>
      <c r="E31" s="81">
        <v>108140</v>
      </c>
      <c r="F31" s="52">
        <f>E31/D31</f>
        <v>1.0003700277520815</v>
      </c>
      <c r="G31" s="130">
        <v>0</v>
      </c>
      <c r="H31" s="84">
        <v>0</v>
      </c>
      <c r="I31" s="81">
        <v>0</v>
      </c>
      <c r="J31" s="52">
        <v>0</v>
      </c>
    </row>
    <row r="32" spans="1:10" ht="15" customHeight="1">
      <c r="A32" s="10" t="s">
        <v>195</v>
      </c>
      <c r="B32" s="11">
        <v>527</v>
      </c>
      <c r="C32" s="83">
        <v>4000</v>
      </c>
      <c r="D32" s="81">
        <v>10900</v>
      </c>
      <c r="E32" s="81">
        <v>10855</v>
      </c>
      <c r="F32" s="52">
        <f>E32/D32</f>
        <v>0.9958715596330275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150</v>
      </c>
      <c r="B33" s="11">
        <v>525</v>
      </c>
      <c r="C33" s="83">
        <v>0</v>
      </c>
      <c r="D33" s="81">
        <v>0</v>
      </c>
      <c r="E33" s="81">
        <v>0</v>
      </c>
      <c r="F33" s="52">
        <v>0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151</v>
      </c>
      <c r="B34" s="11">
        <v>528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152</v>
      </c>
      <c r="B35" s="11">
        <v>538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153</v>
      </c>
      <c r="B36" s="11">
        <v>541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154</v>
      </c>
      <c r="B37" s="11">
        <v>547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218</v>
      </c>
      <c r="B38" s="11">
        <v>549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7" t="s">
        <v>155</v>
      </c>
      <c r="B39" s="9">
        <v>551</v>
      </c>
      <c r="C39" s="83">
        <v>105900</v>
      </c>
      <c r="D39" s="81">
        <v>105900</v>
      </c>
      <c r="E39" s="81">
        <v>105873</v>
      </c>
      <c r="F39" s="52">
        <f>E39/D39</f>
        <v>0.9997450424929178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 thickBot="1">
      <c r="A40" s="57" t="s">
        <v>189</v>
      </c>
      <c r="B40" s="12">
        <v>591</v>
      </c>
      <c r="C40" s="85">
        <v>100</v>
      </c>
      <c r="D40" s="86">
        <v>300</v>
      </c>
      <c r="E40" s="86">
        <v>254.92</v>
      </c>
      <c r="F40" s="52">
        <f>E40/D40</f>
        <v>0.8497333333333333</v>
      </c>
      <c r="G40" s="129">
        <v>0</v>
      </c>
      <c r="H40" s="87">
        <v>0</v>
      </c>
      <c r="I40" s="86">
        <v>0</v>
      </c>
      <c r="J40" s="58">
        <v>0</v>
      </c>
    </row>
    <row r="41" spans="1:10" ht="15" customHeight="1">
      <c r="A41" s="14" t="s">
        <v>20</v>
      </c>
      <c r="B41" s="15"/>
      <c r="C41" s="59">
        <f>SUM(C8:C16)</f>
        <v>1591400</v>
      </c>
      <c r="D41" s="59">
        <f>SUM(D8:D16)</f>
        <v>2161300</v>
      </c>
      <c r="E41" s="59">
        <f>SUM(E8:E16)</f>
        <v>2161371.32</v>
      </c>
      <c r="F41" s="60">
        <f>E41/D41</f>
        <v>1.0000329986582148</v>
      </c>
      <c r="G41" s="61">
        <f>SUM(G8:G16)</f>
        <v>118000</v>
      </c>
      <c r="H41" s="61">
        <f>SUM(H8:H16)</f>
        <v>114300</v>
      </c>
      <c r="I41" s="62">
        <f>SUM(I8:I16)</f>
        <v>114306</v>
      </c>
      <c r="J41" s="60">
        <f>I41/H41</f>
        <v>1.0000524934383201</v>
      </c>
    </row>
    <row r="42" spans="1:10" ht="15" customHeight="1" thickBot="1">
      <c r="A42" s="13" t="s">
        <v>21</v>
      </c>
      <c r="B42" s="16"/>
      <c r="C42" s="63">
        <f>-SUM(C18:C40)</f>
        <v>-1591400</v>
      </c>
      <c r="D42" s="63">
        <f>-SUM(D18:D40)</f>
        <v>-2161300</v>
      </c>
      <c r="E42" s="63">
        <f>-SUM(E18:E40)</f>
        <v>-2127088.3200000003</v>
      </c>
      <c r="F42" s="52">
        <f>E42/D42</f>
        <v>0.9841707861009579</v>
      </c>
      <c r="G42" s="64">
        <f>-SUM(G18:G40)</f>
        <v>-49000</v>
      </c>
      <c r="H42" s="64">
        <f>-SUM(H18:H40)</f>
        <v>-46500</v>
      </c>
      <c r="I42" s="65">
        <f>-SUM(I18:I40)</f>
        <v>-46462</v>
      </c>
      <c r="J42" s="56">
        <f>I42/H42</f>
        <v>0.9991827956989248</v>
      </c>
    </row>
    <row r="43" spans="1:10" ht="15" customHeight="1" thickBot="1">
      <c r="A43" s="100" t="s">
        <v>237</v>
      </c>
      <c r="B43" s="67"/>
      <c r="C43" s="101">
        <f>+C41+C42</f>
        <v>0</v>
      </c>
      <c r="D43" s="88">
        <f>+D41+D42</f>
        <v>0</v>
      </c>
      <c r="E43" s="88">
        <f>+E41+E42</f>
        <v>34282.999999999534</v>
      </c>
      <c r="F43" s="68" t="s">
        <v>19</v>
      </c>
      <c r="G43" s="146">
        <f>+G41+G42</f>
        <v>69000</v>
      </c>
      <c r="H43" s="101">
        <f>+H41+H42</f>
        <v>67800</v>
      </c>
      <c r="I43" s="88">
        <f>+I41+I42</f>
        <v>67844</v>
      </c>
      <c r="J43" s="58">
        <f>I43/H43</f>
        <v>1.0006489675516224</v>
      </c>
    </row>
    <row r="44" spans="1:10" ht="13.5" thickBot="1">
      <c r="A44" s="150" t="s">
        <v>238</v>
      </c>
      <c r="B44" s="147"/>
      <c r="C44" s="188">
        <f>+C41+C42</f>
        <v>0</v>
      </c>
      <c r="D44" s="88">
        <f>+D41+D42</f>
        <v>0</v>
      </c>
      <c r="E44" s="180">
        <v>0</v>
      </c>
      <c r="F44" s="181" t="s">
        <v>19</v>
      </c>
      <c r="G44" s="185">
        <v>0</v>
      </c>
      <c r="H44" s="151">
        <v>0</v>
      </c>
      <c r="I44" s="151">
        <v>0</v>
      </c>
      <c r="J44" s="161" t="s">
        <v>19</v>
      </c>
    </row>
    <row r="45" spans="1:10" ht="13.5" thickBot="1">
      <c r="A45" s="150" t="s">
        <v>239</v>
      </c>
      <c r="B45" s="182"/>
      <c r="C45" s="179">
        <v>0</v>
      </c>
      <c r="D45" s="180">
        <v>0</v>
      </c>
      <c r="E45" s="88">
        <f>+E41+E42</f>
        <v>34282.999999999534</v>
      </c>
      <c r="F45" s="181" t="s">
        <v>19</v>
      </c>
      <c r="G45" s="184">
        <v>0</v>
      </c>
      <c r="H45" s="151">
        <v>0</v>
      </c>
      <c r="I45" s="151">
        <f>I43</f>
        <v>67844</v>
      </c>
      <c r="J45" s="181" t="s">
        <v>19</v>
      </c>
    </row>
    <row r="46" spans="1:10" ht="13.5" thickBot="1">
      <c r="A46" s="150" t="s">
        <v>240</v>
      </c>
      <c r="B46" s="147"/>
      <c r="C46" s="187"/>
      <c r="D46" s="148"/>
      <c r="E46" s="149"/>
      <c r="F46" s="149"/>
      <c r="G46" s="185"/>
      <c r="H46" s="186"/>
      <c r="I46" s="151">
        <f>E45+I45</f>
        <v>102126.99999999953</v>
      </c>
      <c r="J46" s="183" t="s">
        <v>19</v>
      </c>
    </row>
    <row r="47" ht="12.75">
      <c r="C47" s="159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4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121</v>
      </c>
    </row>
    <row r="2" spans="1:9" ht="15">
      <c r="A2" s="38" t="s">
        <v>122</v>
      </c>
      <c r="D2" s="210" t="s">
        <v>8</v>
      </c>
      <c r="E2" s="210"/>
      <c r="F2" s="210"/>
      <c r="G2" s="126"/>
      <c r="H2" s="39" t="s">
        <v>9</v>
      </c>
      <c r="I2" s="40">
        <v>43465</v>
      </c>
    </row>
    <row r="3" ht="13.5" thickBot="1"/>
    <row r="4" spans="3:10" ht="12" customHeight="1"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20" t="s">
        <v>65</v>
      </c>
      <c r="B7" s="221"/>
      <c r="C7" s="221"/>
      <c r="D7" s="221"/>
      <c r="E7" s="221"/>
      <c r="F7" s="221"/>
      <c r="G7" s="221"/>
      <c r="H7" s="221"/>
      <c r="I7" s="221"/>
      <c r="J7" s="222"/>
    </row>
    <row r="8" spans="1:10" ht="15" customHeight="1">
      <c r="A8" s="215" t="s">
        <v>135</v>
      </c>
      <c r="B8" s="216"/>
      <c r="C8" s="69">
        <v>592200</v>
      </c>
      <c r="D8" s="21">
        <v>592200</v>
      </c>
      <c r="E8" s="70">
        <v>592200</v>
      </c>
      <c r="F8" s="52">
        <f>E8/D8</f>
        <v>1</v>
      </c>
      <c r="G8" s="21">
        <v>0</v>
      </c>
      <c r="H8" s="21">
        <v>0</v>
      </c>
      <c r="I8" s="70">
        <v>0</v>
      </c>
      <c r="J8" s="52">
        <f aca="true" t="shared" si="0" ref="J8:J16">IF(ISERR(I8/H8),0,I8/H8)</f>
        <v>0</v>
      </c>
    </row>
    <row r="9" spans="1:10" ht="15" customHeight="1">
      <c r="A9" s="13" t="s">
        <v>99</v>
      </c>
      <c r="B9" s="16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 t="shared" si="0"/>
        <v>0</v>
      </c>
    </row>
    <row r="10" spans="1:10" ht="15" customHeight="1">
      <c r="A10" s="13" t="s">
        <v>244</v>
      </c>
      <c r="B10" s="16"/>
      <c r="C10" s="71">
        <v>0</v>
      </c>
      <c r="D10" s="72">
        <v>24000</v>
      </c>
      <c r="E10" s="73">
        <v>23999</v>
      </c>
      <c r="F10" s="52">
        <f>E10/D10</f>
        <v>0.9999583333333333</v>
      </c>
      <c r="G10" s="139">
        <v>0</v>
      </c>
      <c r="H10" s="72">
        <v>0</v>
      </c>
      <c r="I10" s="73">
        <v>0</v>
      </c>
      <c r="J10" s="55">
        <v>0</v>
      </c>
    </row>
    <row r="11" spans="1:10" ht="15" customHeight="1">
      <c r="A11" s="13" t="s">
        <v>227</v>
      </c>
      <c r="B11" s="20"/>
      <c r="C11" s="71">
        <v>0</v>
      </c>
      <c r="D11" s="72">
        <v>432500</v>
      </c>
      <c r="E11" s="73">
        <v>432500</v>
      </c>
      <c r="F11" s="52">
        <f>E11/D11</f>
        <v>1</v>
      </c>
      <c r="G11" s="139">
        <v>0</v>
      </c>
      <c r="H11" s="72">
        <v>0</v>
      </c>
      <c r="I11" s="73">
        <v>0</v>
      </c>
      <c r="J11" s="55">
        <f>IF(ISERR(I11/H11),0,I11/H11)</f>
        <v>0</v>
      </c>
    </row>
    <row r="12" spans="1:10" ht="15" customHeight="1">
      <c r="A12" s="13" t="s">
        <v>200</v>
      </c>
      <c r="B12" s="16"/>
      <c r="C12" s="71">
        <v>0</v>
      </c>
      <c r="D12" s="72">
        <v>0</v>
      </c>
      <c r="E12" s="166">
        <v>0</v>
      </c>
      <c r="F12" s="52">
        <v>0</v>
      </c>
      <c r="G12" s="139">
        <v>0</v>
      </c>
      <c r="H12" s="72">
        <v>0</v>
      </c>
      <c r="I12" s="73">
        <v>0</v>
      </c>
      <c r="J12" s="55">
        <v>0</v>
      </c>
    </row>
    <row r="13" spans="1:10" ht="15" customHeight="1">
      <c r="A13" s="217" t="s">
        <v>67</v>
      </c>
      <c r="B13" s="218"/>
      <c r="C13" s="71">
        <v>350000</v>
      </c>
      <c r="D13" s="72">
        <v>335000</v>
      </c>
      <c r="E13" s="73">
        <v>335000</v>
      </c>
      <c r="F13" s="52">
        <f>E13/D13</f>
        <v>1</v>
      </c>
      <c r="G13" s="139">
        <v>0</v>
      </c>
      <c r="H13" s="72">
        <v>0</v>
      </c>
      <c r="I13" s="73">
        <v>0</v>
      </c>
      <c r="J13" s="55">
        <f t="shared" si="0"/>
        <v>0</v>
      </c>
    </row>
    <row r="14" spans="1:10" ht="15" customHeight="1">
      <c r="A14" s="217" t="s">
        <v>68</v>
      </c>
      <c r="B14" s="219"/>
      <c r="C14" s="71">
        <v>500000</v>
      </c>
      <c r="D14" s="72">
        <v>544700</v>
      </c>
      <c r="E14" s="73">
        <v>544678.75</v>
      </c>
      <c r="F14" s="52">
        <f>E14/D14</f>
        <v>0.9999609876996511</v>
      </c>
      <c r="G14" s="139">
        <v>0</v>
      </c>
      <c r="H14" s="72">
        <v>0</v>
      </c>
      <c r="I14" s="73">
        <v>0</v>
      </c>
      <c r="J14" s="55">
        <f t="shared" si="0"/>
        <v>0</v>
      </c>
    </row>
    <row r="15" spans="1:10" ht="15" customHeight="1">
      <c r="A15" s="217" t="s">
        <v>69</v>
      </c>
      <c r="B15" s="228"/>
      <c r="C15" s="74">
        <v>900</v>
      </c>
      <c r="D15" s="75">
        <v>19600</v>
      </c>
      <c r="E15" s="76">
        <v>19626.1</v>
      </c>
      <c r="F15" s="52">
        <f>E15/D15</f>
        <v>1.0013316326530612</v>
      </c>
      <c r="G15" s="140">
        <v>88500</v>
      </c>
      <c r="H15" s="75">
        <v>79900</v>
      </c>
      <c r="I15" s="76">
        <v>79876</v>
      </c>
      <c r="J15" s="52">
        <f>I15/H15</f>
        <v>0.9996996245306633</v>
      </c>
    </row>
    <row r="16" spans="1:10" ht="15" customHeight="1" thickBot="1">
      <c r="A16" s="208" t="s">
        <v>228</v>
      </c>
      <c r="B16" s="209"/>
      <c r="C16" s="77">
        <v>0</v>
      </c>
      <c r="D16" s="78">
        <v>332500</v>
      </c>
      <c r="E16" s="79">
        <v>332484</v>
      </c>
      <c r="F16" s="52">
        <f>E16/D16</f>
        <v>0.9999518796992481</v>
      </c>
      <c r="G16" s="141">
        <v>0</v>
      </c>
      <c r="H16" s="78">
        <v>0</v>
      </c>
      <c r="I16" s="79">
        <v>0</v>
      </c>
      <c r="J16" s="56">
        <f t="shared" si="0"/>
        <v>0</v>
      </c>
    </row>
    <row r="17" spans="1:10" ht="15" customHeight="1">
      <c r="A17" s="220" t="s">
        <v>70</v>
      </c>
      <c r="B17" s="221"/>
      <c r="C17" s="221"/>
      <c r="D17" s="221"/>
      <c r="E17" s="221"/>
      <c r="F17" s="221"/>
      <c r="G17" s="221"/>
      <c r="H17" s="221"/>
      <c r="I17" s="221"/>
      <c r="J17" s="222"/>
    </row>
    <row r="18" spans="1:10" ht="15" customHeight="1">
      <c r="A18" s="18" t="s">
        <v>137</v>
      </c>
      <c r="B18" s="19">
        <v>558</v>
      </c>
      <c r="C18" s="80">
        <v>0</v>
      </c>
      <c r="D18" s="70">
        <v>0</v>
      </c>
      <c r="E18" s="70">
        <v>0</v>
      </c>
      <c r="F18" s="52">
        <v>0</v>
      </c>
      <c r="G18" s="21">
        <v>0</v>
      </c>
      <c r="H18" s="82">
        <v>0</v>
      </c>
      <c r="I18" s="70">
        <v>0</v>
      </c>
      <c r="J18" s="52">
        <v>0</v>
      </c>
    </row>
    <row r="19" spans="1:10" ht="15" customHeight="1">
      <c r="A19" s="18" t="s">
        <v>157</v>
      </c>
      <c r="B19" s="19">
        <v>501</v>
      </c>
      <c r="C19" s="80">
        <v>134800</v>
      </c>
      <c r="D19" s="81">
        <v>153700</v>
      </c>
      <c r="E19" s="70">
        <v>153685.05</v>
      </c>
      <c r="F19" s="52">
        <f>E19/D19</f>
        <v>0.9999027325959661</v>
      </c>
      <c r="G19" s="21">
        <v>0</v>
      </c>
      <c r="H19" s="82">
        <v>0</v>
      </c>
      <c r="I19" s="70">
        <v>0</v>
      </c>
      <c r="J19" s="52">
        <v>0</v>
      </c>
    </row>
    <row r="20" spans="1:10" ht="15" customHeight="1">
      <c r="A20" s="18" t="s">
        <v>139</v>
      </c>
      <c r="B20" s="19">
        <v>501</v>
      </c>
      <c r="C20" s="80">
        <v>500000</v>
      </c>
      <c r="D20" s="70">
        <v>544700</v>
      </c>
      <c r="E20" s="70">
        <v>544678.75</v>
      </c>
      <c r="F20" s="52">
        <f>E20/D20</f>
        <v>0.9999609876996511</v>
      </c>
      <c r="G20" s="21">
        <v>0</v>
      </c>
      <c r="H20" s="82">
        <v>0</v>
      </c>
      <c r="I20" s="70">
        <v>0</v>
      </c>
      <c r="J20" s="52">
        <v>0</v>
      </c>
    </row>
    <row r="21" spans="1:10" ht="15" customHeight="1">
      <c r="A21" s="10" t="s">
        <v>140</v>
      </c>
      <c r="B21" s="11">
        <v>502</v>
      </c>
      <c r="C21" s="83">
        <v>200000</v>
      </c>
      <c r="D21" s="81">
        <v>161500</v>
      </c>
      <c r="E21" s="81">
        <v>161544.13</v>
      </c>
      <c r="F21" s="52">
        <f>E21/D21</f>
        <v>1.0002732507739938</v>
      </c>
      <c r="G21" s="130">
        <v>8100</v>
      </c>
      <c r="H21" s="84">
        <v>9000</v>
      </c>
      <c r="I21" s="81">
        <v>8982</v>
      </c>
      <c r="J21" s="52">
        <f>I21/H21</f>
        <v>0.998</v>
      </c>
    </row>
    <row r="22" spans="1:10" ht="15" customHeight="1">
      <c r="A22" s="10" t="s">
        <v>141</v>
      </c>
      <c r="B22" s="11">
        <v>502</v>
      </c>
      <c r="C22" s="83">
        <v>129400</v>
      </c>
      <c r="D22" s="81">
        <v>162200</v>
      </c>
      <c r="E22" s="81">
        <v>162189</v>
      </c>
      <c r="F22" s="52">
        <f>E22/D22</f>
        <v>0.9999321824907521</v>
      </c>
      <c r="G22" s="130">
        <v>1400</v>
      </c>
      <c r="H22" s="84">
        <v>2000</v>
      </c>
      <c r="I22" s="81">
        <v>2001</v>
      </c>
      <c r="J22" s="52">
        <f>I22/H22</f>
        <v>1.0005</v>
      </c>
    </row>
    <row r="23" spans="1:10" ht="15" customHeight="1">
      <c r="A23" s="10" t="s">
        <v>142</v>
      </c>
      <c r="B23" s="11">
        <v>502</v>
      </c>
      <c r="C23" s="83">
        <v>127200</v>
      </c>
      <c r="D23" s="81">
        <v>72400</v>
      </c>
      <c r="E23" s="81">
        <v>72408.86</v>
      </c>
      <c r="F23" s="52">
        <f>E23/D23</f>
        <v>1.0001223756906077</v>
      </c>
      <c r="G23" s="130">
        <v>5000</v>
      </c>
      <c r="H23" s="84">
        <v>9200</v>
      </c>
      <c r="I23" s="81">
        <v>9153</v>
      </c>
      <c r="J23" s="52">
        <f>I23/H23</f>
        <v>0.9948913043478261</v>
      </c>
    </row>
    <row r="24" spans="1:10" ht="15" customHeight="1">
      <c r="A24" s="10" t="s">
        <v>143</v>
      </c>
      <c r="B24" s="11">
        <v>502</v>
      </c>
      <c r="C24" s="83">
        <v>0</v>
      </c>
      <c r="D24" s="81">
        <v>0</v>
      </c>
      <c r="E24" s="81">
        <v>0</v>
      </c>
      <c r="F24" s="52">
        <v>0</v>
      </c>
      <c r="G24" s="130">
        <v>0</v>
      </c>
      <c r="H24" s="84">
        <v>0</v>
      </c>
      <c r="I24" s="81">
        <v>0</v>
      </c>
      <c r="J24" s="52">
        <v>0</v>
      </c>
    </row>
    <row r="25" spans="1:10" ht="15" customHeight="1">
      <c r="A25" s="10" t="s">
        <v>158</v>
      </c>
      <c r="B25" s="11">
        <v>504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145</v>
      </c>
      <c r="B26" s="11">
        <v>511</v>
      </c>
      <c r="C26" s="83">
        <v>15000</v>
      </c>
      <c r="D26" s="81">
        <v>301800</v>
      </c>
      <c r="E26" s="81">
        <v>301778.04</v>
      </c>
      <c r="F26" s="52">
        <f>E26/D26</f>
        <v>0.9999272365805169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156</v>
      </c>
      <c r="B27" s="11">
        <v>512</v>
      </c>
      <c r="C27" s="83">
        <v>8000</v>
      </c>
      <c r="D27" s="81">
        <v>1000</v>
      </c>
      <c r="E27" s="81">
        <v>999</v>
      </c>
      <c r="F27" s="52">
        <f>E27/D27</f>
        <v>0.999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146</v>
      </c>
      <c r="B28" s="11">
        <v>513</v>
      </c>
      <c r="C28" s="83">
        <v>0</v>
      </c>
      <c r="D28" s="81">
        <v>0</v>
      </c>
      <c r="E28" s="81">
        <v>0</v>
      </c>
      <c r="F28" s="52">
        <v>0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147</v>
      </c>
      <c r="B29" s="11">
        <v>518</v>
      </c>
      <c r="C29" s="83">
        <v>204700</v>
      </c>
      <c r="D29" s="81">
        <v>357100</v>
      </c>
      <c r="E29" s="81">
        <v>357163.16</v>
      </c>
      <c r="F29" s="52">
        <f>E29/D29</f>
        <v>1.000176869224307</v>
      </c>
      <c r="G29" s="130">
        <v>400</v>
      </c>
      <c r="H29" s="84">
        <v>400</v>
      </c>
      <c r="I29" s="81">
        <v>360</v>
      </c>
      <c r="J29" s="52">
        <f>I29/H29</f>
        <v>0.9</v>
      </c>
    </row>
    <row r="30" spans="1:10" ht="15" customHeight="1">
      <c r="A30" s="10" t="s">
        <v>148</v>
      </c>
      <c r="B30" s="11">
        <v>521</v>
      </c>
      <c r="C30" s="83">
        <v>25000</v>
      </c>
      <c r="D30" s="81">
        <v>318000</v>
      </c>
      <c r="E30" s="81">
        <v>318000</v>
      </c>
      <c r="F30" s="52">
        <f>E30/D30</f>
        <v>1</v>
      </c>
      <c r="G30" s="130">
        <v>8000</v>
      </c>
      <c r="H30" s="84">
        <v>7700</v>
      </c>
      <c r="I30" s="81">
        <v>7760</v>
      </c>
      <c r="J30" s="52">
        <f>I30/H30</f>
        <v>1.0077922077922077</v>
      </c>
    </row>
    <row r="31" spans="1:10" ht="15" customHeight="1">
      <c r="A31" s="10" t="s">
        <v>149</v>
      </c>
      <c r="B31" s="11">
        <v>524</v>
      </c>
      <c r="C31" s="83">
        <v>0</v>
      </c>
      <c r="D31" s="81">
        <v>108200</v>
      </c>
      <c r="E31" s="81">
        <v>108140</v>
      </c>
      <c r="F31" s="52">
        <f>E31/D31</f>
        <v>0.999445471349353</v>
      </c>
      <c r="G31" s="130">
        <v>0</v>
      </c>
      <c r="H31" s="84">
        <v>0</v>
      </c>
      <c r="I31" s="81">
        <v>0</v>
      </c>
      <c r="J31" s="52">
        <v>0</v>
      </c>
    </row>
    <row r="32" spans="1:10" ht="15" customHeight="1">
      <c r="A32" s="10" t="s">
        <v>195</v>
      </c>
      <c r="B32" s="11">
        <v>527</v>
      </c>
      <c r="C32" s="83">
        <v>5500</v>
      </c>
      <c r="D32" s="81">
        <v>6400</v>
      </c>
      <c r="E32" s="81">
        <v>6360</v>
      </c>
      <c r="F32" s="52">
        <f>E32/D32</f>
        <v>0.99375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150</v>
      </c>
      <c r="B33" s="11">
        <v>525</v>
      </c>
      <c r="C33" s="83">
        <v>0</v>
      </c>
      <c r="D33" s="81">
        <v>0</v>
      </c>
      <c r="E33" s="81">
        <v>0</v>
      </c>
      <c r="F33" s="52">
        <v>0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151</v>
      </c>
      <c r="B34" s="11">
        <v>528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152</v>
      </c>
      <c r="B35" s="11">
        <v>538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153</v>
      </c>
      <c r="B36" s="11">
        <v>541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154</v>
      </c>
      <c r="B37" s="11">
        <v>547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218</v>
      </c>
      <c r="B38" s="11">
        <v>549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7" t="s">
        <v>155</v>
      </c>
      <c r="B39" s="9">
        <v>551</v>
      </c>
      <c r="C39" s="83">
        <v>93300</v>
      </c>
      <c r="D39" s="81">
        <v>93300</v>
      </c>
      <c r="E39" s="81">
        <v>93331</v>
      </c>
      <c r="F39" s="52">
        <f>E39/D39</f>
        <v>1.000332261521972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 thickBot="1">
      <c r="A40" s="57" t="s">
        <v>189</v>
      </c>
      <c r="B40" s="12">
        <v>591</v>
      </c>
      <c r="C40" s="85">
        <v>200</v>
      </c>
      <c r="D40" s="86">
        <v>200</v>
      </c>
      <c r="E40" s="86">
        <v>210.86</v>
      </c>
      <c r="F40" s="52">
        <f>E40/D40</f>
        <v>1.0543</v>
      </c>
      <c r="G40" s="129">
        <v>0</v>
      </c>
      <c r="H40" s="87">
        <v>0</v>
      </c>
      <c r="I40" s="86">
        <v>0</v>
      </c>
      <c r="J40" s="58">
        <v>0</v>
      </c>
    </row>
    <row r="41" spans="1:10" ht="15" customHeight="1">
      <c r="A41" s="14" t="s">
        <v>20</v>
      </c>
      <c r="B41" s="15"/>
      <c r="C41" s="59">
        <f>SUM(C8:C16)</f>
        <v>1443100</v>
      </c>
      <c r="D41" s="59">
        <f>SUM(D8:D16)</f>
        <v>2280500</v>
      </c>
      <c r="E41" s="59">
        <f>SUM(E8:E16)</f>
        <v>2280487.85</v>
      </c>
      <c r="F41" s="60">
        <f>E41/D41</f>
        <v>0.9999946722210042</v>
      </c>
      <c r="G41" s="61">
        <f>SUM(G8:G16)</f>
        <v>88500</v>
      </c>
      <c r="H41" s="61">
        <f>SUM(H8:H16)</f>
        <v>79900</v>
      </c>
      <c r="I41" s="62">
        <f>SUM(I8:I16)</f>
        <v>79876</v>
      </c>
      <c r="J41" s="60">
        <f>I41/H41</f>
        <v>0.9996996245306633</v>
      </c>
    </row>
    <row r="42" spans="1:10" ht="15" customHeight="1" thickBot="1">
      <c r="A42" s="13" t="s">
        <v>21</v>
      </c>
      <c r="B42" s="16"/>
      <c r="C42" s="63">
        <f>-SUM(C18:C40)</f>
        <v>-1443100</v>
      </c>
      <c r="D42" s="63">
        <f>-SUM(D18:D40)</f>
        <v>-2280500</v>
      </c>
      <c r="E42" s="63">
        <f>-SUM(E18:E40)</f>
        <v>-2280487.85</v>
      </c>
      <c r="F42" s="52">
        <f>E42/D42</f>
        <v>0.9999946722210042</v>
      </c>
      <c r="G42" s="64">
        <f>-SUM(G18:G40)</f>
        <v>-22900</v>
      </c>
      <c r="H42" s="64">
        <f>-SUM(H18:H40)</f>
        <v>-28300</v>
      </c>
      <c r="I42" s="65">
        <f>-SUM(I18:I40)</f>
        <v>-28256</v>
      </c>
      <c r="J42" s="56">
        <f>I42/H42</f>
        <v>0.9984452296819788</v>
      </c>
    </row>
    <row r="43" spans="1:10" ht="15" customHeight="1" thickBot="1">
      <c r="A43" s="100" t="s">
        <v>237</v>
      </c>
      <c r="B43" s="67"/>
      <c r="C43" s="101">
        <f>+C41+C42</f>
        <v>0</v>
      </c>
      <c r="D43" s="88">
        <f>+D41+D42</f>
        <v>0</v>
      </c>
      <c r="E43" s="88">
        <f>+E41+E42</f>
        <v>0</v>
      </c>
      <c r="F43" s="68" t="s">
        <v>19</v>
      </c>
      <c r="G43" s="146">
        <f>+G41+G42</f>
        <v>65600</v>
      </c>
      <c r="H43" s="101">
        <f>+H41+H42</f>
        <v>51600</v>
      </c>
      <c r="I43" s="88">
        <f>+I41+I42</f>
        <v>51620</v>
      </c>
      <c r="J43" s="58">
        <f>I43/H43</f>
        <v>1.0003875968992249</v>
      </c>
    </row>
    <row r="44" spans="1:10" ht="13.5" thickBot="1">
      <c r="A44" s="150" t="s">
        <v>238</v>
      </c>
      <c r="B44" s="147"/>
      <c r="C44" s="188">
        <f>+C41+C42</f>
        <v>0</v>
      </c>
      <c r="D44" s="88">
        <f>+D41+D42</f>
        <v>0</v>
      </c>
      <c r="E44" s="180">
        <v>0</v>
      </c>
      <c r="F44" s="181" t="s">
        <v>19</v>
      </c>
      <c r="G44" s="185">
        <v>0</v>
      </c>
      <c r="H44" s="151">
        <v>0</v>
      </c>
      <c r="I44" s="151">
        <v>0</v>
      </c>
      <c r="J44" s="161" t="s">
        <v>19</v>
      </c>
    </row>
    <row r="45" spans="1:10" ht="13.5" thickBot="1">
      <c r="A45" s="150" t="s">
        <v>239</v>
      </c>
      <c r="B45" s="182"/>
      <c r="C45" s="179">
        <v>0</v>
      </c>
      <c r="D45" s="180">
        <v>0</v>
      </c>
      <c r="E45" s="88">
        <f>+E41+E42</f>
        <v>0</v>
      </c>
      <c r="F45" s="181" t="s">
        <v>19</v>
      </c>
      <c r="G45" s="184">
        <v>0</v>
      </c>
      <c r="H45" s="151">
        <v>0</v>
      </c>
      <c r="I45" s="151">
        <f>I43</f>
        <v>51620</v>
      </c>
      <c r="J45" s="181" t="s">
        <v>19</v>
      </c>
    </row>
    <row r="46" spans="1:10" ht="13.5" thickBot="1">
      <c r="A46" s="150" t="s">
        <v>240</v>
      </c>
      <c r="B46" s="147"/>
      <c r="C46" s="187"/>
      <c r="D46" s="148"/>
      <c r="E46" s="149"/>
      <c r="F46" s="149"/>
      <c r="G46" s="185"/>
      <c r="H46" s="186"/>
      <c r="I46" s="151">
        <f>E45+I45</f>
        <v>51620</v>
      </c>
      <c r="J46" s="183" t="s">
        <v>19</v>
      </c>
    </row>
    <row r="47" ht="12.75">
      <c r="C47" s="159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4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5.375" style="4" customWidth="1"/>
    <col min="12" max="16384" width="9.125" style="5" customWidth="1"/>
  </cols>
  <sheetData>
    <row r="1" ht="15" customHeight="1">
      <c r="A1" s="38" t="s">
        <v>196</v>
      </c>
    </row>
    <row r="2" spans="1:9" ht="15">
      <c r="A2" s="38" t="s">
        <v>120</v>
      </c>
      <c r="D2" s="210" t="s">
        <v>8</v>
      </c>
      <c r="E2" s="210"/>
      <c r="F2" s="210"/>
      <c r="G2" s="126"/>
      <c r="H2" s="39" t="s">
        <v>9</v>
      </c>
      <c r="I2" s="40">
        <v>43465</v>
      </c>
    </row>
    <row r="3" ht="13.5" thickBot="1"/>
    <row r="4" spans="3:10" ht="12" customHeight="1"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20" t="s">
        <v>65</v>
      </c>
      <c r="B7" s="221"/>
      <c r="C7" s="221"/>
      <c r="D7" s="221"/>
      <c r="E7" s="221"/>
      <c r="F7" s="221"/>
      <c r="G7" s="221"/>
      <c r="H7" s="221"/>
      <c r="I7" s="221"/>
      <c r="J7" s="222"/>
    </row>
    <row r="8" spans="1:10" ht="15" customHeight="1">
      <c r="A8" s="215" t="s">
        <v>135</v>
      </c>
      <c r="B8" s="216"/>
      <c r="C8" s="69">
        <v>499900</v>
      </c>
      <c r="D8" s="21">
        <v>499900</v>
      </c>
      <c r="E8" s="70">
        <v>499900</v>
      </c>
      <c r="F8" s="52">
        <f>E8/D8</f>
        <v>1</v>
      </c>
      <c r="G8" s="21">
        <v>0</v>
      </c>
      <c r="H8" s="21">
        <v>0</v>
      </c>
      <c r="I8" s="70">
        <v>0</v>
      </c>
      <c r="J8" s="52">
        <f aca="true" t="shared" si="0" ref="J8:J16">IF(ISERR(I8/H8),0,I8/H8)</f>
        <v>0</v>
      </c>
    </row>
    <row r="9" spans="1:10" ht="15" customHeight="1">
      <c r="A9" s="13" t="s">
        <v>99</v>
      </c>
      <c r="B9" s="16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 t="shared" si="0"/>
        <v>0</v>
      </c>
    </row>
    <row r="10" spans="1:10" ht="15" customHeight="1">
      <c r="A10" s="13" t="s">
        <v>205</v>
      </c>
      <c r="B10" s="16"/>
      <c r="C10" s="71">
        <v>0</v>
      </c>
      <c r="D10" s="72">
        <v>0</v>
      </c>
      <c r="E10" s="73">
        <v>0</v>
      </c>
      <c r="F10" s="52">
        <v>0</v>
      </c>
      <c r="G10" s="139">
        <v>0</v>
      </c>
      <c r="H10" s="72">
        <v>0</v>
      </c>
      <c r="I10" s="73">
        <v>0</v>
      </c>
      <c r="J10" s="55">
        <v>0</v>
      </c>
    </row>
    <row r="11" spans="1:10" ht="15" customHeight="1">
      <c r="A11" s="13" t="s">
        <v>227</v>
      </c>
      <c r="B11" s="20"/>
      <c r="C11" s="71">
        <v>0</v>
      </c>
      <c r="D11" s="72">
        <v>437700</v>
      </c>
      <c r="E11" s="73">
        <v>437700</v>
      </c>
      <c r="F11" s="52">
        <f>E11/D11</f>
        <v>1</v>
      </c>
      <c r="G11" s="139">
        <v>0</v>
      </c>
      <c r="H11" s="72">
        <v>0</v>
      </c>
      <c r="I11" s="73">
        <v>0</v>
      </c>
      <c r="J11" s="55">
        <f>IF(ISERR(I11/H11),0,I11/H11)</f>
        <v>0</v>
      </c>
    </row>
    <row r="12" spans="1:10" ht="15" customHeight="1">
      <c r="A12" s="13" t="s">
        <v>200</v>
      </c>
      <c r="B12" s="16"/>
      <c r="C12" s="71">
        <v>0</v>
      </c>
      <c r="D12" s="72">
        <v>0</v>
      </c>
      <c r="E12" s="166">
        <v>0</v>
      </c>
      <c r="F12" s="52">
        <v>0</v>
      </c>
      <c r="G12" s="139">
        <v>0</v>
      </c>
      <c r="H12" s="72">
        <v>0</v>
      </c>
      <c r="I12" s="73">
        <v>0</v>
      </c>
      <c r="J12" s="55">
        <v>0</v>
      </c>
    </row>
    <row r="13" spans="1:10" ht="15" customHeight="1">
      <c r="A13" s="217" t="s">
        <v>67</v>
      </c>
      <c r="B13" s="218"/>
      <c r="C13" s="71">
        <v>380000</v>
      </c>
      <c r="D13" s="72">
        <v>400500</v>
      </c>
      <c r="E13" s="73">
        <v>400500</v>
      </c>
      <c r="F13" s="52">
        <f>E13/D13</f>
        <v>1</v>
      </c>
      <c r="G13" s="139">
        <v>0</v>
      </c>
      <c r="H13" s="72">
        <v>0</v>
      </c>
      <c r="I13" s="73">
        <v>0</v>
      </c>
      <c r="J13" s="55">
        <f t="shared" si="0"/>
        <v>0</v>
      </c>
    </row>
    <row r="14" spans="1:10" ht="15" customHeight="1">
      <c r="A14" s="217" t="s">
        <v>68</v>
      </c>
      <c r="B14" s="219"/>
      <c r="C14" s="71">
        <v>530000</v>
      </c>
      <c r="D14" s="72">
        <v>571100</v>
      </c>
      <c r="E14" s="73">
        <v>571051.49</v>
      </c>
      <c r="F14" s="52">
        <f>E14/D14</f>
        <v>0.9999150586587288</v>
      </c>
      <c r="G14" s="139">
        <v>0</v>
      </c>
      <c r="H14" s="72">
        <v>0</v>
      </c>
      <c r="I14" s="73">
        <v>0</v>
      </c>
      <c r="J14" s="55">
        <f t="shared" si="0"/>
        <v>0</v>
      </c>
    </row>
    <row r="15" spans="1:10" ht="15" customHeight="1">
      <c r="A15" s="217" t="s">
        <v>69</v>
      </c>
      <c r="B15" s="228"/>
      <c r="C15" s="74">
        <v>500</v>
      </c>
      <c r="D15" s="75">
        <v>190500</v>
      </c>
      <c r="E15" s="76">
        <v>190451.75</v>
      </c>
      <c r="F15" s="52">
        <f>E15/D15</f>
        <v>0.9997467191601049</v>
      </c>
      <c r="G15" s="140">
        <v>59400</v>
      </c>
      <c r="H15" s="75">
        <v>66800</v>
      </c>
      <c r="I15" s="76">
        <v>66738</v>
      </c>
      <c r="J15" s="52">
        <f>I15/H15</f>
        <v>0.9990718562874251</v>
      </c>
    </row>
    <row r="16" spans="1:10" ht="15" customHeight="1" thickBot="1">
      <c r="A16" s="208" t="s">
        <v>245</v>
      </c>
      <c r="B16" s="209"/>
      <c r="C16" s="77">
        <v>0</v>
      </c>
      <c r="D16" s="78">
        <v>107700</v>
      </c>
      <c r="E16" s="79">
        <v>107663.18</v>
      </c>
      <c r="F16" s="52">
        <f>E16/D16</f>
        <v>0.9996581244196843</v>
      </c>
      <c r="G16" s="141">
        <v>0</v>
      </c>
      <c r="H16" s="78">
        <v>0</v>
      </c>
      <c r="I16" s="79">
        <v>0</v>
      </c>
      <c r="J16" s="56">
        <f t="shared" si="0"/>
        <v>0</v>
      </c>
    </row>
    <row r="17" spans="1:10" ht="15" customHeight="1">
      <c r="A17" s="220" t="s">
        <v>70</v>
      </c>
      <c r="B17" s="221"/>
      <c r="C17" s="221"/>
      <c r="D17" s="221"/>
      <c r="E17" s="221"/>
      <c r="F17" s="221"/>
      <c r="G17" s="221"/>
      <c r="H17" s="221"/>
      <c r="I17" s="221"/>
      <c r="J17" s="222"/>
    </row>
    <row r="18" spans="1:10" ht="15" customHeight="1">
      <c r="A18" s="18" t="s">
        <v>137</v>
      </c>
      <c r="B18" s="19">
        <v>558</v>
      </c>
      <c r="C18" s="80">
        <v>20000</v>
      </c>
      <c r="D18" s="70">
        <v>110200</v>
      </c>
      <c r="E18" s="70">
        <v>110244</v>
      </c>
      <c r="F18" s="52">
        <f>E18/D18</f>
        <v>1.000399274047187</v>
      </c>
      <c r="G18" s="21">
        <v>0</v>
      </c>
      <c r="H18" s="82">
        <v>0</v>
      </c>
      <c r="I18" s="70">
        <v>0</v>
      </c>
      <c r="J18" s="52">
        <v>0</v>
      </c>
    </row>
    <row r="19" spans="1:10" ht="15" customHeight="1">
      <c r="A19" s="18" t="s">
        <v>157</v>
      </c>
      <c r="B19" s="19">
        <v>501</v>
      </c>
      <c r="C19" s="80">
        <v>115600</v>
      </c>
      <c r="D19" s="81">
        <v>129200</v>
      </c>
      <c r="E19" s="70">
        <v>129190.36</v>
      </c>
      <c r="F19" s="52">
        <f aca="true" t="shared" si="1" ref="F19:F42">E19/D19</f>
        <v>0.999925386996904</v>
      </c>
      <c r="G19" s="21">
        <v>13000</v>
      </c>
      <c r="H19" s="82">
        <v>13700</v>
      </c>
      <c r="I19" s="70">
        <v>13656</v>
      </c>
      <c r="J19" s="52">
        <f>I19/H19</f>
        <v>0.9967883211678832</v>
      </c>
    </row>
    <row r="20" spans="1:10" ht="15" customHeight="1">
      <c r="A20" s="18" t="s">
        <v>139</v>
      </c>
      <c r="B20" s="19">
        <v>501</v>
      </c>
      <c r="C20" s="80">
        <v>530000</v>
      </c>
      <c r="D20" s="70">
        <v>571100</v>
      </c>
      <c r="E20" s="70">
        <v>571050.32</v>
      </c>
      <c r="F20" s="52">
        <f t="shared" si="1"/>
        <v>0.9999130099807388</v>
      </c>
      <c r="G20" s="21">
        <v>0</v>
      </c>
      <c r="H20" s="82">
        <v>0</v>
      </c>
      <c r="I20" s="70">
        <v>0</v>
      </c>
      <c r="J20" s="52">
        <v>0</v>
      </c>
    </row>
    <row r="21" spans="1:10" ht="15" customHeight="1">
      <c r="A21" s="10" t="s">
        <v>140</v>
      </c>
      <c r="B21" s="11">
        <v>502</v>
      </c>
      <c r="C21" s="83">
        <v>150600</v>
      </c>
      <c r="D21" s="81">
        <v>142300</v>
      </c>
      <c r="E21" s="81">
        <v>142261.99</v>
      </c>
      <c r="F21" s="52">
        <f t="shared" si="1"/>
        <v>0.9997328882642305</v>
      </c>
      <c r="G21" s="130">
        <v>4400</v>
      </c>
      <c r="H21" s="84">
        <v>3000</v>
      </c>
      <c r="I21" s="81">
        <v>2963</v>
      </c>
      <c r="J21" s="52">
        <f>I21/H21</f>
        <v>0.9876666666666667</v>
      </c>
    </row>
    <row r="22" spans="1:10" ht="15" customHeight="1">
      <c r="A22" s="10" t="s">
        <v>141</v>
      </c>
      <c r="B22" s="11">
        <v>502</v>
      </c>
      <c r="C22" s="83">
        <v>125700</v>
      </c>
      <c r="D22" s="81">
        <v>118700</v>
      </c>
      <c r="E22" s="81">
        <v>118695</v>
      </c>
      <c r="F22" s="52">
        <f>E22/D22</f>
        <v>0.9999578770008425</v>
      </c>
      <c r="G22" s="130">
        <v>2600</v>
      </c>
      <c r="H22" s="84">
        <v>1800</v>
      </c>
      <c r="I22" s="81">
        <v>1778</v>
      </c>
      <c r="J22" s="52">
        <f>I22/H22</f>
        <v>0.9877777777777778</v>
      </c>
    </row>
    <row r="23" spans="1:10" ht="15" customHeight="1">
      <c r="A23" s="10" t="s">
        <v>142</v>
      </c>
      <c r="B23" s="11">
        <v>502</v>
      </c>
      <c r="C23" s="83">
        <v>60600</v>
      </c>
      <c r="D23" s="81">
        <v>88200</v>
      </c>
      <c r="E23" s="81">
        <v>88240</v>
      </c>
      <c r="F23" s="52">
        <f>E23/D23</f>
        <v>1.000453514739229</v>
      </c>
      <c r="G23" s="130">
        <v>1800</v>
      </c>
      <c r="H23" s="84">
        <v>1200</v>
      </c>
      <c r="I23" s="81">
        <v>1185</v>
      </c>
      <c r="J23" s="52">
        <f>I23/H23</f>
        <v>0.9875</v>
      </c>
    </row>
    <row r="24" spans="1:10" ht="15" customHeight="1">
      <c r="A24" s="10" t="s">
        <v>143</v>
      </c>
      <c r="B24" s="11">
        <v>502</v>
      </c>
      <c r="C24" s="83">
        <v>0</v>
      </c>
      <c r="D24" s="81">
        <v>0</v>
      </c>
      <c r="E24" s="81">
        <v>0</v>
      </c>
      <c r="F24" s="52">
        <v>0</v>
      </c>
      <c r="G24" s="130">
        <v>0</v>
      </c>
      <c r="H24" s="84">
        <v>0</v>
      </c>
      <c r="I24" s="81">
        <v>0</v>
      </c>
      <c r="J24" s="52">
        <v>0</v>
      </c>
    </row>
    <row r="25" spans="1:10" ht="15" customHeight="1">
      <c r="A25" s="10" t="s">
        <v>158</v>
      </c>
      <c r="B25" s="11">
        <v>504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145</v>
      </c>
      <c r="B26" s="11">
        <v>511</v>
      </c>
      <c r="C26" s="83">
        <v>20000</v>
      </c>
      <c r="D26" s="81">
        <v>12900</v>
      </c>
      <c r="E26" s="81">
        <v>12948.42</v>
      </c>
      <c r="F26" s="52">
        <f t="shared" si="1"/>
        <v>1.003753488372093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156</v>
      </c>
      <c r="B27" s="11">
        <v>512</v>
      </c>
      <c r="C27" s="83">
        <v>4000</v>
      </c>
      <c r="D27" s="81">
        <v>1600</v>
      </c>
      <c r="E27" s="81">
        <v>1636</v>
      </c>
      <c r="F27" s="52">
        <f t="shared" si="1"/>
        <v>1.0225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146</v>
      </c>
      <c r="B28" s="11">
        <v>513</v>
      </c>
      <c r="C28" s="83">
        <v>0</v>
      </c>
      <c r="D28" s="81">
        <v>0</v>
      </c>
      <c r="E28" s="81">
        <v>0</v>
      </c>
      <c r="F28" s="52">
        <v>0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147</v>
      </c>
      <c r="B29" s="11">
        <v>518</v>
      </c>
      <c r="C29" s="83">
        <v>204900</v>
      </c>
      <c r="D29" s="81">
        <v>417500</v>
      </c>
      <c r="E29" s="81">
        <v>417478.48</v>
      </c>
      <c r="F29" s="52">
        <f t="shared" si="1"/>
        <v>0.9999484550898203</v>
      </c>
      <c r="G29" s="130">
        <v>0</v>
      </c>
      <c r="H29" s="84">
        <v>0</v>
      </c>
      <c r="I29" s="81">
        <v>0</v>
      </c>
      <c r="J29" s="52">
        <v>0</v>
      </c>
    </row>
    <row r="30" spans="1:10" ht="15" customHeight="1">
      <c r="A30" s="10" t="s">
        <v>148</v>
      </c>
      <c r="B30" s="11">
        <v>521</v>
      </c>
      <c r="C30" s="83">
        <v>40000</v>
      </c>
      <c r="D30" s="81">
        <v>372500</v>
      </c>
      <c r="E30" s="81">
        <v>372500</v>
      </c>
      <c r="F30" s="52">
        <f t="shared" si="1"/>
        <v>1</v>
      </c>
      <c r="G30" s="130">
        <v>26200</v>
      </c>
      <c r="H30" s="84">
        <v>0</v>
      </c>
      <c r="I30" s="81">
        <v>0</v>
      </c>
      <c r="J30" s="52">
        <v>0</v>
      </c>
    </row>
    <row r="31" spans="1:10" ht="15" customHeight="1">
      <c r="A31" s="10" t="s">
        <v>149</v>
      </c>
      <c r="B31" s="11">
        <v>524</v>
      </c>
      <c r="C31" s="83">
        <v>13600</v>
      </c>
      <c r="D31" s="81">
        <v>119700</v>
      </c>
      <c r="E31" s="81">
        <v>119665</v>
      </c>
      <c r="F31" s="52">
        <f t="shared" si="1"/>
        <v>0.9997076023391813</v>
      </c>
      <c r="G31" s="130">
        <v>0</v>
      </c>
      <c r="H31" s="84">
        <v>0</v>
      </c>
      <c r="I31" s="81">
        <v>0</v>
      </c>
      <c r="J31" s="52">
        <v>0</v>
      </c>
    </row>
    <row r="32" spans="1:10" ht="15" customHeight="1">
      <c r="A32" s="10" t="s">
        <v>195</v>
      </c>
      <c r="B32" s="11">
        <v>527</v>
      </c>
      <c r="C32" s="83">
        <v>800</v>
      </c>
      <c r="D32" s="81">
        <v>7100</v>
      </c>
      <c r="E32" s="81">
        <v>7036</v>
      </c>
      <c r="F32" s="52">
        <f t="shared" si="1"/>
        <v>0.9909859154929578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150</v>
      </c>
      <c r="B33" s="11">
        <v>525</v>
      </c>
      <c r="C33" s="83">
        <v>0</v>
      </c>
      <c r="D33" s="81">
        <v>0</v>
      </c>
      <c r="E33" s="81">
        <v>0</v>
      </c>
      <c r="F33" s="52">
        <v>0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151</v>
      </c>
      <c r="B34" s="11">
        <v>528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152</v>
      </c>
      <c r="B35" s="11">
        <v>538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153</v>
      </c>
      <c r="B36" s="11">
        <v>541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154</v>
      </c>
      <c r="B37" s="11">
        <v>547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218</v>
      </c>
      <c r="B38" s="11">
        <v>549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7" t="s">
        <v>155</v>
      </c>
      <c r="B39" s="9">
        <v>551</v>
      </c>
      <c r="C39" s="83">
        <v>124600</v>
      </c>
      <c r="D39" s="81">
        <v>116200</v>
      </c>
      <c r="E39" s="81">
        <v>116148</v>
      </c>
      <c r="F39" s="52">
        <f t="shared" si="1"/>
        <v>0.999552495697074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 thickBot="1">
      <c r="A40" s="57" t="s">
        <v>189</v>
      </c>
      <c r="B40" s="12">
        <v>591</v>
      </c>
      <c r="C40" s="85">
        <v>0</v>
      </c>
      <c r="D40" s="86">
        <v>200</v>
      </c>
      <c r="E40" s="86">
        <v>172.85</v>
      </c>
      <c r="F40" s="52">
        <f t="shared" si="1"/>
        <v>0.86425</v>
      </c>
      <c r="G40" s="129">
        <v>0</v>
      </c>
      <c r="H40" s="87">
        <v>0</v>
      </c>
      <c r="I40" s="86">
        <v>0</v>
      </c>
      <c r="J40" s="58">
        <v>0</v>
      </c>
    </row>
    <row r="41" spans="1:10" ht="15" customHeight="1">
      <c r="A41" s="14" t="s">
        <v>20</v>
      </c>
      <c r="B41" s="15"/>
      <c r="C41" s="59">
        <f>SUM(C8:C16)</f>
        <v>1410400</v>
      </c>
      <c r="D41" s="59">
        <f>SUM(D8:D16)</f>
        <v>2207400</v>
      </c>
      <c r="E41" s="59">
        <f>SUM(E8:E16)</f>
        <v>2207266.4200000004</v>
      </c>
      <c r="F41" s="60">
        <f t="shared" si="1"/>
        <v>0.9999394853674007</v>
      </c>
      <c r="G41" s="61">
        <f>SUM(G8:G16)</f>
        <v>59400</v>
      </c>
      <c r="H41" s="61">
        <f>SUM(H8:H16)</f>
        <v>66800</v>
      </c>
      <c r="I41" s="62">
        <f>SUM(I8:I16)</f>
        <v>66738</v>
      </c>
      <c r="J41" s="60">
        <f>I41/H41</f>
        <v>0.9990718562874251</v>
      </c>
    </row>
    <row r="42" spans="1:10" ht="15" customHeight="1" thickBot="1">
      <c r="A42" s="13" t="s">
        <v>21</v>
      </c>
      <c r="B42" s="16"/>
      <c r="C42" s="63">
        <f>-SUM(C18:C40)</f>
        <v>-1410400</v>
      </c>
      <c r="D42" s="63">
        <f>-SUM(D18:D40)</f>
        <v>-2207400</v>
      </c>
      <c r="E42" s="63">
        <f>-SUM(E18:E40)</f>
        <v>-2207266.42</v>
      </c>
      <c r="F42" s="52">
        <f t="shared" si="1"/>
        <v>0.9999394853674005</v>
      </c>
      <c r="G42" s="64">
        <f>-SUM(G18:G40)</f>
        <v>-48000</v>
      </c>
      <c r="H42" s="64">
        <f>-SUM(H18:H40)</f>
        <v>-19700</v>
      </c>
      <c r="I42" s="65">
        <f>-SUM(I18:I40)</f>
        <v>-19582</v>
      </c>
      <c r="J42" s="56">
        <f>I42/H42</f>
        <v>0.9940101522842639</v>
      </c>
    </row>
    <row r="43" spans="1:10" ht="15" customHeight="1" thickBot="1">
      <c r="A43" s="100" t="s">
        <v>237</v>
      </c>
      <c r="B43" s="67"/>
      <c r="C43" s="101">
        <f>+C41+C42</f>
        <v>0</v>
      </c>
      <c r="D43" s="88">
        <f>+D41+D42</f>
        <v>0</v>
      </c>
      <c r="E43" s="88">
        <f>+E41+E42</f>
        <v>0</v>
      </c>
      <c r="F43" s="68" t="s">
        <v>19</v>
      </c>
      <c r="G43" s="146">
        <f>+G41+G42</f>
        <v>11400</v>
      </c>
      <c r="H43" s="101">
        <f>+H41+H42</f>
        <v>47100</v>
      </c>
      <c r="I43" s="88">
        <f>+I41+I42</f>
        <v>47156</v>
      </c>
      <c r="J43" s="58">
        <f>I43/H43</f>
        <v>1.0011889596602972</v>
      </c>
    </row>
    <row r="44" spans="1:10" ht="13.5" thickBot="1">
      <c r="A44" s="150" t="s">
        <v>238</v>
      </c>
      <c r="B44" s="147"/>
      <c r="C44" s="188">
        <f>+C41+C42</f>
        <v>0</v>
      </c>
      <c r="D44" s="88">
        <f>+D41+D42</f>
        <v>0</v>
      </c>
      <c r="E44" s="180">
        <v>0</v>
      </c>
      <c r="F44" s="181" t="s">
        <v>19</v>
      </c>
      <c r="G44" s="185">
        <v>0</v>
      </c>
      <c r="H44" s="151">
        <v>0</v>
      </c>
      <c r="I44" s="151">
        <v>0</v>
      </c>
      <c r="J44" s="161" t="s">
        <v>19</v>
      </c>
    </row>
    <row r="45" spans="1:10" ht="13.5" thickBot="1">
      <c r="A45" s="150" t="s">
        <v>239</v>
      </c>
      <c r="B45" s="182"/>
      <c r="C45" s="179">
        <v>0</v>
      </c>
      <c r="D45" s="180">
        <v>0</v>
      </c>
      <c r="E45" s="88">
        <f>+E41+E42</f>
        <v>0</v>
      </c>
      <c r="F45" s="181" t="s">
        <v>19</v>
      </c>
      <c r="G45" s="184">
        <v>0</v>
      </c>
      <c r="H45" s="151">
        <v>0</v>
      </c>
      <c r="I45" s="151">
        <f>I43</f>
        <v>47156</v>
      </c>
      <c r="J45" s="181" t="s">
        <v>19</v>
      </c>
    </row>
    <row r="46" spans="1:10" ht="13.5" thickBot="1">
      <c r="A46" s="150" t="s">
        <v>240</v>
      </c>
      <c r="B46" s="147"/>
      <c r="C46" s="187"/>
      <c r="D46" s="148"/>
      <c r="E46" s="149"/>
      <c r="F46" s="149"/>
      <c r="G46" s="185"/>
      <c r="H46" s="186"/>
      <c r="I46" s="151">
        <f>E45+I45</f>
        <v>47156</v>
      </c>
      <c r="J46" s="183" t="s">
        <v>19</v>
      </c>
    </row>
    <row r="47" ht="12.75">
      <c r="C47" s="159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4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197</v>
      </c>
    </row>
    <row r="2" spans="1:9" ht="15">
      <c r="A2" s="38" t="s">
        <v>119</v>
      </c>
      <c r="D2" s="210" t="s">
        <v>8</v>
      </c>
      <c r="E2" s="210"/>
      <c r="F2" s="210"/>
      <c r="G2" s="126"/>
      <c r="H2" s="39" t="s">
        <v>9</v>
      </c>
      <c r="I2" s="40">
        <v>43465</v>
      </c>
    </row>
    <row r="3" ht="13.5" thickBot="1"/>
    <row r="4" spans="3:10" ht="12" customHeight="1"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20" t="s">
        <v>65</v>
      </c>
      <c r="B7" s="221"/>
      <c r="C7" s="221"/>
      <c r="D7" s="221"/>
      <c r="E7" s="221"/>
      <c r="F7" s="221"/>
      <c r="G7" s="221"/>
      <c r="H7" s="221"/>
      <c r="I7" s="221"/>
      <c r="J7" s="222"/>
    </row>
    <row r="8" spans="1:10" ht="15" customHeight="1">
      <c r="A8" s="215" t="s">
        <v>135</v>
      </c>
      <c r="B8" s="216"/>
      <c r="C8" s="69">
        <v>507800</v>
      </c>
      <c r="D8" s="21">
        <v>507800</v>
      </c>
      <c r="E8" s="70">
        <v>507800</v>
      </c>
      <c r="F8" s="52">
        <f>E8/D8</f>
        <v>1</v>
      </c>
      <c r="G8" s="21">
        <v>0</v>
      </c>
      <c r="H8" s="21">
        <v>0</v>
      </c>
      <c r="I8" s="70">
        <v>0</v>
      </c>
      <c r="J8" s="52">
        <f aca="true" t="shared" si="0" ref="J8:J16">IF(ISERR(I8/H8),0,I8/H8)</f>
        <v>0</v>
      </c>
    </row>
    <row r="9" spans="1:10" ht="15" customHeight="1">
      <c r="A9" s="13" t="s">
        <v>99</v>
      </c>
      <c r="B9" s="16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 t="shared" si="0"/>
        <v>0</v>
      </c>
    </row>
    <row r="10" spans="1:10" ht="15" customHeight="1">
      <c r="A10" s="13" t="s">
        <v>205</v>
      </c>
      <c r="B10" s="16"/>
      <c r="C10" s="71">
        <v>0</v>
      </c>
      <c r="D10" s="72">
        <v>0</v>
      </c>
      <c r="E10" s="73">
        <v>0</v>
      </c>
      <c r="F10" s="52">
        <v>0</v>
      </c>
      <c r="G10" s="139">
        <v>0</v>
      </c>
      <c r="H10" s="72">
        <v>0</v>
      </c>
      <c r="I10" s="73">
        <v>0</v>
      </c>
      <c r="J10" s="55">
        <v>0</v>
      </c>
    </row>
    <row r="11" spans="1:10" ht="15" customHeight="1">
      <c r="A11" s="13" t="s">
        <v>227</v>
      </c>
      <c r="B11" s="20"/>
      <c r="C11" s="71">
        <v>0</v>
      </c>
      <c r="D11" s="72">
        <v>429200</v>
      </c>
      <c r="E11" s="73">
        <v>429200</v>
      </c>
      <c r="F11" s="52">
        <f>E11/D11</f>
        <v>1</v>
      </c>
      <c r="G11" s="139">
        <v>0</v>
      </c>
      <c r="H11" s="72">
        <v>0</v>
      </c>
      <c r="I11" s="73">
        <v>0</v>
      </c>
      <c r="J11" s="55">
        <f>IF(ISERR(I11/H11),0,I11/H11)</f>
        <v>0</v>
      </c>
    </row>
    <row r="12" spans="1:10" ht="15" customHeight="1">
      <c r="A12" s="13" t="s">
        <v>200</v>
      </c>
      <c r="B12" s="16"/>
      <c r="C12" s="71">
        <v>0</v>
      </c>
      <c r="D12" s="72">
        <v>0</v>
      </c>
      <c r="E12" s="166">
        <v>0</v>
      </c>
      <c r="F12" s="52">
        <v>0</v>
      </c>
      <c r="G12" s="139">
        <v>0</v>
      </c>
      <c r="H12" s="72">
        <v>0</v>
      </c>
      <c r="I12" s="73">
        <v>0</v>
      </c>
      <c r="J12" s="55">
        <v>0</v>
      </c>
    </row>
    <row r="13" spans="1:10" ht="15" customHeight="1">
      <c r="A13" s="217" t="s">
        <v>67</v>
      </c>
      <c r="B13" s="218"/>
      <c r="C13" s="71">
        <v>340000</v>
      </c>
      <c r="D13" s="72">
        <v>357300</v>
      </c>
      <c r="E13" s="73">
        <v>357250</v>
      </c>
      <c r="F13" s="52">
        <f>E13/D13</f>
        <v>0.999860061572908</v>
      </c>
      <c r="G13" s="139">
        <v>0</v>
      </c>
      <c r="H13" s="72">
        <v>0</v>
      </c>
      <c r="I13" s="73">
        <v>0</v>
      </c>
      <c r="J13" s="55">
        <f t="shared" si="0"/>
        <v>0</v>
      </c>
    </row>
    <row r="14" spans="1:10" ht="15" customHeight="1">
      <c r="A14" s="217" t="s">
        <v>68</v>
      </c>
      <c r="B14" s="219"/>
      <c r="C14" s="71">
        <v>546000</v>
      </c>
      <c r="D14" s="72">
        <v>590600</v>
      </c>
      <c r="E14" s="73">
        <v>590571.55</v>
      </c>
      <c r="F14" s="52">
        <f>E14/D14</f>
        <v>0.9999518286488318</v>
      </c>
      <c r="G14" s="139">
        <v>0</v>
      </c>
      <c r="H14" s="72">
        <v>0</v>
      </c>
      <c r="I14" s="73">
        <v>0</v>
      </c>
      <c r="J14" s="55">
        <f t="shared" si="0"/>
        <v>0</v>
      </c>
    </row>
    <row r="15" spans="1:10" ht="15" customHeight="1">
      <c r="A15" s="217" t="s">
        <v>69</v>
      </c>
      <c r="B15" s="228"/>
      <c r="C15" s="74">
        <v>700</v>
      </c>
      <c r="D15" s="75">
        <v>1100</v>
      </c>
      <c r="E15" s="76">
        <v>1043.06</v>
      </c>
      <c r="F15" s="52">
        <f>E15/D15</f>
        <v>0.9482363636363635</v>
      </c>
      <c r="G15" s="140">
        <v>96400</v>
      </c>
      <c r="H15" s="75">
        <v>98100</v>
      </c>
      <c r="I15" s="76">
        <v>98146</v>
      </c>
      <c r="J15" s="52">
        <f>I15/H15</f>
        <v>1.0004689092762487</v>
      </c>
    </row>
    <row r="16" spans="1:10" ht="15" customHeight="1" thickBot="1">
      <c r="A16" s="208" t="s">
        <v>100</v>
      </c>
      <c r="B16" s="209"/>
      <c r="C16" s="77">
        <v>0</v>
      </c>
      <c r="D16" s="78">
        <v>0</v>
      </c>
      <c r="E16" s="79">
        <v>0</v>
      </c>
      <c r="F16" s="52">
        <v>0</v>
      </c>
      <c r="G16" s="141">
        <v>0</v>
      </c>
      <c r="H16" s="78">
        <v>0</v>
      </c>
      <c r="I16" s="79">
        <v>0</v>
      </c>
      <c r="J16" s="56">
        <f t="shared" si="0"/>
        <v>0</v>
      </c>
    </row>
    <row r="17" spans="1:10" ht="15" customHeight="1">
      <c r="A17" s="220" t="s">
        <v>70</v>
      </c>
      <c r="B17" s="221"/>
      <c r="C17" s="221"/>
      <c r="D17" s="221"/>
      <c r="E17" s="221"/>
      <c r="F17" s="221"/>
      <c r="G17" s="221"/>
      <c r="H17" s="221"/>
      <c r="I17" s="221"/>
      <c r="J17" s="222"/>
    </row>
    <row r="18" spans="1:10" ht="15" customHeight="1">
      <c r="A18" s="18" t="s">
        <v>137</v>
      </c>
      <c r="B18" s="19">
        <v>558</v>
      </c>
      <c r="C18" s="80">
        <v>20000</v>
      </c>
      <c r="D18" s="70">
        <v>7600</v>
      </c>
      <c r="E18" s="70">
        <v>7549.62</v>
      </c>
      <c r="F18" s="52">
        <f aca="true" t="shared" si="1" ref="F18:F23">E18/D18</f>
        <v>0.993371052631579</v>
      </c>
      <c r="G18" s="21">
        <v>0</v>
      </c>
      <c r="H18" s="82">
        <v>0</v>
      </c>
      <c r="I18" s="70">
        <v>0</v>
      </c>
      <c r="J18" s="52">
        <v>0</v>
      </c>
    </row>
    <row r="19" spans="1:10" ht="15" customHeight="1">
      <c r="A19" s="18" t="s">
        <v>157</v>
      </c>
      <c r="B19" s="19">
        <v>501</v>
      </c>
      <c r="C19" s="80">
        <v>70600</v>
      </c>
      <c r="D19" s="81">
        <v>154900</v>
      </c>
      <c r="E19" s="70">
        <v>109393.83</v>
      </c>
      <c r="F19" s="52">
        <f t="shared" si="1"/>
        <v>0.7062222724338283</v>
      </c>
      <c r="G19" s="21">
        <v>0</v>
      </c>
      <c r="H19" s="82">
        <v>0</v>
      </c>
      <c r="I19" s="70">
        <v>0</v>
      </c>
      <c r="J19" s="52">
        <v>0</v>
      </c>
    </row>
    <row r="20" spans="1:10" ht="15" customHeight="1">
      <c r="A20" s="18" t="s">
        <v>139</v>
      </c>
      <c r="B20" s="19">
        <v>501</v>
      </c>
      <c r="C20" s="80">
        <v>546000</v>
      </c>
      <c r="D20" s="70">
        <v>590600</v>
      </c>
      <c r="E20" s="70">
        <v>590569.55</v>
      </c>
      <c r="F20" s="52">
        <f t="shared" si="1"/>
        <v>0.9999484422621064</v>
      </c>
      <c r="G20" s="21">
        <v>0</v>
      </c>
      <c r="H20" s="82">
        <v>0</v>
      </c>
      <c r="I20" s="70">
        <v>0</v>
      </c>
      <c r="J20" s="52">
        <v>0</v>
      </c>
    </row>
    <row r="21" spans="1:10" ht="15" customHeight="1">
      <c r="A21" s="10" t="s">
        <v>140</v>
      </c>
      <c r="B21" s="11">
        <v>502</v>
      </c>
      <c r="C21" s="83">
        <v>159800</v>
      </c>
      <c r="D21" s="81">
        <v>132000</v>
      </c>
      <c r="E21" s="81">
        <v>132026.1</v>
      </c>
      <c r="F21" s="52">
        <f t="shared" si="1"/>
        <v>1.0001977272727274</v>
      </c>
      <c r="G21" s="130">
        <v>17000</v>
      </c>
      <c r="H21" s="84">
        <v>9400</v>
      </c>
      <c r="I21" s="81">
        <v>9376</v>
      </c>
      <c r="J21" s="52">
        <f>I21/H21</f>
        <v>0.9974468085106383</v>
      </c>
    </row>
    <row r="22" spans="1:10" ht="15" customHeight="1">
      <c r="A22" s="10" t="s">
        <v>141</v>
      </c>
      <c r="B22" s="11">
        <v>502</v>
      </c>
      <c r="C22" s="83">
        <v>120000</v>
      </c>
      <c r="D22" s="81">
        <v>137600</v>
      </c>
      <c r="E22" s="81">
        <v>137560</v>
      </c>
      <c r="F22" s="52">
        <f t="shared" si="1"/>
        <v>0.9997093023255814</v>
      </c>
      <c r="G22" s="130">
        <v>1000</v>
      </c>
      <c r="H22" s="84">
        <v>300</v>
      </c>
      <c r="I22" s="81">
        <v>338</v>
      </c>
      <c r="J22" s="52">
        <f>I22/H22</f>
        <v>1.1266666666666667</v>
      </c>
    </row>
    <row r="23" spans="1:10" ht="15" customHeight="1">
      <c r="A23" s="10" t="s">
        <v>142</v>
      </c>
      <c r="B23" s="11">
        <v>502</v>
      </c>
      <c r="C23" s="83">
        <v>88700</v>
      </c>
      <c r="D23" s="81">
        <v>90000</v>
      </c>
      <c r="E23" s="81">
        <v>89991.69</v>
      </c>
      <c r="F23" s="52">
        <f t="shared" si="1"/>
        <v>0.9999076666666666</v>
      </c>
      <c r="G23" s="130">
        <v>5100</v>
      </c>
      <c r="H23" s="84">
        <v>15000</v>
      </c>
      <c r="I23" s="81">
        <v>14992</v>
      </c>
      <c r="J23" s="52">
        <f>I23/H23</f>
        <v>0.9994666666666666</v>
      </c>
    </row>
    <row r="24" spans="1:10" ht="15" customHeight="1">
      <c r="A24" s="10" t="s">
        <v>143</v>
      </c>
      <c r="B24" s="11">
        <v>502</v>
      </c>
      <c r="C24" s="83">
        <v>0</v>
      </c>
      <c r="D24" s="81">
        <v>0</v>
      </c>
      <c r="E24" s="81">
        <v>0</v>
      </c>
      <c r="F24" s="52">
        <v>0</v>
      </c>
      <c r="G24" s="130">
        <v>0</v>
      </c>
      <c r="H24" s="84">
        <v>0</v>
      </c>
      <c r="I24" s="81">
        <v>0</v>
      </c>
      <c r="J24" s="52">
        <v>0</v>
      </c>
    </row>
    <row r="25" spans="1:10" ht="15" customHeight="1">
      <c r="A25" s="10" t="s">
        <v>158</v>
      </c>
      <c r="B25" s="11">
        <v>504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145</v>
      </c>
      <c r="B26" s="11">
        <v>511</v>
      </c>
      <c r="C26" s="83">
        <v>10000</v>
      </c>
      <c r="D26" s="81">
        <v>4300</v>
      </c>
      <c r="E26" s="81">
        <v>4303</v>
      </c>
      <c r="F26" s="52">
        <f>E26/D26</f>
        <v>1.0006976744186047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156</v>
      </c>
      <c r="B27" s="11">
        <v>512</v>
      </c>
      <c r="C27" s="83">
        <v>5000</v>
      </c>
      <c r="D27" s="81">
        <v>6000</v>
      </c>
      <c r="E27" s="81">
        <v>6036</v>
      </c>
      <c r="F27" s="52">
        <f>E27/D27</f>
        <v>1.006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146</v>
      </c>
      <c r="B28" s="11">
        <v>513</v>
      </c>
      <c r="C28" s="83">
        <v>0</v>
      </c>
      <c r="D28" s="81">
        <v>0</v>
      </c>
      <c r="E28" s="81">
        <v>0</v>
      </c>
      <c r="F28" s="52">
        <v>0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147</v>
      </c>
      <c r="B29" s="11">
        <v>518</v>
      </c>
      <c r="C29" s="83">
        <v>180000</v>
      </c>
      <c r="D29" s="81">
        <v>191600</v>
      </c>
      <c r="E29" s="81">
        <v>191630.65</v>
      </c>
      <c r="F29" s="52">
        <f>E29/D29</f>
        <v>1.00015996868476</v>
      </c>
      <c r="G29" s="130">
        <v>1200</v>
      </c>
      <c r="H29" s="84">
        <v>1200</v>
      </c>
      <c r="I29" s="81">
        <v>1200</v>
      </c>
      <c r="J29" s="52">
        <f>I29/H29</f>
        <v>1</v>
      </c>
    </row>
    <row r="30" spans="1:10" ht="15" customHeight="1">
      <c r="A30" s="10" t="s">
        <v>148</v>
      </c>
      <c r="B30" s="11">
        <v>521</v>
      </c>
      <c r="C30" s="83">
        <v>40000</v>
      </c>
      <c r="D30" s="81">
        <v>315500</v>
      </c>
      <c r="E30" s="81">
        <v>315500</v>
      </c>
      <c r="F30" s="52">
        <f>E30/D30</f>
        <v>1</v>
      </c>
      <c r="G30" s="130">
        <v>8100</v>
      </c>
      <c r="H30" s="84">
        <v>0</v>
      </c>
      <c r="I30" s="81">
        <v>0</v>
      </c>
      <c r="J30" s="52">
        <v>0</v>
      </c>
    </row>
    <row r="31" spans="1:10" ht="15" customHeight="1">
      <c r="A31" s="10" t="s">
        <v>149</v>
      </c>
      <c r="B31" s="11">
        <v>524</v>
      </c>
      <c r="C31" s="83">
        <v>13600</v>
      </c>
      <c r="D31" s="81">
        <v>107400</v>
      </c>
      <c r="E31" s="81">
        <v>107383</v>
      </c>
      <c r="F31" s="52">
        <f>E31/D31</f>
        <v>0.9998417132216015</v>
      </c>
      <c r="G31" s="130">
        <v>0</v>
      </c>
      <c r="H31" s="84">
        <v>0</v>
      </c>
      <c r="I31" s="81">
        <v>0</v>
      </c>
      <c r="J31" s="52">
        <v>0</v>
      </c>
    </row>
    <row r="32" spans="1:10" ht="15" customHeight="1">
      <c r="A32" s="10" t="s">
        <v>195</v>
      </c>
      <c r="B32" s="11">
        <v>527</v>
      </c>
      <c r="C32" s="83">
        <v>800</v>
      </c>
      <c r="D32" s="81">
        <v>8300</v>
      </c>
      <c r="E32" s="81">
        <v>8317</v>
      </c>
      <c r="F32" s="52">
        <f>E32/D32</f>
        <v>1.0020481927710843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150</v>
      </c>
      <c r="B33" s="11">
        <v>525</v>
      </c>
      <c r="C33" s="83">
        <v>0</v>
      </c>
      <c r="D33" s="81">
        <v>0</v>
      </c>
      <c r="E33" s="81">
        <v>0</v>
      </c>
      <c r="F33" s="52">
        <v>0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151</v>
      </c>
      <c r="B34" s="11">
        <v>528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152</v>
      </c>
      <c r="B35" s="11">
        <v>538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153</v>
      </c>
      <c r="B36" s="11">
        <v>541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154</v>
      </c>
      <c r="B37" s="11">
        <v>547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218</v>
      </c>
      <c r="B38" s="11">
        <v>549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7" t="s">
        <v>155</v>
      </c>
      <c r="B39" s="9">
        <v>551</v>
      </c>
      <c r="C39" s="83">
        <v>140000</v>
      </c>
      <c r="D39" s="81">
        <v>140000</v>
      </c>
      <c r="E39" s="81">
        <v>139978</v>
      </c>
      <c r="F39" s="52">
        <f>E39/D39</f>
        <v>0.9998428571428571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 thickBot="1">
      <c r="A40" s="57" t="s">
        <v>189</v>
      </c>
      <c r="B40" s="12">
        <v>591</v>
      </c>
      <c r="C40" s="85">
        <v>0</v>
      </c>
      <c r="D40" s="86">
        <v>200</v>
      </c>
      <c r="E40" s="86">
        <v>198.17</v>
      </c>
      <c r="F40" s="52">
        <f>E40/D40</f>
        <v>0.9908499999999999</v>
      </c>
      <c r="G40" s="129">
        <v>0</v>
      </c>
      <c r="H40" s="87">
        <v>0</v>
      </c>
      <c r="I40" s="86">
        <v>0</v>
      </c>
      <c r="J40" s="58">
        <v>0</v>
      </c>
    </row>
    <row r="41" spans="1:10" ht="15" customHeight="1">
      <c r="A41" s="14" t="s">
        <v>20</v>
      </c>
      <c r="B41" s="15"/>
      <c r="C41" s="59">
        <f>SUM(C8:C16)</f>
        <v>1394500</v>
      </c>
      <c r="D41" s="59">
        <f>SUM(D8:D16)</f>
        <v>1886000</v>
      </c>
      <c r="E41" s="59">
        <f>SUM(E8:E16)</f>
        <v>1885864.61</v>
      </c>
      <c r="F41" s="60">
        <f>E41/D41</f>
        <v>0.9999282131495228</v>
      </c>
      <c r="G41" s="61">
        <f>SUM(G8:G16)</f>
        <v>96400</v>
      </c>
      <c r="H41" s="61">
        <f>SUM(H8:H16)</f>
        <v>98100</v>
      </c>
      <c r="I41" s="62">
        <f>SUM(I8:I16)</f>
        <v>98146</v>
      </c>
      <c r="J41" s="60">
        <f>I41/H41</f>
        <v>1.0004689092762487</v>
      </c>
    </row>
    <row r="42" spans="1:10" ht="15" customHeight="1" thickBot="1">
      <c r="A42" s="13" t="s">
        <v>21</v>
      </c>
      <c r="B42" s="16"/>
      <c r="C42" s="63">
        <f>-SUM(C18:C40)</f>
        <v>-1394500</v>
      </c>
      <c r="D42" s="63">
        <f>-SUM(D18:D40)</f>
        <v>-1886000</v>
      </c>
      <c r="E42" s="63">
        <f>-SUM(E18:E40)</f>
        <v>-1840436.6099999999</v>
      </c>
      <c r="F42" s="52">
        <f>E42/D42</f>
        <v>0.9758412566277836</v>
      </c>
      <c r="G42" s="64">
        <f>-SUM(G18:G40)</f>
        <v>-32400</v>
      </c>
      <c r="H42" s="64">
        <f>-SUM(H18:H40)</f>
        <v>-25900</v>
      </c>
      <c r="I42" s="65">
        <f>-SUM(I18:I40)</f>
        <v>-25906</v>
      </c>
      <c r="J42" s="56">
        <f>I42/H42</f>
        <v>1.0002316602316603</v>
      </c>
    </row>
    <row r="43" spans="1:10" ht="15" customHeight="1" thickBot="1">
      <c r="A43" s="100" t="s">
        <v>237</v>
      </c>
      <c r="B43" s="67"/>
      <c r="C43" s="101">
        <f>+C41+C42</f>
        <v>0</v>
      </c>
      <c r="D43" s="88">
        <f>+D41+D42</f>
        <v>0</v>
      </c>
      <c r="E43" s="88">
        <f>+E41+E42</f>
        <v>45428.00000000023</v>
      </c>
      <c r="F43" s="68" t="s">
        <v>19</v>
      </c>
      <c r="G43" s="146">
        <f>+G41+G42</f>
        <v>64000</v>
      </c>
      <c r="H43" s="101">
        <f>+H41+H42</f>
        <v>72200</v>
      </c>
      <c r="I43" s="88">
        <f>+I41+I42</f>
        <v>72240</v>
      </c>
      <c r="J43" s="58">
        <f>I43/H43</f>
        <v>1.0005540166204987</v>
      </c>
    </row>
    <row r="44" spans="1:10" ht="13.5" thickBot="1">
      <c r="A44" s="150" t="s">
        <v>238</v>
      </c>
      <c r="B44" s="147"/>
      <c r="C44" s="188">
        <f>+C41+C42</f>
        <v>0</v>
      </c>
      <c r="D44" s="88">
        <f>+D41+D42</f>
        <v>0</v>
      </c>
      <c r="E44" s="180">
        <v>0</v>
      </c>
      <c r="F44" s="181" t="s">
        <v>19</v>
      </c>
      <c r="G44" s="185">
        <v>0</v>
      </c>
      <c r="H44" s="151">
        <v>0</v>
      </c>
      <c r="I44" s="151">
        <v>0</v>
      </c>
      <c r="J44" s="161" t="s">
        <v>19</v>
      </c>
    </row>
    <row r="45" spans="1:10" ht="13.5" thickBot="1">
      <c r="A45" s="150" t="s">
        <v>239</v>
      </c>
      <c r="B45" s="182"/>
      <c r="C45" s="179">
        <v>0</v>
      </c>
      <c r="D45" s="180">
        <v>0</v>
      </c>
      <c r="E45" s="88">
        <f>+E41+E42</f>
        <v>45428.00000000023</v>
      </c>
      <c r="F45" s="181" t="s">
        <v>19</v>
      </c>
      <c r="G45" s="184">
        <v>0</v>
      </c>
      <c r="H45" s="151">
        <v>0</v>
      </c>
      <c r="I45" s="151">
        <f>I43</f>
        <v>72240</v>
      </c>
      <c r="J45" s="181" t="s">
        <v>19</v>
      </c>
    </row>
    <row r="46" spans="1:10" ht="13.5" thickBot="1">
      <c r="A46" s="150" t="s">
        <v>240</v>
      </c>
      <c r="B46" s="147"/>
      <c r="C46" s="187"/>
      <c r="D46" s="148"/>
      <c r="E46" s="149"/>
      <c r="F46" s="149"/>
      <c r="G46" s="185"/>
      <c r="H46" s="186"/>
      <c r="I46" s="151">
        <f>E45+I45</f>
        <v>117668.00000000023</v>
      </c>
      <c r="J46" s="183" t="s">
        <v>19</v>
      </c>
    </row>
    <row r="47" ht="12.75">
      <c r="C47" s="159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4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117</v>
      </c>
    </row>
    <row r="2" spans="1:9" ht="15">
      <c r="A2" s="38" t="s">
        <v>118</v>
      </c>
      <c r="D2" s="210" t="s">
        <v>8</v>
      </c>
      <c r="E2" s="210"/>
      <c r="F2" s="210"/>
      <c r="G2" s="126"/>
      <c r="H2" s="39" t="s">
        <v>9</v>
      </c>
      <c r="I2" s="40">
        <v>43465</v>
      </c>
    </row>
    <row r="3" ht="13.5" thickBot="1"/>
    <row r="4" spans="1:10" ht="12" customHeight="1">
      <c r="A4" s="6" t="s">
        <v>160</v>
      </c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20" t="s">
        <v>65</v>
      </c>
      <c r="B7" s="221"/>
      <c r="C7" s="221"/>
      <c r="D7" s="221"/>
      <c r="E7" s="221"/>
      <c r="F7" s="221"/>
      <c r="G7" s="221"/>
      <c r="H7" s="221"/>
      <c r="I7" s="221"/>
      <c r="J7" s="222"/>
    </row>
    <row r="8" spans="1:10" ht="15" customHeight="1">
      <c r="A8" s="215" t="s">
        <v>135</v>
      </c>
      <c r="B8" s="216"/>
      <c r="C8" s="69">
        <v>546700</v>
      </c>
      <c r="D8" s="21">
        <v>546700</v>
      </c>
      <c r="E8" s="70">
        <v>546700</v>
      </c>
      <c r="F8" s="52">
        <f>E8/D8</f>
        <v>1</v>
      </c>
      <c r="G8" s="21">
        <v>0</v>
      </c>
      <c r="H8" s="21">
        <v>0</v>
      </c>
      <c r="I8" s="70">
        <v>0</v>
      </c>
      <c r="J8" s="52">
        <f aca="true" t="shared" si="0" ref="J8:J16">IF(ISERR(I8/H8),0,I8/H8)</f>
        <v>0</v>
      </c>
    </row>
    <row r="9" spans="1:10" ht="14.25" customHeight="1">
      <c r="A9" s="13" t="s">
        <v>99</v>
      </c>
      <c r="B9" s="16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 t="shared" si="0"/>
        <v>0</v>
      </c>
    </row>
    <row r="10" spans="1:10" ht="14.25" customHeight="1">
      <c r="A10" s="13" t="s">
        <v>205</v>
      </c>
      <c r="B10" s="16"/>
      <c r="C10" s="71">
        <v>0</v>
      </c>
      <c r="D10" s="72">
        <v>0</v>
      </c>
      <c r="E10" s="73">
        <v>0</v>
      </c>
      <c r="F10" s="52">
        <v>0</v>
      </c>
      <c r="G10" s="139">
        <v>0</v>
      </c>
      <c r="H10" s="72">
        <v>0</v>
      </c>
      <c r="I10" s="73">
        <v>0</v>
      </c>
      <c r="J10" s="55">
        <v>0</v>
      </c>
    </row>
    <row r="11" spans="1:10" ht="15" customHeight="1">
      <c r="A11" s="13" t="s">
        <v>227</v>
      </c>
      <c r="B11" s="20"/>
      <c r="C11" s="71">
        <v>0</v>
      </c>
      <c r="D11" s="72">
        <v>430300</v>
      </c>
      <c r="E11" s="73">
        <v>430300</v>
      </c>
      <c r="F11" s="52">
        <f>E11/D11</f>
        <v>1</v>
      </c>
      <c r="G11" s="139">
        <v>0</v>
      </c>
      <c r="H11" s="72">
        <v>0</v>
      </c>
      <c r="I11" s="73">
        <v>0</v>
      </c>
      <c r="J11" s="55">
        <f>IF(ISERR(I11/H11),0,I11/H11)</f>
        <v>0</v>
      </c>
    </row>
    <row r="12" spans="1:10" ht="15" customHeight="1">
      <c r="A12" s="13" t="s">
        <v>200</v>
      </c>
      <c r="B12" s="16"/>
      <c r="C12" s="71">
        <v>0</v>
      </c>
      <c r="D12" s="72">
        <v>0</v>
      </c>
      <c r="E12" s="166">
        <v>0</v>
      </c>
      <c r="F12" s="52">
        <v>0</v>
      </c>
      <c r="G12" s="139">
        <v>0</v>
      </c>
      <c r="H12" s="72">
        <v>0</v>
      </c>
      <c r="I12" s="73">
        <v>0</v>
      </c>
      <c r="J12" s="55">
        <v>0</v>
      </c>
    </row>
    <row r="13" spans="1:10" ht="15" customHeight="1">
      <c r="A13" s="217" t="s">
        <v>67</v>
      </c>
      <c r="B13" s="218"/>
      <c r="C13" s="71">
        <v>400000</v>
      </c>
      <c r="D13" s="72">
        <v>370800</v>
      </c>
      <c r="E13" s="73">
        <v>370750</v>
      </c>
      <c r="F13" s="52">
        <f>E13/D13</f>
        <v>0.9998651564185544</v>
      </c>
      <c r="G13" s="139">
        <v>0</v>
      </c>
      <c r="H13" s="72">
        <v>0</v>
      </c>
      <c r="I13" s="73">
        <v>0</v>
      </c>
      <c r="J13" s="55">
        <f t="shared" si="0"/>
        <v>0</v>
      </c>
    </row>
    <row r="14" spans="1:10" ht="15" customHeight="1">
      <c r="A14" s="217" t="s">
        <v>68</v>
      </c>
      <c r="B14" s="219"/>
      <c r="C14" s="71">
        <v>650000</v>
      </c>
      <c r="D14" s="72">
        <v>647500</v>
      </c>
      <c r="E14" s="73">
        <v>647508.68</v>
      </c>
      <c r="F14" s="52">
        <f>E14/D14</f>
        <v>1.0000134054054055</v>
      </c>
      <c r="G14" s="139">
        <v>0</v>
      </c>
      <c r="H14" s="72">
        <v>0</v>
      </c>
      <c r="I14" s="73">
        <v>0</v>
      </c>
      <c r="J14" s="55">
        <f t="shared" si="0"/>
        <v>0</v>
      </c>
    </row>
    <row r="15" spans="1:10" ht="15" customHeight="1">
      <c r="A15" s="217" t="s">
        <v>69</v>
      </c>
      <c r="B15" s="228"/>
      <c r="C15" s="74">
        <v>500</v>
      </c>
      <c r="D15" s="75">
        <v>239700</v>
      </c>
      <c r="E15" s="76">
        <v>239663.38</v>
      </c>
      <c r="F15" s="52">
        <f>E15/D15</f>
        <v>0.9998472256987901</v>
      </c>
      <c r="G15" s="140">
        <v>147200</v>
      </c>
      <c r="H15" s="75">
        <v>135500</v>
      </c>
      <c r="I15" s="76">
        <v>135494.5</v>
      </c>
      <c r="J15" s="52">
        <f>I15/H15</f>
        <v>0.9999594095940959</v>
      </c>
    </row>
    <row r="16" spans="1:10" ht="15" customHeight="1" thickBot="1">
      <c r="A16" s="208" t="s">
        <v>100</v>
      </c>
      <c r="B16" s="209"/>
      <c r="C16" s="77">
        <v>0</v>
      </c>
      <c r="D16" s="78">
        <v>0</v>
      </c>
      <c r="E16" s="79">
        <v>0</v>
      </c>
      <c r="F16" s="52">
        <v>0</v>
      </c>
      <c r="G16" s="141">
        <v>0</v>
      </c>
      <c r="H16" s="78">
        <v>0</v>
      </c>
      <c r="I16" s="79">
        <v>0</v>
      </c>
      <c r="J16" s="56">
        <f t="shared" si="0"/>
        <v>0</v>
      </c>
    </row>
    <row r="17" spans="1:10" ht="15" customHeight="1">
      <c r="A17" s="220" t="s">
        <v>70</v>
      </c>
      <c r="B17" s="221"/>
      <c r="C17" s="221"/>
      <c r="D17" s="221"/>
      <c r="E17" s="221"/>
      <c r="F17" s="221"/>
      <c r="G17" s="221"/>
      <c r="H17" s="221"/>
      <c r="I17" s="221"/>
      <c r="J17" s="222"/>
    </row>
    <row r="18" spans="1:10" ht="15" customHeight="1">
      <c r="A18" s="18" t="s">
        <v>137</v>
      </c>
      <c r="B18" s="19">
        <v>558</v>
      </c>
      <c r="C18" s="80">
        <v>0</v>
      </c>
      <c r="D18" s="70">
        <v>3100</v>
      </c>
      <c r="E18" s="70">
        <v>3065</v>
      </c>
      <c r="F18" s="52">
        <f aca="true" t="shared" si="1" ref="F18:F23">E18/D18</f>
        <v>0.9887096774193549</v>
      </c>
      <c r="G18" s="21">
        <v>0</v>
      </c>
      <c r="H18" s="82">
        <v>0</v>
      </c>
      <c r="I18" s="70">
        <v>0</v>
      </c>
      <c r="J18" s="52">
        <v>0</v>
      </c>
    </row>
    <row r="19" spans="1:10" ht="15" customHeight="1">
      <c r="A19" s="18" t="s">
        <v>138</v>
      </c>
      <c r="B19" s="19">
        <v>501</v>
      </c>
      <c r="C19" s="80">
        <v>164900</v>
      </c>
      <c r="D19" s="81">
        <v>122800</v>
      </c>
      <c r="E19" s="70">
        <v>122809.02</v>
      </c>
      <c r="F19" s="52">
        <f t="shared" si="1"/>
        <v>1.0000734527687296</v>
      </c>
      <c r="G19" s="21">
        <v>1600</v>
      </c>
      <c r="H19" s="82">
        <v>900</v>
      </c>
      <c r="I19" s="70">
        <v>897.97</v>
      </c>
      <c r="J19" s="52">
        <f>I19/H19</f>
        <v>0.9977444444444444</v>
      </c>
    </row>
    <row r="20" spans="1:10" ht="15" customHeight="1">
      <c r="A20" s="18" t="s">
        <v>139</v>
      </c>
      <c r="B20" s="19">
        <v>501</v>
      </c>
      <c r="C20" s="80">
        <v>650000</v>
      </c>
      <c r="D20" s="70">
        <v>647500</v>
      </c>
      <c r="E20" s="70">
        <v>647507.98</v>
      </c>
      <c r="F20" s="52">
        <f t="shared" si="1"/>
        <v>1.0000123243243242</v>
      </c>
      <c r="G20" s="21">
        <v>0</v>
      </c>
      <c r="H20" s="82">
        <v>0</v>
      </c>
      <c r="I20" s="70">
        <v>0</v>
      </c>
      <c r="J20" s="52">
        <v>0</v>
      </c>
    </row>
    <row r="21" spans="1:10" ht="15" customHeight="1">
      <c r="A21" s="10" t="s">
        <v>140</v>
      </c>
      <c r="B21" s="11">
        <v>502</v>
      </c>
      <c r="C21" s="83">
        <v>165500</v>
      </c>
      <c r="D21" s="81">
        <v>144700</v>
      </c>
      <c r="E21" s="81">
        <v>144733.98</v>
      </c>
      <c r="F21" s="52">
        <f t="shared" si="1"/>
        <v>1.0002348306841742</v>
      </c>
      <c r="G21" s="130">
        <v>8200</v>
      </c>
      <c r="H21" s="84">
        <v>8300</v>
      </c>
      <c r="I21" s="81">
        <v>8255</v>
      </c>
      <c r="J21" s="52">
        <f>I21/H21</f>
        <v>0.994578313253012</v>
      </c>
    </row>
    <row r="22" spans="1:10" ht="15" customHeight="1">
      <c r="A22" s="10" t="s">
        <v>141</v>
      </c>
      <c r="B22" s="11">
        <v>502</v>
      </c>
      <c r="C22" s="83">
        <v>173700</v>
      </c>
      <c r="D22" s="81">
        <v>166400</v>
      </c>
      <c r="E22" s="81">
        <v>166365.87</v>
      </c>
      <c r="F22" s="52">
        <f t="shared" si="1"/>
        <v>0.999794891826923</v>
      </c>
      <c r="G22" s="130">
        <v>2400</v>
      </c>
      <c r="H22" s="84">
        <v>1300</v>
      </c>
      <c r="I22" s="81">
        <v>1266</v>
      </c>
      <c r="J22" s="52">
        <f>I22/H22</f>
        <v>0.9738461538461538</v>
      </c>
    </row>
    <row r="23" spans="1:10" ht="15" customHeight="1">
      <c r="A23" s="10" t="s">
        <v>142</v>
      </c>
      <c r="B23" s="11">
        <v>502</v>
      </c>
      <c r="C23" s="83">
        <v>82000</v>
      </c>
      <c r="D23" s="81">
        <v>101100</v>
      </c>
      <c r="E23" s="81">
        <v>101100</v>
      </c>
      <c r="F23" s="52">
        <f t="shared" si="1"/>
        <v>1</v>
      </c>
      <c r="G23" s="130">
        <v>12600</v>
      </c>
      <c r="H23" s="84">
        <v>6500</v>
      </c>
      <c r="I23" s="81">
        <v>6548</v>
      </c>
      <c r="J23" s="52">
        <f>I23/H23</f>
        <v>1.0073846153846153</v>
      </c>
    </row>
    <row r="24" spans="1:10" ht="15" customHeight="1">
      <c r="A24" s="10" t="s">
        <v>143</v>
      </c>
      <c r="B24" s="11">
        <v>502</v>
      </c>
      <c r="C24" s="83">
        <v>0</v>
      </c>
      <c r="D24" s="81">
        <v>0</v>
      </c>
      <c r="E24" s="81">
        <v>0</v>
      </c>
      <c r="F24" s="52">
        <v>0</v>
      </c>
      <c r="G24" s="130">
        <v>0</v>
      </c>
      <c r="H24" s="84">
        <v>0</v>
      </c>
      <c r="I24" s="81">
        <v>0</v>
      </c>
      <c r="J24" s="52">
        <v>0</v>
      </c>
    </row>
    <row r="25" spans="1:10" ht="15" customHeight="1">
      <c r="A25" s="10" t="s">
        <v>158</v>
      </c>
      <c r="B25" s="11">
        <v>504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145</v>
      </c>
      <c r="B26" s="11">
        <v>511</v>
      </c>
      <c r="C26" s="83">
        <v>30000</v>
      </c>
      <c r="D26" s="81">
        <v>161800</v>
      </c>
      <c r="E26" s="81">
        <v>161831.44</v>
      </c>
      <c r="F26" s="52">
        <f aca="true" t="shared" si="2" ref="F26:F33">E26/D26</f>
        <v>1.0001943139678615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156</v>
      </c>
      <c r="B27" s="11">
        <v>512</v>
      </c>
      <c r="C27" s="83">
        <v>5300</v>
      </c>
      <c r="D27" s="81">
        <v>11300</v>
      </c>
      <c r="E27" s="81">
        <v>11311</v>
      </c>
      <c r="F27" s="52">
        <f t="shared" si="2"/>
        <v>1.0009734513274335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146</v>
      </c>
      <c r="B28" s="11">
        <v>513</v>
      </c>
      <c r="C28" s="83">
        <v>15000</v>
      </c>
      <c r="D28" s="81">
        <v>20000</v>
      </c>
      <c r="E28" s="81">
        <v>19962</v>
      </c>
      <c r="F28" s="52">
        <f t="shared" si="2"/>
        <v>0.9981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147</v>
      </c>
      <c r="B29" s="11">
        <v>518</v>
      </c>
      <c r="C29" s="83">
        <v>221200</v>
      </c>
      <c r="D29" s="81">
        <v>364400</v>
      </c>
      <c r="E29" s="81">
        <v>364467.24</v>
      </c>
      <c r="F29" s="52">
        <f t="shared" si="2"/>
        <v>1.0001845225027441</v>
      </c>
      <c r="G29" s="130">
        <v>4400</v>
      </c>
      <c r="H29" s="84">
        <v>700</v>
      </c>
      <c r="I29" s="81">
        <v>720</v>
      </c>
      <c r="J29" s="52">
        <f>I29/H29</f>
        <v>1.0285714285714285</v>
      </c>
    </row>
    <row r="30" spans="1:10" ht="15" customHeight="1">
      <c r="A30" s="10" t="s">
        <v>148</v>
      </c>
      <c r="B30" s="11">
        <v>521</v>
      </c>
      <c r="C30" s="83">
        <v>28000</v>
      </c>
      <c r="D30" s="81">
        <v>316300</v>
      </c>
      <c r="E30" s="81">
        <v>316300</v>
      </c>
      <c r="F30" s="52">
        <f t="shared" si="2"/>
        <v>1</v>
      </c>
      <c r="G30" s="130">
        <v>36800</v>
      </c>
      <c r="H30" s="84">
        <v>46100</v>
      </c>
      <c r="I30" s="81">
        <v>46150</v>
      </c>
      <c r="J30" s="52">
        <f>I30/H30</f>
        <v>1.0010845986984815</v>
      </c>
    </row>
    <row r="31" spans="1:10" ht="15" customHeight="1">
      <c r="A31" s="10" t="s">
        <v>149</v>
      </c>
      <c r="B31" s="11">
        <v>524</v>
      </c>
      <c r="C31" s="83">
        <v>0</v>
      </c>
      <c r="D31" s="81">
        <v>107700</v>
      </c>
      <c r="E31" s="81">
        <v>107674</v>
      </c>
      <c r="F31" s="52">
        <f t="shared" si="2"/>
        <v>0.9997585886722377</v>
      </c>
      <c r="G31" s="130">
        <v>0</v>
      </c>
      <c r="H31" s="84">
        <v>0</v>
      </c>
      <c r="I31" s="81">
        <v>0</v>
      </c>
      <c r="J31" s="52">
        <v>0</v>
      </c>
    </row>
    <row r="32" spans="1:10" ht="15" customHeight="1">
      <c r="A32" s="10" t="s">
        <v>195</v>
      </c>
      <c r="B32" s="11">
        <v>527</v>
      </c>
      <c r="C32" s="83">
        <v>3500</v>
      </c>
      <c r="D32" s="81">
        <v>7700</v>
      </c>
      <c r="E32" s="81">
        <v>7726</v>
      </c>
      <c r="F32" s="52">
        <f t="shared" si="2"/>
        <v>1.0033766233766235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150</v>
      </c>
      <c r="B33" s="11">
        <v>525</v>
      </c>
      <c r="C33" s="83">
        <v>0</v>
      </c>
      <c r="D33" s="81">
        <v>2000</v>
      </c>
      <c r="E33" s="81">
        <v>1932.28</v>
      </c>
      <c r="F33" s="52">
        <f t="shared" si="2"/>
        <v>0.96614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151</v>
      </c>
      <c r="B34" s="11">
        <v>528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152</v>
      </c>
      <c r="B35" s="11">
        <v>538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153</v>
      </c>
      <c r="B36" s="11">
        <v>541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3.5" customHeight="1">
      <c r="A37" s="10" t="s">
        <v>154</v>
      </c>
      <c r="B37" s="11">
        <v>547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218</v>
      </c>
      <c r="B38" s="11">
        <v>549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7" t="s">
        <v>155</v>
      </c>
      <c r="B39" s="9">
        <v>551</v>
      </c>
      <c r="C39" s="83">
        <v>58000</v>
      </c>
      <c r="D39" s="81">
        <v>58000</v>
      </c>
      <c r="E39" s="81">
        <v>57976.96</v>
      </c>
      <c r="F39" s="52">
        <f>E39/D39</f>
        <v>0.9996027586206896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 thickBot="1">
      <c r="A40" s="57" t="s">
        <v>189</v>
      </c>
      <c r="B40" s="12">
        <v>591</v>
      </c>
      <c r="C40" s="85">
        <v>100</v>
      </c>
      <c r="D40" s="86">
        <v>200</v>
      </c>
      <c r="E40" s="86">
        <v>159.29</v>
      </c>
      <c r="F40" s="52">
        <f>E40/D40</f>
        <v>0.79645</v>
      </c>
      <c r="G40" s="129">
        <v>0</v>
      </c>
      <c r="H40" s="87">
        <v>0</v>
      </c>
      <c r="I40" s="86">
        <v>0</v>
      </c>
      <c r="J40" s="58">
        <v>0</v>
      </c>
    </row>
    <row r="41" spans="1:10" ht="15" customHeight="1">
      <c r="A41" s="14" t="s">
        <v>20</v>
      </c>
      <c r="B41" s="15"/>
      <c r="C41" s="59">
        <f>SUM(C8:C16)</f>
        <v>1597200</v>
      </c>
      <c r="D41" s="59">
        <f>SUM(D8:D16)</f>
        <v>2235000</v>
      </c>
      <c r="E41" s="59">
        <f>SUM(E8:E16)</f>
        <v>2234922.06</v>
      </c>
      <c r="F41" s="60">
        <f>E41/D41</f>
        <v>0.9999651275167786</v>
      </c>
      <c r="G41" s="61">
        <f>SUM(G8:G16)</f>
        <v>147200</v>
      </c>
      <c r="H41" s="61">
        <f>SUM(H8:H16)</f>
        <v>135500</v>
      </c>
      <c r="I41" s="62">
        <f>SUM(I8:I16)</f>
        <v>135494.5</v>
      </c>
      <c r="J41" s="60">
        <f>I41/H41</f>
        <v>0.9999594095940959</v>
      </c>
    </row>
    <row r="42" spans="1:10" ht="15" customHeight="1" thickBot="1">
      <c r="A42" s="13" t="s">
        <v>21</v>
      </c>
      <c r="B42" s="16"/>
      <c r="C42" s="63">
        <f>-SUM(C18:C40)</f>
        <v>-1597200</v>
      </c>
      <c r="D42" s="63">
        <f>-SUM(D18:D40)</f>
        <v>-2235000</v>
      </c>
      <c r="E42" s="63">
        <f>-SUM(E18:E40)</f>
        <v>-2234922.06</v>
      </c>
      <c r="F42" s="52">
        <f>E42/D42</f>
        <v>0.9999651275167786</v>
      </c>
      <c r="G42" s="64">
        <f>-SUM(G18:G40)</f>
        <v>-66000</v>
      </c>
      <c r="H42" s="64">
        <f>-SUM(H18:H40)</f>
        <v>-63800</v>
      </c>
      <c r="I42" s="65">
        <f>-SUM(I18:I40)</f>
        <v>-63836.97</v>
      </c>
      <c r="J42" s="56">
        <f>I42/H42</f>
        <v>1.0005794670846395</v>
      </c>
    </row>
    <row r="43" spans="1:10" ht="15" customHeight="1" thickBot="1">
      <c r="A43" s="100" t="s">
        <v>237</v>
      </c>
      <c r="B43" s="67"/>
      <c r="C43" s="101">
        <f>+C41+C42</f>
        <v>0</v>
      </c>
      <c r="D43" s="88">
        <f>+D41+D42</f>
        <v>0</v>
      </c>
      <c r="E43" s="88">
        <f>+E41+E42</f>
        <v>0</v>
      </c>
      <c r="F43" s="68" t="s">
        <v>19</v>
      </c>
      <c r="G43" s="146">
        <f>+G41+G42</f>
        <v>81200</v>
      </c>
      <c r="H43" s="101">
        <f>+H41+H42</f>
        <v>71700</v>
      </c>
      <c r="I43" s="88">
        <f>+I41+I42</f>
        <v>71657.53</v>
      </c>
      <c r="J43" s="58">
        <f>I43/H43</f>
        <v>0.9994076708507671</v>
      </c>
    </row>
    <row r="44" spans="1:10" ht="13.5" thickBot="1">
      <c r="A44" s="150" t="s">
        <v>238</v>
      </c>
      <c r="B44" s="147"/>
      <c r="C44" s="188">
        <f>+C41+C42</f>
        <v>0</v>
      </c>
      <c r="D44" s="88">
        <f>+D41+D42</f>
        <v>0</v>
      </c>
      <c r="E44" s="180">
        <v>0</v>
      </c>
      <c r="F44" s="181" t="s">
        <v>19</v>
      </c>
      <c r="G44" s="185">
        <v>0</v>
      </c>
      <c r="H44" s="151">
        <v>0</v>
      </c>
      <c r="I44" s="151">
        <v>0</v>
      </c>
      <c r="J44" s="161" t="s">
        <v>19</v>
      </c>
    </row>
    <row r="45" spans="1:10" ht="13.5" thickBot="1">
      <c r="A45" s="150" t="s">
        <v>239</v>
      </c>
      <c r="B45" s="182"/>
      <c r="C45" s="179">
        <v>0</v>
      </c>
      <c r="D45" s="180">
        <v>0</v>
      </c>
      <c r="E45" s="88">
        <f>+E41+E42</f>
        <v>0</v>
      </c>
      <c r="F45" s="181" t="s">
        <v>19</v>
      </c>
      <c r="G45" s="184">
        <v>0</v>
      </c>
      <c r="H45" s="151">
        <v>0</v>
      </c>
      <c r="I45" s="151">
        <f>I43</f>
        <v>71657.53</v>
      </c>
      <c r="J45" s="181" t="s">
        <v>19</v>
      </c>
    </row>
    <row r="46" spans="1:10" ht="13.5" thickBot="1">
      <c r="A46" s="150" t="s">
        <v>240</v>
      </c>
      <c r="B46" s="147"/>
      <c r="C46" s="187"/>
      <c r="D46" s="148"/>
      <c r="E46" s="149"/>
      <c r="F46" s="149"/>
      <c r="G46" s="185"/>
      <c r="H46" s="186"/>
      <c r="I46" s="151">
        <f>E45+I45</f>
        <v>71657.53</v>
      </c>
      <c r="J46" s="183" t="s">
        <v>19</v>
      </c>
    </row>
    <row r="47" ht="12.75">
      <c r="C47" s="159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54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115</v>
      </c>
    </row>
    <row r="2" spans="1:9" ht="15">
      <c r="A2" s="38" t="s">
        <v>116</v>
      </c>
      <c r="D2" s="210" t="s">
        <v>8</v>
      </c>
      <c r="E2" s="210"/>
      <c r="F2" s="210"/>
      <c r="G2" s="126"/>
      <c r="H2" s="39" t="s">
        <v>9</v>
      </c>
      <c r="I2" s="40">
        <v>43465</v>
      </c>
    </row>
    <row r="3" ht="13.5" thickBot="1"/>
    <row r="4" spans="3:10" ht="12" customHeight="1"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20" t="s">
        <v>65</v>
      </c>
      <c r="B7" s="221"/>
      <c r="C7" s="221"/>
      <c r="D7" s="221"/>
      <c r="E7" s="221"/>
      <c r="F7" s="221"/>
      <c r="G7" s="221"/>
      <c r="H7" s="221"/>
      <c r="I7" s="221"/>
      <c r="J7" s="222"/>
    </row>
    <row r="8" spans="1:10" ht="15" customHeight="1">
      <c r="A8" s="215" t="s">
        <v>135</v>
      </c>
      <c r="B8" s="216"/>
      <c r="C8" s="69">
        <v>562000</v>
      </c>
      <c r="D8" s="21">
        <v>562000</v>
      </c>
      <c r="E8" s="70">
        <v>562000</v>
      </c>
      <c r="F8" s="52">
        <f>E8/D8</f>
        <v>1</v>
      </c>
      <c r="G8" s="21">
        <v>0</v>
      </c>
      <c r="H8" s="21">
        <v>0</v>
      </c>
      <c r="I8" s="70">
        <v>0</v>
      </c>
      <c r="J8" s="52">
        <f>IF(ISERR(I8/H8),0,I8/H8)</f>
        <v>0</v>
      </c>
    </row>
    <row r="9" spans="1:10" ht="15" customHeight="1">
      <c r="A9" s="13" t="s">
        <v>99</v>
      </c>
      <c r="B9" s="16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>IF(ISERR(I9/H9),0,I9/H9)</f>
        <v>0</v>
      </c>
    </row>
    <row r="10" spans="1:10" ht="15" customHeight="1">
      <c r="A10" s="13" t="s">
        <v>246</v>
      </c>
      <c r="B10" s="16"/>
      <c r="C10" s="71">
        <v>0</v>
      </c>
      <c r="D10" s="72">
        <v>169250</v>
      </c>
      <c r="E10" s="73">
        <v>107250</v>
      </c>
      <c r="F10" s="52">
        <f>E10/D10</f>
        <v>0.6336779911373708</v>
      </c>
      <c r="G10" s="139">
        <v>0</v>
      </c>
      <c r="H10" s="72">
        <v>0</v>
      </c>
      <c r="I10" s="73">
        <v>0</v>
      </c>
      <c r="J10" s="55">
        <v>0</v>
      </c>
    </row>
    <row r="11" spans="1:10" ht="15" customHeight="1">
      <c r="A11" s="13" t="s">
        <v>227</v>
      </c>
      <c r="B11" s="20"/>
      <c r="C11" s="71">
        <v>0</v>
      </c>
      <c r="D11" s="72">
        <v>436200</v>
      </c>
      <c r="E11" s="73">
        <v>436200</v>
      </c>
      <c r="F11" s="52">
        <f>E11/D11</f>
        <v>1</v>
      </c>
      <c r="G11" s="139">
        <v>0</v>
      </c>
      <c r="H11" s="72">
        <v>0</v>
      </c>
      <c r="I11" s="73">
        <v>0</v>
      </c>
      <c r="J11" s="55">
        <f>IF(ISERR(I11/H11),0,I11/H11)</f>
        <v>0</v>
      </c>
    </row>
    <row r="12" spans="1:10" ht="15" customHeight="1">
      <c r="A12" s="13" t="s">
        <v>200</v>
      </c>
      <c r="B12" s="16"/>
      <c r="C12" s="71">
        <v>0</v>
      </c>
      <c r="D12" s="72">
        <v>0</v>
      </c>
      <c r="E12" s="166">
        <v>0</v>
      </c>
      <c r="F12" s="52">
        <v>0</v>
      </c>
      <c r="G12" s="139">
        <v>0</v>
      </c>
      <c r="H12" s="72">
        <v>0</v>
      </c>
      <c r="I12" s="73">
        <v>0</v>
      </c>
      <c r="J12" s="55">
        <v>0</v>
      </c>
    </row>
    <row r="13" spans="1:10" ht="15" customHeight="1">
      <c r="A13" s="217" t="s">
        <v>67</v>
      </c>
      <c r="B13" s="218"/>
      <c r="C13" s="71">
        <v>370000</v>
      </c>
      <c r="D13" s="72">
        <v>357300</v>
      </c>
      <c r="E13" s="73">
        <v>357250</v>
      </c>
      <c r="F13" s="52">
        <f>E13/D13</f>
        <v>0.999860061572908</v>
      </c>
      <c r="G13" s="139">
        <v>0</v>
      </c>
      <c r="H13" s="72">
        <v>0</v>
      </c>
      <c r="I13" s="73">
        <v>0</v>
      </c>
      <c r="J13" s="55">
        <f>IF(ISERR(I13/H13),0,I13/H13)</f>
        <v>0</v>
      </c>
    </row>
    <row r="14" spans="1:10" ht="15" customHeight="1">
      <c r="A14" s="217" t="s">
        <v>68</v>
      </c>
      <c r="B14" s="219"/>
      <c r="C14" s="71">
        <v>550000</v>
      </c>
      <c r="D14" s="72">
        <v>540300</v>
      </c>
      <c r="E14" s="73">
        <v>540259.91</v>
      </c>
      <c r="F14" s="52">
        <f>E14/D14</f>
        <v>0.9999258004812142</v>
      </c>
      <c r="G14" s="139">
        <v>0</v>
      </c>
      <c r="H14" s="72">
        <v>0</v>
      </c>
      <c r="I14" s="73">
        <v>0</v>
      </c>
      <c r="J14" s="55">
        <f>IF(ISERR(I14/H14),0,I14/H14)</f>
        <v>0</v>
      </c>
    </row>
    <row r="15" spans="1:10" ht="15" customHeight="1">
      <c r="A15" s="217" t="s">
        <v>69</v>
      </c>
      <c r="B15" s="228"/>
      <c r="C15" s="74">
        <v>900</v>
      </c>
      <c r="D15" s="75">
        <v>82800</v>
      </c>
      <c r="E15" s="76">
        <v>82747.51</v>
      </c>
      <c r="F15" s="52">
        <f>E15/D15</f>
        <v>0.9993660628019323</v>
      </c>
      <c r="G15" s="140">
        <v>35200</v>
      </c>
      <c r="H15" s="75">
        <v>20200</v>
      </c>
      <c r="I15" s="76">
        <v>20160</v>
      </c>
      <c r="J15" s="52">
        <f>I15/H15</f>
        <v>0.998019801980198</v>
      </c>
    </row>
    <row r="16" spans="1:10" ht="15" customHeight="1" thickBot="1">
      <c r="A16" s="208" t="s">
        <v>229</v>
      </c>
      <c r="B16" s="209"/>
      <c r="C16" s="77">
        <v>0</v>
      </c>
      <c r="D16" s="78">
        <v>68400</v>
      </c>
      <c r="E16" s="79">
        <v>68410.85</v>
      </c>
      <c r="F16" s="52">
        <f>E16/D16</f>
        <v>1.0001586257309942</v>
      </c>
      <c r="G16" s="141">
        <v>0</v>
      </c>
      <c r="H16" s="78">
        <v>0</v>
      </c>
      <c r="I16" s="79">
        <v>0</v>
      </c>
      <c r="J16" s="56">
        <f>IF(ISERR(I16/H16),0,I16/H16)</f>
        <v>0</v>
      </c>
    </row>
    <row r="17" spans="1:10" ht="15" customHeight="1">
      <c r="A17" s="220" t="s">
        <v>70</v>
      </c>
      <c r="B17" s="221"/>
      <c r="C17" s="221"/>
      <c r="D17" s="221"/>
      <c r="E17" s="221"/>
      <c r="F17" s="221"/>
      <c r="G17" s="221"/>
      <c r="H17" s="221"/>
      <c r="I17" s="221"/>
      <c r="J17" s="222"/>
    </row>
    <row r="18" spans="1:10" ht="15" customHeight="1">
      <c r="A18" s="18" t="s">
        <v>247</v>
      </c>
      <c r="B18" s="19">
        <v>558</v>
      </c>
      <c r="C18" s="80">
        <v>0</v>
      </c>
      <c r="D18" s="70">
        <v>126500</v>
      </c>
      <c r="E18" s="70">
        <v>64465.56</v>
      </c>
      <c r="F18" s="52">
        <f aca="true" t="shared" si="0" ref="F18:F24">E18/D18</f>
        <v>0.5096091699604743</v>
      </c>
      <c r="G18" s="21">
        <v>0</v>
      </c>
      <c r="H18" s="82">
        <v>0</v>
      </c>
      <c r="I18" s="70">
        <v>0</v>
      </c>
      <c r="J18" s="52">
        <v>0</v>
      </c>
    </row>
    <row r="19" spans="1:10" ht="15" customHeight="1">
      <c r="A19" s="18" t="s">
        <v>138</v>
      </c>
      <c r="B19" s="19">
        <v>501</v>
      </c>
      <c r="C19" s="80">
        <v>135000</v>
      </c>
      <c r="D19" s="81">
        <v>212300</v>
      </c>
      <c r="E19" s="70">
        <v>212292.88</v>
      </c>
      <c r="F19" s="52">
        <f t="shared" si="0"/>
        <v>0.999966462552991</v>
      </c>
      <c r="G19" s="21">
        <v>5000</v>
      </c>
      <c r="H19" s="82">
        <v>0</v>
      </c>
      <c r="I19" s="70">
        <v>0</v>
      </c>
      <c r="J19" s="52">
        <v>0</v>
      </c>
    </row>
    <row r="20" spans="1:10" ht="15" customHeight="1">
      <c r="A20" s="18" t="s">
        <v>139</v>
      </c>
      <c r="B20" s="19">
        <v>501</v>
      </c>
      <c r="C20" s="80">
        <v>550000</v>
      </c>
      <c r="D20" s="70">
        <v>540300</v>
      </c>
      <c r="E20" s="70">
        <v>540259.91</v>
      </c>
      <c r="F20" s="52">
        <f t="shared" si="0"/>
        <v>0.9999258004812142</v>
      </c>
      <c r="G20" s="21">
        <v>0</v>
      </c>
      <c r="H20" s="82">
        <v>0</v>
      </c>
      <c r="I20" s="70">
        <v>0</v>
      </c>
      <c r="J20" s="52">
        <v>0</v>
      </c>
    </row>
    <row r="21" spans="1:10" ht="15" customHeight="1">
      <c r="A21" s="10" t="s">
        <v>140</v>
      </c>
      <c r="B21" s="11">
        <v>502</v>
      </c>
      <c r="C21" s="83">
        <v>195000</v>
      </c>
      <c r="D21" s="81">
        <v>154500</v>
      </c>
      <c r="E21" s="81">
        <v>154498.39</v>
      </c>
      <c r="F21" s="52">
        <f t="shared" si="0"/>
        <v>0.999989579288026</v>
      </c>
      <c r="G21" s="130">
        <v>1000</v>
      </c>
      <c r="H21" s="84">
        <v>3000</v>
      </c>
      <c r="I21" s="81">
        <v>2981</v>
      </c>
      <c r="J21" s="52">
        <f>I21/H21</f>
        <v>0.9936666666666667</v>
      </c>
    </row>
    <row r="22" spans="1:10" ht="15" customHeight="1">
      <c r="A22" s="10" t="s">
        <v>141</v>
      </c>
      <c r="B22" s="11">
        <v>502</v>
      </c>
      <c r="C22" s="83">
        <v>125000</v>
      </c>
      <c r="D22" s="81">
        <v>115900</v>
      </c>
      <c r="E22" s="81">
        <v>115888.97</v>
      </c>
      <c r="F22" s="52">
        <f t="shared" si="0"/>
        <v>0.9999048317515099</v>
      </c>
      <c r="G22" s="130">
        <v>800</v>
      </c>
      <c r="H22" s="84">
        <v>1700</v>
      </c>
      <c r="I22" s="81">
        <v>1695</v>
      </c>
      <c r="J22" s="52">
        <f>I22/H22</f>
        <v>0.9970588235294118</v>
      </c>
    </row>
    <row r="23" spans="1:10" ht="15" customHeight="1">
      <c r="A23" s="10" t="s">
        <v>142</v>
      </c>
      <c r="B23" s="11">
        <v>502</v>
      </c>
      <c r="C23" s="83">
        <v>80000</v>
      </c>
      <c r="D23" s="81">
        <v>80500</v>
      </c>
      <c r="E23" s="81">
        <v>80549</v>
      </c>
      <c r="F23" s="52">
        <f t="shared" si="0"/>
        <v>1.0006086956521738</v>
      </c>
      <c r="G23" s="130">
        <v>1200</v>
      </c>
      <c r="H23" s="84">
        <v>700</v>
      </c>
      <c r="I23" s="81">
        <v>723</v>
      </c>
      <c r="J23" s="52">
        <f>I23/H23</f>
        <v>1.032857142857143</v>
      </c>
    </row>
    <row r="24" spans="1:10" ht="15" customHeight="1">
      <c r="A24" s="10" t="s">
        <v>143</v>
      </c>
      <c r="B24" s="11">
        <v>502</v>
      </c>
      <c r="C24" s="83">
        <v>9000</v>
      </c>
      <c r="D24" s="81">
        <v>2900</v>
      </c>
      <c r="E24" s="81">
        <v>2892</v>
      </c>
      <c r="F24" s="52">
        <f t="shared" si="0"/>
        <v>0.9972413793103448</v>
      </c>
      <c r="G24" s="130">
        <v>0</v>
      </c>
      <c r="H24" s="84">
        <v>0</v>
      </c>
      <c r="I24" s="81">
        <v>0</v>
      </c>
      <c r="J24" s="52">
        <v>0</v>
      </c>
    </row>
    <row r="25" spans="1:10" ht="15" customHeight="1">
      <c r="A25" s="10" t="s">
        <v>158</v>
      </c>
      <c r="B25" s="11">
        <v>504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145</v>
      </c>
      <c r="B26" s="11">
        <v>511</v>
      </c>
      <c r="C26" s="83">
        <v>20000</v>
      </c>
      <c r="D26" s="81">
        <v>146300</v>
      </c>
      <c r="E26" s="81">
        <v>146308.56</v>
      </c>
      <c r="F26" s="52">
        <f aca="true" t="shared" si="1" ref="F26:F32">E26/D26</f>
        <v>1.0000585099111414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156</v>
      </c>
      <c r="B27" s="11">
        <v>512</v>
      </c>
      <c r="C27" s="83">
        <v>8000</v>
      </c>
      <c r="D27" s="81">
        <v>4700</v>
      </c>
      <c r="E27" s="81">
        <v>4680</v>
      </c>
      <c r="F27" s="52">
        <f t="shared" si="1"/>
        <v>0.9957446808510638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146</v>
      </c>
      <c r="B28" s="11">
        <v>513</v>
      </c>
      <c r="C28" s="83">
        <v>0</v>
      </c>
      <c r="D28" s="81">
        <v>5600</v>
      </c>
      <c r="E28" s="81">
        <v>5598.48</v>
      </c>
      <c r="F28" s="52">
        <f t="shared" si="1"/>
        <v>0.9997285714285713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147</v>
      </c>
      <c r="B29" s="11">
        <v>518</v>
      </c>
      <c r="C29" s="83">
        <v>280300</v>
      </c>
      <c r="D29" s="81">
        <v>323050</v>
      </c>
      <c r="E29" s="81">
        <v>323023.45</v>
      </c>
      <c r="F29" s="52">
        <f t="shared" si="1"/>
        <v>0.9999178145797865</v>
      </c>
      <c r="G29" s="130">
        <v>0</v>
      </c>
      <c r="H29" s="84">
        <v>0</v>
      </c>
      <c r="I29" s="81">
        <v>0</v>
      </c>
      <c r="J29" s="52">
        <v>0</v>
      </c>
    </row>
    <row r="30" spans="1:10" ht="15" customHeight="1">
      <c r="A30" s="10" t="s">
        <v>148</v>
      </c>
      <c r="B30" s="11">
        <v>521</v>
      </c>
      <c r="C30" s="83">
        <v>25000</v>
      </c>
      <c r="D30" s="81">
        <v>333500</v>
      </c>
      <c r="E30" s="81">
        <v>333484</v>
      </c>
      <c r="F30" s="52">
        <f t="shared" si="1"/>
        <v>0.999952023988006</v>
      </c>
      <c r="G30" s="130">
        <v>23000</v>
      </c>
      <c r="H30" s="84">
        <v>0</v>
      </c>
      <c r="I30" s="81">
        <v>0</v>
      </c>
      <c r="J30" s="52">
        <v>0</v>
      </c>
    </row>
    <row r="31" spans="1:10" ht="15" customHeight="1">
      <c r="A31" s="10" t="s">
        <v>149</v>
      </c>
      <c r="B31" s="11">
        <v>524</v>
      </c>
      <c r="C31" s="83">
        <v>0</v>
      </c>
      <c r="D31" s="81">
        <v>109100</v>
      </c>
      <c r="E31" s="81">
        <v>109086</v>
      </c>
      <c r="F31" s="52">
        <f t="shared" si="1"/>
        <v>0.99987167736022</v>
      </c>
      <c r="G31" s="130">
        <v>0</v>
      </c>
      <c r="H31" s="84">
        <v>0</v>
      </c>
      <c r="I31" s="81">
        <v>0</v>
      </c>
      <c r="J31" s="52">
        <v>0</v>
      </c>
    </row>
    <row r="32" spans="1:10" ht="15" customHeight="1">
      <c r="A32" s="10" t="s">
        <v>195</v>
      </c>
      <c r="B32" s="11">
        <v>527</v>
      </c>
      <c r="C32" s="83">
        <v>6000</v>
      </c>
      <c r="D32" s="81">
        <v>7200</v>
      </c>
      <c r="E32" s="81">
        <v>7214</v>
      </c>
      <c r="F32" s="52">
        <f t="shared" si="1"/>
        <v>1.0019444444444445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150</v>
      </c>
      <c r="B33" s="11">
        <v>525</v>
      </c>
      <c r="C33" s="83">
        <v>0</v>
      </c>
      <c r="D33" s="81">
        <v>0</v>
      </c>
      <c r="E33" s="81">
        <v>0</v>
      </c>
      <c r="F33" s="52">
        <v>0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151</v>
      </c>
      <c r="B34" s="11">
        <v>528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152</v>
      </c>
      <c r="B35" s="11">
        <v>538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153</v>
      </c>
      <c r="B36" s="11">
        <v>541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154</v>
      </c>
      <c r="B37" s="11">
        <v>547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218</v>
      </c>
      <c r="B38" s="11">
        <v>549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7" t="s">
        <v>155</v>
      </c>
      <c r="B39" s="9">
        <v>551</v>
      </c>
      <c r="C39" s="83">
        <v>49400</v>
      </c>
      <c r="D39" s="81">
        <v>53600</v>
      </c>
      <c r="E39" s="81">
        <v>53620.5</v>
      </c>
      <c r="F39" s="52">
        <f>E39/D39</f>
        <v>1.0003824626865672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 thickBot="1">
      <c r="A40" s="57" t="s">
        <v>189</v>
      </c>
      <c r="B40" s="12">
        <v>591</v>
      </c>
      <c r="C40" s="85">
        <v>200</v>
      </c>
      <c r="D40" s="86">
        <v>300</v>
      </c>
      <c r="E40" s="86">
        <v>256.57</v>
      </c>
      <c r="F40" s="52">
        <f>E40/D40</f>
        <v>0.8552333333333333</v>
      </c>
      <c r="G40" s="129">
        <v>0</v>
      </c>
      <c r="H40" s="87">
        <v>0</v>
      </c>
      <c r="I40" s="86">
        <v>0</v>
      </c>
      <c r="J40" s="58">
        <v>0</v>
      </c>
    </row>
    <row r="41" spans="1:10" ht="15" customHeight="1">
      <c r="A41" s="14" t="s">
        <v>20</v>
      </c>
      <c r="B41" s="15"/>
      <c r="C41" s="59">
        <f>SUM(C8:C16)</f>
        <v>1482900</v>
      </c>
      <c r="D41" s="59">
        <f>SUM(D8:D16)</f>
        <v>2216250</v>
      </c>
      <c r="E41" s="59">
        <f>SUM(E8:E16)</f>
        <v>2154118.27</v>
      </c>
      <c r="F41" s="60">
        <f>E41/D41</f>
        <v>0.9719653784545967</v>
      </c>
      <c r="G41" s="61">
        <f>SUM(G8:G16)</f>
        <v>35200</v>
      </c>
      <c r="H41" s="61">
        <f>SUM(H8:H16)</f>
        <v>20200</v>
      </c>
      <c r="I41" s="62">
        <f>SUM(I8:I16)</f>
        <v>20160</v>
      </c>
      <c r="J41" s="60">
        <f>I41/H41</f>
        <v>0.998019801980198</v>
      </c>
    </row>
    <row r="42" spans="1:10" ht="15" customHeight="1" thickBot="1">
      <c r="A42" s="13" t="s">
        <v>21</v>
      </c>
      <c r="B42" s="16"/>
      <c r="C42" s="63">
        <f>-SUM(C18:C40)</f>
        <v>-1482900</v>
      </c>
      <c r="D42" s="63">
        <f>-SUM(D18:D40)</f>
        <v>-2216250</v>
      </c>
      <c r="E42" s="63">
        <f>-SUM(E18:E40)</f>
        <v>-2154118.27</v>
      </c>
      <c r="F42" s="52">
        <f>E42/D42</f>
        <v>0.9719653784545967</v>
      </c>
      <c r="G42" s="64">
        <f>-SUM(G18:G40)</f>
        <v>-31000</v>
      </c>
      <c r="H42" s="64">
        <f>-SUM(H18:H40)</f>
        <v>-5400</v>
      </c>
      <c r="I42" s="65">
        <f>-SUM(I18:I40)</f>
        <v>-5399</v>
      </c>
      <c r="J42" s="56">
        <f>I42/H42</f>
        <v>0.9998148148148148</v>
      </c>
    </row>
    <row r="43" spans="1:10" ht="15" customHeight="1" thickBot="1">
      <c r="A43" s="100" t="s">
        <v>237</v>
      </c>
      <c r="B43" s="67"/>
      <c r="C43" s="101">
        <f>+C41+C42</f>
        <v>0</v>
      </c>
      <c r="D43" s="88">
        <f>+D41+D42</f>
        <v>0</v>
      </c>
      <c r="E43" s="88">
        <f>+E41+E42</f>
        <v>0</v>
      </c>
      <c r="F43" s="68" t="s">
        <v>19</v>
      </c>
      <c r="G43" s="146">
        <f>+G41+G42</f>
        <v>4200</v>
      </c>
      <c r="H43" s="101">
        <f>+H41+H42</f>
        <v>14800</v>
      </c>
      <c r="I43" s="88">
        <f>+I41+I42</f>
        <v>14761</v>
      </c>
      <c r="J43" s="58">
        <f>I43/H43</f>
        <v>0.9973648648648649</v>
      </c>
    </row>
    <row r="44" spans="1:10" ht="13.5" thickBot="1">
      <c r="A44" s="150" t="s">
        <v>238</v>
      </c>
      <c r="B44" s="147"/>
      <c r="C44" s="188">
        <f>+C41+C42</f>
        <v>0</v>
      </c>
      <c r="D44" s="88">
        <f>+D41+D42</f>
        <v>0</v>
      </c>
      <c r="E44" s="180">
        <v>0</v>
      </c>
      <c r="F44" s="181" t="s">
        <v>19</v>
      </c>
      <c r="G44" s="185">
        <v>0</v>
      </c>
      <c r="H44" s="151">
        <v>0</v>
      </c>
      <c r="I44" s="151">
        <v>0</v>
      </c>
      <c r="J44" s="161" t="s">
        <v>19</v>
      </c>
    </row>
    <row r="45" spans="1:10" ht="13.5" thickBot="1">
      <c r="A45" s="150" t="s">
        <v>239</v>
      </c>
      <c r="B45" s="182"/>
      <c r="C45" s="179">
        <v>0</v>
      </c>
      <c r="D45" s="180">
        <v>0</v>
      </c>
      <c r="E45" s="88">
        <f>+E41+E42</f>
        <v>0</v>
      </c>
      <c r="F45" s="181" t="s">
        <v>19</v>
      </c>
      <c r="G45" s="184">
        <v>0</v>
      </c>
      <c r="H45" s="151">
        <v>0</v>
      </c>
      <c r="I45" s="151">
        <f>I43</f>
        <v>14761</v>
      </c>
      <c r="J45" s="181" t="s">
        <v>19</v>
      </c>
    </row>
    <row r="46" spans="1:10" ht="13.5" thickBot="1">
      <c r="A46" s="150" t="s">
        <v>240</v>
      </c>
      <c r="B46" s="147"/>
      <c r="C46" s="187"/>
      <c r="D46" s="148"/>
      <c r="E46" s="149"/>
      <c r="F46" s="149"/>
      <c r="G46" s="185"/>
      <c r="H46" s="186"/>
      <c r="I46" s="151">
        <f>E45+I45</f>
        <v>14761</v>
      </c>
      <c r="J46" s="183" t="s">
        <v>19</v>
      </c>
    </row>
    <row r="47" ht="12.75">
      <c r="C47" s="159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&amp;L&amp;A&amp;R144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5" sqref="A5"/>
    </sheetView>
  </sheetViews>
  <sheetFormatPr defaultColWidth="9.125" defaultRowHeight="12.75"/>
  <cols>
    <col min="1" max="1" width="54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113</v>
      </c>
    </row>
    <row r="2" spans="1:9" ht="15">
      <c r="A2" s="38" t="s">
        <v>114</v>
      </c>
      <c r="D2" s="210" t="s">
        <v>8</v>
      </c>
      <c r="E2" s="210"/>
      <c r="F2" s="210"/>
      <c r="G2" s="126"/>
      <c r="H2" s="39" t="s">
        <v>9</v>
      </c>
      <c r="I2" s="40">
        <v>43465</v>
      </c>
    </row>
    <row r="3" ht="13.5" thickBot="1"/>
    <row r="4" spans="3:10" ht="12" customHeight="1"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 t="s">
        <v>160</v>
      </c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20" t="s">
        <v>65</v>
      </c>
      <c r="B7" s="221"/>
      <c r="C7" s="221"/>
      <c r="D7" s="221"/>
      <c r="E7" s="221"/>
      <c r="F7" s="221"/>
      <c r="G7" s="221"/>
      <c r="H7" s="221"/>
      <c r="I7" s="221"/>
      <c r="J7" s="222"/>
    </row>
    <row r="8" spans="1:10" ht="15" customHeight="1">
      <c r="A8" s="215" t="s">
        <v>135</v>
      </c>
      <c r="B8" s="216"/>
      <c r="C8" s="69">
        <v>511800</v>
      </c>
      <c r="D8" s="21">
        <v>511800</v>
      </c>
      <c r="E8" s="70">
        <v>511800</v>
      </c>
      <c r="F8" s="52">
        <f>E8/D8</f>
        <v>1</v>
      </c>
      <c r="G8" s="21">
        <v>0</v>
      </c>
      <c r="H8" s="21">
        <v>0</v>
      </c>
      <c r="I8" s="70">
        <v>0</v>
      </c>
      <c r="J8" s="52">
        <f>IF(ISERR(I8/H8),0,I8/H8)</f>
        <v>0</v>
      </c>
    </row>
    <row r="9" spans="1:10" ht="15" customHeight="1">
      <c r="A9" s="13" t="s">
        <v>99</v>
      </c>
      <c r="B9" s="16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>IF(ISERR(I9/H9),0,I9/H9)</f>
        <v>0</v>
      </c>
    </row>
    <row r="10" spans="1:10" ht="15" customHeight="1">
      <c r="A10" s="13" t="s">
        <v>248</v>
      </c>
      <c r="B10" s="16"/>
      <c r="C10" s="71">
        <v>0</v>
      </c>
      <c r="D10" s="72">
        <v>31600</v>
      </c>
      <c r="E10" s="73">
        <v>31557.75</v>
      </c>
      <c r="F10" s="52">
        <f>E10/D10</f>
        <v>0.9986629746835443</v>
      </c>
      <c r="G10" s="139">
        <v>0</v>
      </c>
      <c r="H10" s="72">
        <v>0</v>
      </c>
      <c r="I10" s="73">
        <v>0</v>
      </c>
      <c r="J10" s="55">
        <v>0</v>
      </c>
    </row>
    <row r="11" spans="1:10" ht="15" customHeight="1">
      <c r="A11" s="13" t="s">
        <v>227</v>
      </c>
      <c r="B11" s="20"/>
      <c r="C11" s="71">
        <v>0</v>
      </c>
      <c r="D11" s="72">
        <v>443700</v>
      </c>
      <c r="E11" s="73">
        <v>443700</v>
      </c>
      <c r="F11" s="52">
        <f>E11/D11</f>
        <v>1</v>
      </c>
      <c r="G11" s="139">
        <v>0</v>
      </c>
      <c r="H11" s="72">
        <v>0</v>
      </c>
      <c r="I11" s="73">
        <v>0</v>
      </c>
      <c r="J11" s="55">
        <f>IF(ISERR(I11/H11),0,I11/H11)</f>
        <v>0</v>
      </c>
    </row>
    <row r="12" spans="1:10" ht="15" customHeight="1">
      <c r="A12" s="13" t="s">
        <v>200</v>
      </c>
      <c r="B12" s="16"/>
      <c r="C12" s="71">
        <v>0</v>
      </c>
      <c r="D12" s="72">
        <v>0</v>
      </c>
      <c r="E12" s="166">
        <v>0</v>
      </c>
      <c r="F12" s="52">
        <v>0</v>
      </c>
      <c r="G12" s="139">
        <v>0</v>
      </c>
      <c r="H12" s="72">
        <v>0</v>
      </c>
      <c r="I12" s="73">
        <v>0</v>
      </c>
      <c r="J12" s="55">
        <v>0</v>
      </c>
    </row>
    <row r="13" spans="1:10" ht="15" customHeight="1">
      <c r="A13" s="217" t="s">
        <v>67</v>
      </c>
      <c r="B13" s="218"/>
      <c r="C13" s="71">
        <v>400000</v>
      </c>
      <c r="D13" s="72">
        <v>388500</v>
      </c>
      <c r="E13" s="73">
        <v>388500</v>
      </c>
      <c r="F13" s="52">
        <f>E13/D13</f>
        <v>1</v>
      </c>
      <c r="G13" s="139">
        <v>0</v>
      </c>
      <c r="H13" s="72">
        <v>0</v>
      </c>
      <c r="I13" s="73">
        <v>0</v>
      </c>
      <c r="J13" s="55">
        <f>IF(ISERR(I13/H13),0,I13/H13)</f>
        <v>0</v>
      </c>
    </row>
    <row r="14" spans="1:10" ht="15" customHeight="1">
      <c r="A14" s="217" t="s">
        <v>68</v>
      </c>
      <c r="B14" s="219"/>
      <c r="C14" s="71">
        <v>615000</v>
      </c>
      <c r="D14" s="72">
        <v>681800</v>
      </c>
      <c r="E14" s="73">
        <v>681792</v>
      </c>
      <c r="F14" s="52">
        <f>E14/D14</f>
        <v>0.9999882663537695</v>
      </c>
      <c r="G14" s="139">
        <v>0</v>
      </c>
      <c r="H14" s="72">
        <v>0</v>
      </c>
      <c r="I14" s="73">
        <v>0</v>
      </c>
      <c r="J14" s="55">
        <f>IF(ISERR(I14/H14),0,I14/H14)</f>
        <v>0</v>
      </c>
    </row>
    <row r="15" spans="1:10" ht="15" customHeight="1">
      <c r="A15" s="217" t="s">
        <v>69</v>
      </c>
      <c r="B15" s="228"/>
      <c r="C15" s="74">
        <v>1000</v>
      </c>
      <c r="D15" s="75">
        <v>54000</v>
      </c>
      <c r="E15" s="76">
        <v>53995.75</v>
      </c>
      <c r="F15" s="52">
        <f>E15/D15</f>
        <v>0.9999212962962963</v>
      </c>
      <c r="G15" s="140">
        <v>9500</v>
      </c>
      <c r="H15" s="75">
        <v>13900</v>
      </c>
      <c r="I15" s="76">
        <v>13860</v>
      </c>
      <c r="J15" s="52">
        <f>I15/H15</f>
        <v>0.9971223021582734</v>
      </c>
    </row>
    <row r="16" spans="1:10" ht="15" customHeight="1" thickBot="1">
      <c r="A16" s="208" t="s">
        <v>100</v>
      </c>
      <c r="B16" s="209"/>
      <c r="C16" s="77">
        <v>0</v>
      </c>
      <c r="D16" s="78">
        <v>0</v>
      </c>
      <c r="E16" s="79">
        <v>0</v>
      </c>
      <c r="F16" s="52">
        <v>0</v>
      </c>
      <c r="G16" s="141">
        <v>0</v>
      </c>
      <c r="H16" s="78">
        <v>0</v>
      </c>
      <c r="I16" s="79">
        <v>0</v>
      </c>
      <c r="J16" s="56">
        <f>IF(ISERR(I16/H16),0,I16/H16)</f>
        <v>0</v>
      </c>
    </row>
    <row r="17" spans="1:10" ht="15" customHeight="1">
      <c r="A17" s="220" t="s">
        <v>70</v>
      </c>
      <c r="B17" s="221"/>
      <c r="C17" s="221"/>
      <c r="D17" s="221"/>
      <c r="E17" s="221"/>
      <c r="F17" s="221"/>
      <c r="G17" s="221"/>
      <c r="H17" s="221"/>
      <c r="I17" s="221"/>
      <c r="J17" s="222"/>
    </row>
    <row r="18" spans="1:10" ht="15" customHeight="1">
      <c r="A18" s="18" t="s">
        <v>137</v>
      </c>
      <c r="B18" s="19">
        <v>558</v>
      </c>
      <c r="C18" s="80">
        <v>15000</v>
      </c>
      <c r="D18" s="70">
        <v>31800</v>
      </c>
      <c r="E18" s="70">
        <v>31750.4</v>
      </c>
      <c r="F18" s="52">
        <f aca="true" t="shared" si="0" ref="F18:F42">E18/D18</f>
        <v>0.9984402515723271</v>
      </c>
      <c r="G18" s="21">
        <v>0</v>
      </c>
      <c r="H18" s="82">
        <v>0</v>
      </c>
      <c r="I18" s="70">
        <v>0</v>
      </c>
      <c r="J18" s="52">
        <v>0</v>
      </c>
    </row>
    <row r="19" spans="1:10" ht="15" customHeight="1">
      <c r="A19" s="18" t="s">
        <v>138</v>
      </c>
      <c r="B19" s="19">
        <v>501</v>
      </c>
      <c r="C19" s="80">
        <v>73000</v>
      </c>
      <c r="D19" s="81">
        <v>85400</v>
      </c>
      <c r="E19" s="70">
        <v>84799.82</v>
      </c>
      <c r="F19" s="52">
        <f t="shared" si="0"/>
        <v>0.992972131147541</v>
      </c>
      <c r="G19" s="21">
        <v>0</v>
      </c>
      <c r="H19" s="82">
        <v>0</v>
      </c>
      <c r="I19" s="70">
        <v>0</v>
      </c>
      <c r="J19" s="52">
        <v>0</v>
      </c>
    </row>
    <row r="20" spans="1:10" ht="15" customHeight="1">
      <c r="A20" s="18" t="s">
        <v>139</v>
      </c>
      <c r="B20" s="19">
        <v>501</v>
      </c>
      <c r="C20" s="80">
        <v>615000</v>
      </c>
      <c r="D20" s="70">
        <v>681800</v>
      </c>
      <c r="E20" s="70">
        <v>681787.37</v>
      </c>
      <c r="F20" s="52">
        <f t="shared" si="0"/>
        <v>0.9999814755060135</v>
      </c>
      <c r="G20" s="21">
        <v>0</v>
      </c>
      <c r="H20" s="82">
        <v>0</v>
      </c>
      <c r="I20" s="70">
        <v>0</v>
      </c>
      <c r="J20" s="52">
        <v>0</v>
      </c>
    </row>
    <row r="21" spans="1:10" ht="15" customHeight="1">
      <c r="A21" s="10" t="s">
        <v>140</v>
      </c>
      <c r="B21" s="11">
        <v>502</v>
      </c>
      <c r="C21" s="83">
        <v>170000</v>
      </c>
      <c r="D21" s="81">
        <v>157100</v>
      </c>
      <c r="E21" s="81">
        <v>157096.25</v>
      </c>
      <c r="F21" s="52">
        <f t="shared" si="0"/>
        <v>0.9999761298535964</v>
      </c>
      <c r="G21" s="130">
        <v>4800</v>
      </c>
      <c r="H21" s="84">
        <v>3100</v>
      </c>
      <c r="I21" s="81">
        <v>3080</v>
      </c>
      <c r="J21" s="52">
        <f>I21/H21</f>
        <v>0.9935483870967742</v>
      </c>
    </row>
    <row r="22" spans="1:10" ht="15" customHeight="1">
      <c r="A22" s="10" t="s">
        <v>141</v>
      </c>
      <c r="B22" s="11">
        <v>502</v>
      </c>
      <c r="C22" s="83">
        <v>181000</v>
      </c>
      <c r="D22" s="81">
        <v>182400</v>
      </c>
      <c r="E22" s="81">
        <v>182367</v>
      </c>
      <c r="F22" s="52">
        <f>E22/D22</f>
        <v>0.9998190789473684</v>
      </c>
      <c r="G22" s="130">
        <v>2800</v>
      </c>
      <c r="H22" s="84">
        <v>1900</v>
      </c>
      <c r="I22" s="81">
        <v>1848</v>
      </c>
      <c r="J22" s="52">
        <f>I22/H22</f>
        <v>0.9726315789473684</v>
      </c>
    </row>
    <row r="23" spans="1:10" ht="15" customHeight="1">
      <c r="A23" s="10" t="s">
        <v>142</v>
      </c>
      <c r="B23" s="11">
        <v>502</v>
      </c>
      <c r="C23" s="83">
        <v>61200</v>
      </c>
      <c r="D23" s="81">
        <v>78200</v>
      </c>
      <c r="E23" s="81">
        <v>78192</v>
      </c>
      <c r="F23" s="52">
        <f>E23/D23</f>
        <v>0.9998976982097186</v>
      </c>
      <c r="G23" s="130">
        <v>1900</v>
      </c>
      <c r="H23" s="84">
        <v>1200</v>
      </c>
      <c r="I23" s="81">
        <v>1232</v>
      </c>
      <c r="J23" s="52">
        <f>I23/H23</f>
        <v>1.0266666666666666</v>
      </c>
    </row>
    <row r="24" spans="1:10" ht="15" customHeight="1">
      <c r="A24" s="10" t="s">
        <v>143</v>
      </c>
      <c r="B24" s="11">
        <v>502</v>
      </c>
      <c r="C24" s="83">
        <v>0</v>
      </c>
      <c r="D24" s="81">
        <v>0</v>
      </c>
      <c r="E24" s="81">
        <v>0</v>
      </c>
      <c r="F24" s="52">
        <v>0</v>
      </c>
      <c r="G24" s="130">
        <v>0</v>
      </c>
      <c r="H24" s="84">
        <v>0</v>
      </c>
      <c r="I24" s="81">
        <v>0</v>
      </c>
      <c r="J24" s="52">
        <v>0</v>
      </c>
    </row>
    <row r="25" spans="1:10" ht="15" customHeight="1">
      <c r="A25" s="10" t="s">
        <v>158</v>
      </c>
      <c r="B25" s="11">
        <v>504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145</v>
      </c>
      <c r="B26" s="11">
        <v>511</v>
      </c>
      <c r="C26" s="83">
        <v>15000</v>
      </c>
      <c r="D26" s="81">
        <v>45200</v>
      </c>
      <c r="E26" s="81">
        <v>45173.44</v>
      </c>
      <c r="F26" s="52">
        <f>E26/D26</f>
        <v>0.999412389380531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156</v>
      </c>
      <c r="B27" s="11">
        <v>512</v>
      </c>
      <c r="C27" s="83">
        <v>9500</v>
      </c>
      <c r="D27" s="81">
        <v>7600</v>
      </c>
      <c r="E27" s="81">
        <v>7587</v>
      </c>
      <c r="F27" s="52">
        <f t="shared" si="0"/>
        <v>0.9982894736842105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146</v>
      </c>
      <c r="B28" s="11">
        <v>513</v>
      </c>
      <c r="C28" s="83">
        <v>1000</v>
      </c>
      <c r="D28" s="81">
        <v>1000</v>
      </c>
      <c r="E28" s="81">
        <v>927</v>
      </c>
      <c r="F28" s="52">
        <f t="shared" si="0"/>
        <v>0.927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147</v>
      </c>
      <c r="B29" s="11">
        <v>518</v>
      </c>
      <c r="C29" s="83">
        <v>250000</v>
      </c>
      <c r="D29" s="81">
        <v>271500</v>
      </c>
      <c r="E29" s="81">
        <v>271477.39</v>
      </c>
      <c r="F29" s="52">
        <f t="shared" si="0"/>
        <v>0.9999167219152855</v>
      </c>
      <c r="G29" s="130">
        <v>0</v>
      </c>
      <c r="H29" s="84">
        <v>0</v>
      </c>
      <c r="I29" s="81">
        <v>0</v>
      </c>
      <c r="J29" s="52">
        <v>0</v>
      </c>
    </row>
    <row r="30" spans="1:10" ht="15" customHeight="1">
      <c r="A30" s="10" t="s">
        <v>148</v>
      </c>
      <c r="B30" s="11">
        <v>521</v>
      </c>
      <c r="C30" s="83">
        <v>25000</v>
      </c>
      <c r="D30" s="81">
        <v>341900</v>
      </c>
      <c r="E30" s="81">
        <v>341887.5</v>
      </c>
      <c r="F30" s="52">
        <f t="shared" si="0"/>
        <v>0.9999634396022229</v>
      </c>
      <c r="G30" s="130">
        <v>0</v>
      </c>
      <c r="H30" s="84">
        <v>0</v>
      </c>
      <c r="I30" s="81">
        <v>0</v>
      </c>
      <c r="J30" s="52">
        <v>0</v>
      </c>
    </row>
    <row r="31" spans="1:10" ht="15" customHeight="1">
      <c r="A31" s="10" t="s">
        <v>149</v>
      </c>
      <c r="B31" s="11">
        <v>524</v>
      </c>
      <c r="C31" s="83">
        <v>8000</v>
      </c>
      <c r="D31" s="81">
        <v>116200</v>
      </c>
      <c r="E31" s="81">
        <v>116182</v>
      </c>
      <c r="F31" s="52">
        <f t="shared" si="0"/>
        <v>0.9998450946643718</v>
      </c>
      <c r="G31" s="130">
        <v>0</v>
      </c>
      <c r="H31" s="84">
        <v>0</v>
      </c>
      <c r="I31" s="81">
        <v>0</v>
      </c>
      <c r="J31" s="52">
        <v>0</v>
      </c>
    </row>
    <row r="32" spans="1:10" ht="15" customHeight="1">
      <c r="A32" s="10" t="s">
        <v>195</v>
      </c>
      <c r="B32" s="11">
        <v>527</v>
      </c>
      <c r="C32" s="83">
        <v>3500</v>
      </c>
      <c r="D32" s="81">
        <v>10500</v>
      </c>
      <c r="E32" s="81">
        <v>10480.25</v>
      </c>
      <c r="F32" s="52">
        <f t="shared" si="0"/>
        <v>0.9981190476190476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150</v>
      </c>
      <c r="B33" s="11">
        <v>525</v>
      </c>
      <c r="C33" s="83">
        <v>0</v>
      </c>
      <c r="D33" s="81">
        <v>0</v>
      </c>
      <c r="E33" s="81">
        <v>0</v>
      </c>
      <c r="F33" s="52">
        <v>0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151</v>
      </c>
      <c r="B34" s="11">
        <v>528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152</v>
      </c>
      <c r="B35" s="11">
        <v>538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153</v>
      </c>
      <c r="B36" s="11">
        <v>541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154</v>
      </c>
      <c r="B37" s="11">
        <v>547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218</v>
      </c>
      <c r="B38" s="11">
        <v>549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7" t="s">
        <v>155</v>
      </c>
      <c r="B39" s="9">
        <v>551</v>
      </c>
      <c r="C39" s="83">
        <v>100600</v>
      </c>
      <c r="D39" s="81">
        <v>100600</v>
      </c>
      <c r="E39" s="81">
        <v>100549</v>
      </c>
      <c r="F39" s="52">
        <f t="shared" si="0"/>
        <v>0.9994930417495029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 thickBot="1">
      <c r="A40" s="57" t="s">
        <v>189</v>
      </c>
      <c r="B40" s="12">
        <v>591</v>
      </c>
      <c r="C40" s="85">
        <v>0</v>
      </c>
      <c r="D40" s="86">
        <v>200</v>
      </c>
      <c r="E40" s="86">
        <v>192.99</v>
      </c>
      <c r="F40" s="52">
        <f t="shared" si="0"/>
        <v>0.9649500000000001</v>
      </c>
      <c r="G40" s="129">
        <v>0</v>
      </c>
      <c r="H40" s="87">
        <v>0</v>
      </c>
      <c r="I40" s="86">
        <v>0</v>
      </c>
      <c r="J40" s="58">
        <v>0</v>
      </c>
    </row>
    <row r="41" spans="1:10" ht="15" customHeight="1">
      <c r="A41" s="14" t="s">
        <v>20</v>
      </c>
      <c r="B41" s="15"/>
      <c r="C41" s="59">
        <f>SUM(C8:C16)</f>
        <v>1527800</v>
      </c>
      <c r="D41" s="59">
        <f>SUM(D8:D16)</f>
        <v>2111400</v>
      </c>
      <c r="E41" s="59">
        <f>SUM(E8:E16)</f>
        <v>2111345.5</v>
      </c>
      <c r="F41" s="60">
        <f t="shared" si="0"/>
        <v>0.99997418774273</v>
      </c>
      <c r="G41" s="61">
        <f>SUM(G8:G16)</f>
        <v>9500</v>
      </c>
      <c r="H41" s="61">
        <f>SUM(H8:H16)</f>
        <v>13900</v>
      </c>
      <c r="I41" s="62">
        <f>SUM(I8:I16)</f>
        <v>13860</v>
      </c>
      <c r="J41" s="60">
        <f>I41/H41</f>
        <v>0.9971223021582734</v>
      </c>
    </row>
    <row r="42" spans="1:10" ht="15" customHeight="1" thickBot="1">
      <c r="A42" s="13" t="s">
        <v>21</v>
      </c>
      <c r="B42" s="16"/>
      <c r="C42" s="63">
        <f>-SUM(C18:C40)</f>
        <v>-1527800</v>
      </c>
      <c r="D42" s="63">
        <f>-SUM(D18:D40)</f>
        <v>-2111400</v>
      </c>
      <c r="E42" s="63">
        <f>-SUM(E18:E40)</f>
        <v>-2110449.41</v>
      </c>
      <c r="F42" s="52">
        <f t="shared" si="0"/>
        <v>0.9995497821350763</v>
      </c>
      <c r="G42" s="64">
        <f>-SUM(G18:G40)</f>
        <v>-9500</v>
      </c>
      <c r="H42" s="64">
        <f>-SUM(H18:H40)</f>
        <v>-6200</v>
      </c>
      <c r="I42" s="65">
        <f>-SUM(I18:I40)</f>
        <v>-6160</v>
      </c>
      <c r="J42" s="56">
        <f>I42/H42</f>
        <v>0.9935483870967742</v>
      </c>
    </row>
    <row r="43" spans="1:10" ht="15" customHeight="1" thickBot="1">
      <c r="A43" s="100" t="s">
        <v>237</v>
      </c>
      <c r="B43" s="67"/>
      <c r="C43" s="101">
        <f>+C41+C42</f>
        <v>0</v>
      </c>
      <c r="D43" s="88">
        <f>+D41+D42</f>
        <v>0</v>
      </c>
      <c r="E43" s="88">
        <f>+E41+E42</f>
        <v>896.089999999851</v>
      </c>
      <c r="F43" s="68" t="s">
        <v>19</v>
      </c>
      <c r="G43" s="146">
        <f>+G41+G42</f>
        <v>0</v>
      </c>
      <c r="H43" s="101">
        <f>+H41+H42</f>
        <v>7700</v>
      </c>
      <c r="I43" s="88">
        <f>+I41+I42</f>
        <v>7700</v>
      </c>
      <c r="J43" s="58">
        <f>I43/H43</f>
        <v>1</v>
      </c>
    </row>
    <row r="44" spans="1:10" ht="13.5" thickBot="1">
      <c r="A44" s="150" t="s">
        <v>238</v>
      </c>
      <c r="B44" s="147"/>
      <c r="C44" s="188">
        <f>+C41+C42</f>
        <v>0</v>
      </c>
      <c r="D44" s="88">
        <f>+D41+D42</f>
        <v>0</v>
      </c>
      <c r="E44" s="180">
        <v>0</v>
      </c>
      <c r="F44" s="181" t="s">
        <v>19</v>
      </c>
      <c r="G44" s="185">
        <v>0</v>
      </c>
      <c r="H44" s="151">
        <v>0</v>
      </c>
      <c r="I44" s="151">
        <v>0</v>
      </c>
      <c r="J44" s="161" t="s">
        <v>19</v>
      </c>
    </row>
    <row r="45" spans="1:10" ht="13.5" thickBot="1">
      <c r="A45" s="150" t="s">
        <v>239</v>
      </c>
      <c r="B45" s="182"/>
      <c r="C45" s="179">
        <v>0</v>
      </c>
      <c r="D45" s="180">
        <v>0</v>
      </c>
      <c r="E45" s="88">
        <f>+E41+E42</f>
        <v>896.089999999851</v>
      </c>
      <c r="F45" s="181" t="s">
        <v>19</v>
      </c>
      <c r="G45" s="184">
        <v>0</v>
      </c>
      <c r="H45" s="151">
        <v>0</v>
      </c>
      <c r="I45" s="151">
        <f>I43</f>
        <v>7700</v>
      </c>
      <c r="J45" s="181" t="s">
        <v>19</v>
      </c>
    </row>
    <row r="46" spans="1:10" ht="13.5" thickBot="1">
      <c r="A46" s="150" t="s">
        <v>240</v>
      </c>
      <c r="B46" s="147"/>
      <c r="C46" s="187"/>
      <c r="D46" s="148"/>
      <c r="E46" s="149"/>
      <c r="F46" s="149"/>
      <c r="G46" s="185"/>
      <c r="H46" s="186"/>
      <c r="I46" s="151">
        <f>E45+I45</f>
        <v>8596.089999999851</v>
      </c>
      <c r="J46" s="183" t="s">
        <v>19</v>
      </c>
    </row>
    <row r="47" ht="12.75">
      <c r="C47" s="159"/>
    </row>
    <row r="48" ht="12.75">
      <c r="C48" s="159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52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4.375" style="5" customWidth="1"/>
    <col min="12" max="12" width="15.125" style="5" customWidth="1"/>
    <col min="13" max="13" width="9.125" style="5" customWidth="1"/>
    <col min="14" max="14" width="14.50390625" style="5" customWidth="1"/>
    <col min="15" max="16384" width="9.125" style="5" customWidth="1"/>
  </cols>
  <sheetData>
    <row r="1" spans="1:9" ht="15">
      <c r="A1" s="38" t="s">
        <v>60</v>
      </c>
      <c r="D1" s="210" t="s">
        <v>8</v>
      </c>
      <c r="E1" s="210"/>
      <c r="F1" s="210"/>
      <c r="G1" s="137"/>
      <c r="H1" s="39" t="s">
        <v>9</v>
      </c>
      <c r="I1" s="40">
        <v>43465</v>
      </c>
    </row>
    <row r="2" ht="13.5" thickBot="1">
      <c r="G2" s="136"/>
    </row>
    <row r="3" spans="3:10" ht="12" customHeight="1">
      <c r="C3" s="211" t="s">
        <v>61</v>
      </c>
      <c r="D3" s="212"/>
      <c r="E3" s="212"/>
      <c r="F3" s="213"/>
      <c r="G3" s="214" t="s">
        <v>10</v>
      </c>
      <c r="H3" s="212"/>
      <c r="I3" s="212"/>
      <c r="J3" s="213"/>
    </row>
    <row r="4" spans="1:10" ht="12" customHeight="1">
      <c r="A4" s="41"/>
      <c r="B4" s="7"/>
      <c r="C4" s="42" t="s">
        <v>62</v>
      </c>
      <c r="D4" s="43" t="s">
        <v>63</v>
      </c>
      <c r="E4" s="44" t="s">
        <v>64</v>
      </c>
      <c r="F4" s="45" t="s">
        <v>7</v>
      </c>
      <c r="G4" s="135" t="s">
        <v>62</v>
      </c>
      <c r="H4" s="43" t="s">
        <v>63</v>
      </c>
      <c r="I4" s="8" t="s">
        <v>64</v>
      </c>
      <c r="J4" s="9" t="s">
        <v>7</v>
      </c>
    </row>
    <row r="5" spans="1:10" ht="9.75" customHeight="1" thickBot="1">
      <c r="A5" s="41"/>
      <c r="B5" s="46"/>
      <c r="C5" s="47" t="s">
        <v>11</v>
      </c>
      <c r="D5" s="48" t="s">
        <v>12</v>
      </c>
      <c r="E5" s="8" t="s">
        <v>13</v>
      </c>
      <c r="F5" s="9" t="s">
        <v>14</v>
      </c>
      <c r="G5" s="138" t="s">
        <v>15</v>
      </c>
      <c r="H5" s="48" t="s">
        <v>16</v>
      </c>
      <c r="I5" s="8" t="s">
        <v>17</v>
      </c>
      <c r="J5" s="9" t="s">
        <v>18</v>
      </c>
    </row>
    <row r="6" spans="1:10" ht="15" customHeight="1">
      <c r="A6" s="49" t="s">
        <v>65</v>
      </c>
      <c r="B6" s="50"/>
      <c r="C6" s="50"/>
      <c r="D6" s="50"/>
      <c r="E6" s="50"/>
      <c r="F6" s="50"/>
      <c r="G6" s="142"/>
      <c r="H6" s="50"/>
      <c r="I6" s="50"/>
      <c r="J6" s="51"/>
    </row>
    <row r="7" spans="1:14" ht="15" customHeight="1">
      <c r="A7" s="215" t="s">
        <v>135</v>
      </c>
      <c r="B7" s="216"/>
      <c r="C7" s="24">
        <f>+'ZŠ Brdičkova 1878'!C7+'ZŠ Bronzová 2027'!C7+'ZŠ prof.O.Chlupa Fingerova 2186'!C7+'ZŠ Janského 2189'!C7+'ZŠ Klausova 2450'!C7+'ZŠ Kuncova 1580'!C7+'ZŠ Mezi Školami 2322'!C7+'ZŠ Mládí 135'!C7+'ZŠ Mohylová 1963'!C7+'ZŠ Trávníčkova 1744'!C7</f>
        <v>34592000</v>
      </c>
      <c r="D7" s="22">
        <f>+'ZŠ Brdičkova 1878'!D7+'ZŠ Bronzová 2027'!D7+'ZŠ prof.O.Chlupa Fingerova 2186'!D7+'ZŠ Janského 2189'!D7+'ZŠ Klausova 2450'!D7+'ZŠ Kuncova 1580'!D7+'ZŠ Mezi Školami 2322'!D7+'ZŠ Mládí 135'!D7+'ZŠ Mohylová 1963'!D7+'ZŠ Trávníčkova 1744'!D7</f>
        <v>36364600</v>
      </c>
      <c r="E7" s="128">
        <f>+'ZŠ Brdičkova 1878'!E7+'ZŠ Bronzová 2027'!E7+'ZŠ prof.O.Chlupa Fingerova 2186'!E7+'ZŠ Janského 2189'!E7+'ZŠ Klausova 2450'!E7+'ZŠ Kuncova 1580'!E7+'ZŠ Mezi Školami 2322'!E7+'ZŠ Mládí 135'!E7+'ZŠ Mohylová 1963'!E7+'ZŠ Trávníčkova 1744'!E7</f>
        <v>36329146</v>
      </c>
      <c r="F7" s="52">
        <f aca="true" t="shared" si="0" ref="F7:F17">E7/D7</f>
        <v>0.9990250408364179</v>
      </c>
      <c r="G7" s="24">
        <f>+'ZŠ Brdičkova 1878'!G7+'ZŠ Bronzová 2027'!G7+'ZŠ prof.O.Chlupa Fingerova 2186'!G7+'ZŠ Janského 2189'!G7+'ZŠ Klausova 2450'!G7+'ZŠ Kuncova 1580'!G7+'ZŠ Mezi Školami 2322'!G7+'ZŠ Mládí 135'!G7+'ZŠ Mohylová 1963'!G7+'ZŠ Trávníčkova 1744'!G7</f>
        <v>0</v>
      </c>
      <c r="H7" s="22">
        <f>+'ZŠ Brdičkova 1878'!H7+'ZŠ Bronzová 2027'!H7+'ZŠ prof.O.Chlupa Fingerova 2186'!H7+'ZŠ Janského 2189'!H7+'ZŠ Klausova 2450'!H7+'ZŠ Kuncova 1580'!H7+'ZŠ Mezi Školami 2322'!H7+'ZŠ Mládí 135'!H7+'ZŠ Mohylová 1963'!H7+'ZŠ Trávníčkova 1744'!H7</f>
        <v>0</v>
      </c>
      <c r="I7" s="128">
        <f>+'ZŠ Brdičkova 1878'!I7+'ZŠ Bronzová 2027'!I7+'ZŠ prof.O.Chlupa Fingerova 2186'!I7+'ZŠ Janského 2189'!I7+'ZŠ Klausova 2450'!I7+'ZŠ Kuncova 1580'!I7+'ZŠ Mezi Školami 2322'!I7+'ZŠ Mládí 135'!I7+'ZŠ Mohylová 1963'!I7+'ZŠ Trávníčkova 1744'!I7</f>
        <v>0</v>
      </c>
      <c r="J7" s="52">
        <f aca="true" t="shared" si="1" ref="J7:J17">IF(ISERR(I7/H7),0,I7/H7)</f>
        <v>0</v>
      </c>
      <c r="L7" s="53"/>
      <c r="M7" s="54"/>
      <c r="N7" s="53"/>
    </row>
    <row r="8" spans="1:14" ht="15" customHeight="1">
      <c r="A8" s="13" t="s">
        <v>217</v>
      </c>
      <c r="B8" s="20"/>
      <c r="C8" s="24">
        <f>+'ZŠ Brdičkova 1878'!C8+'ZŠ Bronzová 2027'!C8+'ZŠ prof.O.Chlupa Fingerova 2186'!C8+'ZŠ Janského 2189'!C8+'ZŠ Klausova 2450'!C8+'ZŠ Kuncova 1580'!C8+'ZŠ Mezi Školami 2322'!C8+'ZŠ Mládí 135'!C8+'ZŠ Mohylová 1963'!C8+'ZŠ Trávníčkova 1744'!C8</f>
        <v>0</v>
      </c>
      <c r="D8" s="22">
        <f>+'ZŠ Brdičkova 1878'!D8+'ZŠ Bronzová 2027'!D8+'ZŠ prof.O.Chlupa Fingerova 2186'!D8+'ZŠ Janského 2189'!D8+'ZŠ Klausova 2450'!D8+'ZŠ Kuncova 1580'!D8+'ZŠ Mezi Školami 2322'!D8+'ZŠ Mládí 135'!D8+'ZŠ Mohylová 1963'!D8+'ZŠ Trávníčkova 1744'!D8</f>
        <v>965600</v>
      </c>
      <c r="E8" s="128">
        <f>+'ZŠ Brdičkova 1878'!E8+'ZŠ Bronzová 2027'!E8+'ZŠ prof.O.Chlupa Fingerova 2186'!E8+'ZŠ Janského 2189'!E8+'ZŠ Klausova 2450'!E8+'ZŠ Kuncova 1580'!E8+'ZŠ Mezi Školami 2322'!E8+'ZŠ Mládí 135'!E8+'ZŠ Mohylová 1963'!E8+'ZŠ Trávníčkova 1744'!E8</f>
        <v>904225.03</v>
      </c>
      <c r="F8" s="55">
        <f>IF(ISERR(E8/D8),0,E8/D8)</f>
        <v>0.9364385149130074</v>
      </c>
      <c r="G8" s="24">
        <f>+'ZŠ Brdičkova 1878'!G8+'ZŠ Bronzová 2027'!G8+'ZŠ prof.O.Chlupa Fingerova 2186'!G8+'ZŠ Janského 2189'!G8+'ZŠ Klausova 2450'!G8+'ZŠ Kuncova 1580'!G8+'ZŠ Mezi Školami 2322'!G8+'ZŠ Mládí 135'!G8+'ZŠ Mohylová 1963'!G8+'ZŠ Trávníčkova 1744'!G8</f>
        <v>0</v>
      </c>
      <c r="H8" s="22">
        <f>+'ZŠ Brdičkova 1878'!H8+'ZŠ Bronzová 2027'!H8+'ZŠ prof.O.Chlupa Fingerova 2186'!H8+'ZŠ Janského 2189'!H8+'ZŠ Klausova 2450'!H8+'ZŠ Kuncova 1580'!H8+'ZŠ Mezi Školami 2322'!H8+'ZŠ Mládí 135'!H8+'ZŠ Mohylová 1963'!H8+'ZŠ Trávníčkova 1744'!H8</f>
        <v>0</v>
      </c>
      <c r="I8" s="128">
        <f>+'ZŠ Brdičkova 1878'!I8+'ZŠ Bronzová 2027'!I8+'ZŠ prof.O.Chlupa Fingerova 2186'!I8+'ZŠ Janského 2189'!I8+'ZŠ Klausova 2450'!I8+'ZŠ Kuncova 1580'!I8+'ZŠ Mezi Školami 2322'!I8+'ZŠ Mládí 135'!I8+'ZŠ Mohylová 1963'!I8+'ZŠ Trávníčkova 1744'!I8</f>
        <v>0</v>
      </c>
      <c r="J8" s="55">
        <f t="shared" si="1"/>
        <v>0</v>
      </c>
      <c r="L8" s="53"/>
      <c r="N8" s="53"/>
    </row>
    <row r="9" spans="1:14" ht="15" customHeight="1">
      <c r="A9" s="13" t="s">
        <v>136</v>
      </c>
      <c r="B9" s="16"/>
      <c r="C9" s="24">
        <f>+'ZŠ Brdičkova 1878'!C9+'ZŠ Bronzová 2027'!C9+'ZŠ prof.O.Chlupa Fingerova 2186'!C9+'ZŠ Janského 2189'!C9+'ZŠ Klausova 2450'!C9+'ZŠ Kuncova 1580'!C9+'ZŠ Mezi Školami 2322'!C9+'ZŠ Mládí 135'!C9+'ZŠ Mohylová 1963'!C9+'ZŠ Trávníčkova 1744'!C9</f>
        <v>0</v>
      </c>
      <c r="D9" s="22">
        <f>+'ZŠ Brdičkova 1878'!D9+'ZŠ Bronzová 2027'!D9+'ZŠ prof.O.Chlupa Fingerova 2186'!D9+'ZŠ Janského 2189'!D9+'ZŠ Klausova 2450'!D9+'ZŠ Kuncova 1580'!D9+'ZŠ Mezi Školami 2322'!D9+'ZŠ Mládí 135'!D9+'ZŠ Mohylová 1963'!D9+'ZŠ Trávníčkova 1744'!D9</f>
        <v>678600</v>
      </c>
      <c r="E9" s="128">
        <f>+'ZŠ Brdičkova 1878'!E9+'ZŠ Bronzová 2027'!E9+'ZŠ prof.O.Chlupa Fingerova 2186'!E9+'ZŠ Janského 2189'!E9+'ZŠ Klausova 2450'!E9+'ZŠ Kuncova 1580'!E9+'ZŠ Mezi Školami 2322'!E9+'ZŠ Mládí 135'!E9+'ZŠ Mohylová 1963'!E9+'ZŠ Trávníčkova 1744'!E9</f>
        <v>678600</v>
      </c>
      <c r="F9" s="55">
        <f>IF(ISERR(E9/D9),0,E9/D9)</f>
        <v>1</v>
      </c>
      <c r="G9" s="24">
        <f>+'ZŠ Brdičkova 1878'!G9+'ZŠ Bronzová 2027'!G9+'ZŠ prof.O.Chlupa Fingerova 2186'!G9+'ZŠ Janského 2189'!G9+'ZŠ Klausova 2450'!G9+'ZŠ Kuncova 1580'!G9+'ZŠ Mezi Školami 2322'!G9+'ZŠ Mládí 135'!G9+'ZŠ Mohylová 1963'!G9+'ZŠ Trávníčkova 1744'!G9</f>
        <v>0</v>
      </c>
      <c r="H9" s="22">
        <f>+'ZŠ Brdičkova 1878'!H9+'ZŠ Bronzová 2027'!H9+'ZŠ prof.O.Chlupa Fingerova 2186'!H9+'ZŠ Janského 2189'!H9+'ZŠ Klausova 2450'!H9+'ZŠ Kuncova 1580'!H9+'ZŠ Mezi Školami 2322'!H9+'ZŠ Mládí 135'!H9+'ZŠ Mohylová 1963'!H9+'ZŠ Trávníčkova 1744'!H9</f>
        <v>0</v>
      </c>
      <c r="I9" s="128">
        <f>+'ZŠ Brdičkova 1878'!I9+'ZŠ Bronzová 2027'!I9+'ZŠ prof.O.Chlupa Fingerova 2186'!I9+'ZŠ Janského 2189'!I9+'ZŠ Klausova 2450'!I9+'ZŠ Kuncova 1580'!I9+'ZŠ Mezi Školami 2322'!I9+'ZŠ Mládí 135'!I9+'ZŠ Mohylová 1963'!I9+'ZŠ Trávníčkova 1744'!I9</f>
        <v>0</v>
      </c>
      <c r="J9" s="55">
        <f t="shared" si="1"/>
        <v>0</v>
      </c>
      <c r="L9" s="53"/>
      <c r="N9" s="53"/>
    </row>
    <row r="10" spans="1:14" ht="15" customHeight="1">
      <c r="A10" s="13" t="s">
        <v>215</v>
      </c>
      <c r="B10" s="16"/>
      <c r="C10" s="24">
        <f>+'ZŠ Brdičkova 1878'!C10+'ZŠ Bronzová 2027'!C10+'ZŠ prof.O.Chlupa Fingerova 2186'!C10+'ZŠ Janského 2189'!C10+'ZŠ Klausova 2450'!C10+'ZŠ Kuncova 1580'!C10+'ZŠ Mezi Školami 2322'!C10+'ZŠ Mládí 135'!C10+'ZŠ Mohylová 1963'!C10+'ZŠ Trávníčkova 1744'!C10</f>
        <v>0</v>
      </c>
      <c r="D10" s="22">
        <f>+'ZŠ Brdičkova 1878'!D10+'ZŠ Bronzová 2027'!D10+'ZŠ prof.O.Chlupa Fingerova 2186'!D10+'ZŠ Janského 2189'!D10+'ZŠ Klausova 2450'!D10+'ZŠ Kuncova 1580'!D10+'ZŠ Mezi Školami 2322'!D10+'ZŠ Mládí 135'!D10+'ZŠ Mohylová 1963'!D10+'ZŠ Trávníčkova 1744'!D10</f>
        <v>9192800</v>
      </c>
      <c r="E10" s="128">
        <f>+'ZŠ Brdičkova 1878'!E10+'ZŠ Bronzová 2027'!E10+'ZŠ prof.O.Chlupa Fingerova 2186'!E10+'ZŠ Janského 2189'!E10+'ZŠ Klausova 2450'!E10+'ZŠ Kuncova 1580'!E10+'ZŠ Mezi Školami 2322'!E10+'ZŠ Mládí 135'!E10+'ZŠ Mohylová 1963'!E10+'ZŠ Trávníčkova 1744'!E10</f>
        <v>9192800</v>
      </c>
      <c r="F10" s="55">
        <f>IF(ISERR(E10/D10),0,E10/D10)</f>
        <v>1</v>
      </c>
      <c r="G10" s="24">
        <f>+'ZŠ Brdičkova 1878'!G10+'ZŠ Bronzová 2027'!G10+'ZŠ prof.O.Chlupa Fingerova 2186'!G10+'ZŠ Janského 2189'!G10+'ZŠ Klausova 2450'!G10+'ZŠ Kuncova 1580'!G10+'ZŠ Mezi Školami 2322'!G10+'ZŠ Mládí 135'!G10+'ZŠ Mohylová 1963'!G10+'ZŠ Trávníčkova 1744'!G10</f>
        <v>0</v>
      </c>
      <c r="H10" s="22">
        <f>+'ZŠ Brdičkova 1878'!H10+'ZŠ Bronzová 2027'!H10+'ZŠ prof.O.Chlupa Fingerova 2186'!H10+'ZŠ Janského 2189'!H10+'ZŠ Klausova 2450'!H10+'ZŠ Kuncova 1580'!H10+'ZŠ Mezi Školami 2322'!H10+'ZŠ Mládí 135'!H10+'ZŠ Mohylová 1963'!H10+'ZŠ Trávníčkova 1744'!H10</f>
        <v>0</v>
      </c>
      <c r="I10" s="128">
        <f>+'ZŠ Brdičkova 1878'!I10+'ZŠ Bronzová 2027'!I10+'ZŠ prof.O.Chlupa Fingerova 2186'!I10+'ZŠ Janského 2189'!I10+'ZŠ Klausova 2450'!I10+'ZŠ Kuncova 1580'!I10+'ZŠ Mezi Školami 2322'!I10+'ZŠ Mládí 135'!I10+'ZŠ Mohylová 1963'!I10+'ZŠ Trávníčkova 1744'!I10</f>
        <v>0</v>
      </c>
      <c r="J10" s="55">
        <f>IF(ISERR(I10/H10),0,I10/H10)</f>
        <v>0</v>
      </c>
      <c r="L10" s="53"/>
      <c r="N10" s="53"/>
    </row>
    <row r="11" spans="1:14" ht="15" customHeight="1">
      <c r="A11" s="13" t="s">
        <v>224</v>
      </c>
      <c r="B11" s="16"/>
      <c r="C11" s="24">
        <f>+'ZŠ Brdičkova 1878'!C11+'ZŠ Bronzová 2027'!C11+'ZŠ prof.O.Chlupa Fingerova 2186'!C11+'ZŠ Janského 2189'!C11+'ZŠ Klausova 2450'!C11+'ZŠ Kuncova 1580'!C11+'ZŠ Mezi Školami 2322'!C11+'ZŠ Mládí 135'!C11+'ZŠ Mohylová 1963'!C11+'ZŠ Trávníčkova 1744'!C11</f>
        <v>0</v>
      </c>
      <c r="D11" s="22">
        <f>+'ZŠ Brdičkova 1878'!D11+'ZŠ Bronzová 2027'!D11+'ZŠ prof.O.Chlupa Fingerova 2186'!D11+'ZŠ Janského 2189'!D11+'ZŠ Klausova 2450'!D11+'ZŠ Kuncova 1580'!D11+'ZŠ Mezi Školami 2322'!D11+'ZŠ Mládí 135'!D11+'ZŠ Mohylová 1963'!D11+'ZŠ Trávníčkova 1744'!D11</f>
        <v>99000</v>
      </c>
      <c r="E11" s="128">
        <f>+'ZŠ Brdičkova 1878'!E11+'ZŠ Bronzová 2027'!E11+'ZŠ prof.O.Chlupa Fingerova 2186'!E11+'ZŠ Janského 2189'!E11+'ZŠ Klausova 2450'!E11+'ZŠ Kuncova 1580'!E11+'ZŠ Mezi Školami 2322'!E11+'ZŠ Mládí 135'!E11+'ZŠ Mohylová 1963'!E11+'ZŠ Trávníčkova 1744'!E11</f>
        <v>99000</v>
      </c>
      <c r="F11" s="52">
        <f t="shared" si="0"/>
        <v>1</v>
      </c>
      <c r="G11" s="24">
        <f>+'ZŠ Brdičkova 1878'!G11+'ZŠ Bronzová 2027'!G11+'ZŠ prof.O.Chlupa Fingerova 2186'!G11+'ZŠ Janského 2189'!G11+'ZŠ Klausova 2450'!G11+'ZŠ Kuncova 1580'!G11+'ZŠ Mezi Školami 2322'!G11+'ZŠ Mládí 135'!G11+'ZŠ Mohylová 1963'!G11+'ZŠ Trávníčkova 1744'!G11</f>
        <v>0</v>
      </c>
      <c r="H11" s="22">
        <f>+'ZŠ Brdičkova 1878'!H11+'ZŠ Bronzová 2027'!H11+'ZŠ prof.O.Chlupa Fingerova 2186'!H11+'ZŠ Janského 2189'!H11+'ZŠ Klausova 2450'!H11+'ZŠ Kuncova 1580'!H11+'ZŠ Mezi Školami 2322'!H11+'ZŠ Mládí 135'!H11+'ZŠ Mohylová 1963'!H11+'ZŠ Trávníčkova 1744'!H11</f>
        <v>0</v>
      </c>
      <c r="I11" s="128">
        <f>+'ZŠ Brdičkova 1878'!I11+'ZŠ Bronzová 2027'!I11+'ZŠ prof.O.Chlupa Fingerova 2186'!I11+'ZŠ Janského 2189'!I11+'ZŠ Klausova 2450'!I11+'ZŠ Kuncova 1580'!I11+'ZŠ Mezi Školami 2322'!I11+'ZŠ Mládí 135'!I11+'ZŠ Mohylová 1963'!I11+'ZŠ Trávníčkova 1744'!I11</f>
        <v>0</v>
      </c>
      <c r="J11" s="55">
        <f>IF(ISERR(I11/H11),0,I11/H11)</f>
        <v>0</v>
      </c>
      <c r="L11" s="53"/>
      <c r="N11" s="53"/>
    </row>
    <row r="12" spans="1:14" ht="15" customHeight="1">
      <c r="A12" s="13" t="s">
        <v>194</v>
      </c>
      <c r="B12" s="16"/>
      <c r="C12" s="24">
        <f>+'ZŠ Brdičkova 1878'!C12+'ZŠ Bronzová 2027'!C12+'ZŠ prof.O.Chlupa Fingerova 2186'!C12+'ZŠ Janského 2189'!C12+'ZŠ Klausova 2450'!C12+'ZŠ Kuncova 1580'!C12+'ZŠ Mezi Školami 2322'!C12+'ZŠ Mládí 135'!C12+'ZŠ Mohylová 1963'!C12+'ZŠ Trávníčkova 1744'!C12</f>
        <v>0</v>
      </c>
      <c r="D12" s="22">
        <f>+'ZŠ Brdičkova 1878'!D12+'ZŠ Bronzová 2027'!D12+'ZŠ prof.O.Chlupa Fingerova 2186'!D12+'ZŠ Janského 2189'!D12+'ZŠ Klausova 2450'!D12+'ZŠ Kuncova 1580'!D12+'ZŠ Mezi Školami 2322'!D12+'ZŠ Mládí 135'!D12+'ZŠ Mohylová 1963'!D12+'ZŠ Trávníčkova 1744'!D12</f>
        <v>150000</v>
      </c>
      <c r="E12" s="128">
        <f>+'ZŠ Brdičkova 1878'!E12+'ZŠ Bronzová 2027'!E12+'ZŠ prof.O.Chlupa Fingerova 2186'!E12+'ZŠ Janského 2189'!E12+'ZŠ Klausova 2450'!E12+'ZŠ Kuncova 1580'!E12+'ZŠ Mezi Školami 2322'!E12+'ZŠ Mládí 135'!E12+'ZŠ Mohylová 1963'!E12+'ZŠ Trávníčkova 1744'!E12</f>
        <v>150000</v>
      </c>
      <c r="F12" s="52">
        <f t="shared" si="0"/>
        <v>1</v>
      </c>
      <c r="G12" s="24">
        <f>+'ZŠ Brdičkova 1878'!G12+'ZŠ Bronzová 2027'!G12+'ZŠ prof.O.Chlupa Fingerova 2186'!G12+'ZŠ Janského 2189'!G12+'ZŠ Klausova 2450'!G12+'ZŠ Kuncova 1580'!G12+'ZŠ Mezi Školami 2322'!G12+'ZŠ Mládí 135'!G12+'ZŠ Mohylová 1963'!G12+'ZŠ Trávníčkova 1744'!G12</f>
        <v>0</v>
      </c>
      <c r="H12" s="22">
        <f>+'ZŠ Brdičkova 1878'!H12+'ZŠ Bronzová 2027'!H12+'ZŠ prof.O.Chlupa Fingerova 2186'!H12+'ZŠ Janského 2189'!H12+'ZŠ Klausova 2450'!H12+'ZŠ Kuncova 1580'!H12+'ZŠ Mezi Školami 2322'!H12+'ZŠ Mládí 135'!H12+'ZŠ Mohylová 1963'!H12+'ZŠ Trávníčkova 1744'!H12</f>
        <v>0</v>
      </c>
      <c r="I12" s="128">
        <f>+'ZŠ Brdičkova 1878'!I12+'ZŠ Bronzová 2027'!I12+'ZŠ prof.O.Chlupa Fingerova 2186'!I12+'ZŠ Janského 2189'!I12+'ZŠ Klausova 2450'!I12+'ZŠ Kuncova 1580'!I12+'ZŠ Mezi Školami 2322'!I12+'ZŠ Mládí 135'!I12+'ZŠ Mohylová 1963'!I12+'ZŠ Trávníčkova 1744'!I12</f>
        <v>0</v>
      </c>
      <c r="J12" s="55">
        <f>IF(ISERR(I12/H12),0,I12/H12)</f>
        <v>0</v>
      </c>
      <c r="L12" s="53"/>
      <c r="N12" s="53"/>
    </row>
    <row r="13" spans="1:14" ht="15" customHeight="1">
      <c r="A13" s="13" t="s">
        <v>207</v>
      </c>
      <c r="B13" s="16"/>
      <c r="C13" s="24">
        <f>+'ZŠ Brdičkova 1878'!C13+'ZŠ Bronzová 2027'!C13+'ZŠ prof.O.Chlupa Fingerova 2186'!C13+'ZŠ Janského 2189'!C13+'ZŠ Klausova 2450'!C13+'ZŠ Kuncova 1580'!C13+'ZŠ Mezi Školami 2322'!C13+'ZŠ Mládí 135'!C13+'ZŠ Mohylová 1963'!C13+'ZŠ Trávníčkova 1744'!C13</f>
        <v>0</v>
      </c>
      <c r="D13" s="22">
        <f>+'ZŠ Brdičkova 1878'!D13+'ZŠ Bronzová 2027'!D13+'ZŠ prof.O.Chlupa Fingerova 2186'!D13+'ZŠ Janského 2189'!D13+'ZŠ Klausova 2450'!D13+'ZŠ Kuncova 1580'!D13+'ZŠ Mezi Školami 2322'!D13+'ZŠ Mládí 135'!D13+'ZŠ Mohylová 1963'!D13+'ZŠ Trávníčkova 1744'!D13</f>
        <v>272200</v>
      </c>
      <c r="E13" s="128">
        <f>+'ZŠ Brdičkova 1878'!E13+'ZŠ Bronzová 2027'!E13+'ZŠ prof.O.Chlupa Fingerova 2186'!E13+'ZŠ Janského 2189'!E13+'ZŠ Klausova 2450'!E13+'ZŠ Kuncova 1580'!E13+'ZŠ Mezi Školami 2322'!E13+'ZŠ Mládí 135'!E13+'ZŠ Mohylová 1963'!E13+'ZŠ Trávníčkova 1744'!E13</f>
        <v>272134.76</v>
      </c>
      <c r="F13" s="52">
        <f t="shared" si="0"/>
        <v>0.9997603232916973</v>
      </c>
      <c r="G13" s="24">
        <f>+'ZŠ Brdičkova 1878'!G13+'ZŠ Bronzová 2027'!G13+'ZŠ prof.O.Chlupa Fingerova 2186'!G13+'ZŠ Janského 2189'!G13+'ZŠ Klausova 2450'!G13+'ZŠ Kuncova 1580'!G13+'ZŠ Mezi Školami 2322'!G13+'ZŠ Mládí 135'!G13+'ZŠ Mohylová 1963'!G13+'ZŠ Trávníčkova 1744'!G13</f>
        <v>0</v>
      </c>
      <c r="H13" s="22">
        <f>+'ZŠ Brdičkova 1878'!H13+'ZŠ Bronzová 2027'!H13+'ZŠ prof.O.Chlupa Fingerova 2186'!H13+'ZŠ Janského 2189'!H13+'ZŠ Klausova 2450'!H13+'ZŠ Kuncova 1580'!H13+'ZŠ Mezi Školami 2322'!H13+'ZŠ Mládí 135'!H13+'ZŠ Mohylová 1963'!H13+'ZŠ Trávníčkova 1744'!H13</f>
        <v>0</v>
      </c>
      <c r="I13" s="128">
        <f>+'ZŠ Brdičkova 1878'!I13+'ZŠ Bronzová 2027'!I13+'ZŠ prof.O.Chlupa Fingerova 2186'!I13+'ZŠ Janského 2189'!I13+'ZŠ Klausova 2450'!I13+'ZŠ Kuncova 1580'!I13+'ZŠ Mezi Školami 2322'!I13+'ZŠ Mládí 135'!I13+'ZŠ Mohylová 1963'!I13+'ZŠ Trávníčkova 1744'!I13</f>
        <v>0</v>
      </c>
      <c r="J13" s="55">
        <f>IF(ISERR(I13/H13),0,I13/H13)</f>
        <v>0</v>
      </c>
      <c r="L13" s="53"/>
      <c r="N13" s="53"/>
    </row>
    <row r="14" spans="1:14" ht="15" customHeight="1">
      <c r="A14" s="217" t="s">
        <v>67</v>
      </c>
      <c r="B14" s="218"/>
      <c r="C14" s="24">
        <f>+'ZŠ Brdičkova 1878'!C14+'ZŠ Bronzová 2027'!C14+'ZŠ prof.O.Chlupa Fingerova 2186'!C14+'ZŠ Janského 2189'!C14+'ZŠ Klausova 2450'!C14+'ZŠ Kuncova 1580'!C14+'ZŠ Mezi Školami 2322'!C14+'ZŠ Mládí 135'!C14+'ZŠ Mohylová 1963'!C14+'ZŠ Trávníčkova 1744'!C14</f>
        <v>4515000</v>
      </c>
      <c r="D14" s="22">
        <f>+'ZŠ Brdičkova 1878'!D14+'ZŠ Bronzová 2027'!D14+'ZŠ prof.O.Chlupa Fingerova 2186'!D14+'ZŠ Janského 2189'!D14+'ZŠ Klausova 2450'!D14+'ZŠ Kuncova 1580'!D14+'ZŠ Mezi Školami 2322'!D14+'ZŠ Mládí 135'!D14+'ZŠ Mohylová 1963'!D14+'ZŠ Trávníčkova 1744'!D14</f>
        <v>5017400</v>
      </c>
      <c r="E14" s="128">
        <f>+'ZŠ Brdičkova 1878'!E14+'ZŠ Bronzová 2027'!E14+'ZŠ prof.O.Chlupa Fingerova 2186'!E14+'ZŠ Janského 2189'!E14+'ZŠ Klausova 2450'!E14+'ZŠ Kuncova 1580'!E14+'ZŠ Mezi Školami 2322'!E14+'ZŠ Mládí 135'!E14+'ZŠ Mohylová 1963'!E14+'ZŠ Trávníčkova 1744'!E14</f>
        <v>5017339</v>
      </c>
      <c r="F14" s="52">
        <f t="shared" si="0"/>
        <v>0.9999878423087655</v>
      </c>
      <c r="G14" s="24">
        <f>+'ZŠ Brdičkova 1878'!G14+'ZŠ Bronzová 2027'!G14+'ZŠ prof.O.Chlupa Fingerova 2186'!G14+'ZŠ Janského 2189'!G14+'ZŠ Klausova 2450'!G14+'ZŠ Kuncova 1580'!G14+'ZŠ Mezi Školami 2322'!G14+'ZŠ Mládí 135'!G14+'ZŠ Mohylová 1963'!G14+'ZŠ Trávníčkova 1744'!G14</f>
        <v>0</v>
      </c>
      <c r="H14" s="22">
        <f>+'ZŠ Brdičkova 1878'!H14+'ZŠ Bronzová 2027'!H14+'ZŠ prof.O.Chlupa Fingerova 2186'!H14+'ZŠ Janského 2189'!H14+'ZŠ Klausova 2450'!H14+'ZŠ Kuncova 1580'!H14+'ZŠ Mezi Školami 2322'!H14+'ZŠ Mládí 135'!H14+'ZŠ Mohylová 1963'!H14+'ZŠ Trávníčkova 1744'!H14</f>
        <v>0</v>
      </c>
      <c r="I14" s="128">
        <f>+'ZŠ Brdičkova 1878'!I14+'ZŠ Bronzová 2027'!I14+'ZŠ prof.O.Chlupa Fingerova 2186'!I14+'ZŠ Janského 2189'!I14+'ZŠ Klausova 2450'!I14+'ZŠ Kuncova 1580'!I14+'ZŠ Mezi Školami 2322'!I14+'ZŠ Mládí 135'!I14+'ZŠ Mohylová 1963'!I14+'ZŠ Trávníčkova 1744'!I14</f>
        <v>0</v>
      </c>
      <c r="J14" s="55">
        <f t="shared" si="1"/>
        <v>0</v>
      </c>
      <c r="L14" s="53"/>
      <c r="N14" s="53"/>
    </row>
    <row r="15" spans="1:14" ht="15" customHeight="1">
      <c r="A15" s="217" t="s">
        <v>68</v>
      </c>
      <c r="B15" s="219"/>
      <c r="C15" s="24">
        <f>+'ZŠ Brdičkova 1878'!C15+'ZŠ Bronzová 2027'!C15+'ZŠ prof.O.Chlupa Fingerova 2186'!C15+'ZŠ Janského 2189'!C15+'ZŠ Klausova 2450'!C15+'ZŠ Kuncova 1580'!C15+'ZŠ Mezi Školami 2322'!C15+'ZŠ Mládí 135'!C15+'ZŠ Mohylová 1963'!C15+'ZŠ Trávníčkova 1744'!C15</f>
        <v>22564000</v>
      </c>
      <c r="D15" s="22">
        <f>+'ZŠ Brdičkova 1878'!D15+'ZŠ Bronzová 2027'!D15+'ZŠ prof.O.Chlupa Fingerova 2186'!D15+'ZŠ Janského 2189'!D15+'ZŠ Klausova 2450'!D15+'ZŠ Kuncova 1580'!D15+'ZŠ Mezi Školami 2322'!D15+'ZŠ Mládí 135'!D15+'ZŠ Mohylová 1963'!D15+'ZŠ Trávníčkova 1744'!D15</f>
        <v>27526600</v>
      </c>
      <c r="E15" s="128">
        <f>+'ZŠ Brdičkova 1878'!E15+'ZŠ Bronzová 2027'!E15+'ZŠ prof.O.Chlupa Fingerova 2186'!E15+'ZŠ Janského 2189'!E15+'ZŠ Klausova 2450'!E15+'ZŠ Kuncova 1580'!E15+'ZŠ Mezi Školami 2322'!E15+'ZŠ Mládí 135'!E15+'ZŠ Mohylová 1963'!E15+'ZŠ Trávníčkova 1744'!E15</f>
        <v>27525451.729999997</v>
      </c>
      <c r="F15" s="52">
        <f t="shared" si="0"/>
        <v>0.9999582850769799</v>
      </c>
      <c r="G15" s="24">
        <f>+'ZŠ Brdičkova 1878'!G15+'ZŠ Bronzová 2027'!G15+'ZŠ prof.O.Chlupa Fingerova 2186'!G15+'ZŠ Janského 2189'!G15+'ZŠ Klausova 2450'!G15+'ZŠ Kuncova 1580'!G15+'ZŠ Mezi Školami 2322'!G15+'ZŠ Mládí 135'!G15+'ZŠ Mohylová 1963'!G15+'ZŠ Trávníčkova 1744'!G15</f>
        <v>0</v>
      </c>
      <c r="H15" s="22">
        <f>+'ZŠ Brdičkova 1878'!H15+'ZŠ Bronzová 2027'!H15+'ZŠ prof.O.Chlupa Fingerova 2186'!H15+'ZŠ Janského 2189'!H15+'ZŠ Klausova 2450'!H15+'ZŠ Kuncova 1580'!H15+'ZŠ Mezi Školami 2322'!H15+'ZŠ Mládí 135'!H15+'ZŠ Mohylová 1963'!H15+'ZŠ Trávníčkova 1744'!H15</f>
        <v>0</v>
      </c>
      <c r="I15" s="128">
        <f>+'ZŠ Brdičkova 1878'!I15+'ZŠ Bronzová 2027'!I15+'ZŠ prof.O.Chlupa Fingerova 2186'!I15+'ZŠ Janského 2189'!I15+'ZŠ Klausova 2450'!I15+'ZŠ Kuncova 1580'!I15+'ZŠ Mezi Školami 2322'!I15+'ZŠ Mládí 135'!I15+'ZŠ Mohylová 1963'!I15+'ZŠ Trávníčkova 1744'!I15</f>
        <v>0</v>
      </c>
      <c r="J15" s="55">
        <f t="shared" si="1"/>
        <v>0</v>
      </c>
      <c r="L15" s="53"/>
      <c r="N15" s="53"/>
    </row>
    <row r="16" spans="1:14" ht="15" customHeight="1">
      <c r="A16" s="13" t="s">
        <v>69</v>
      </c>
      <c r="B16" s="16"/>
      <c r="C16" s="24">
        <f>+'ZŠ Brdičkova 1878'!C16+'ZŠ Bronzová 2027'!C16+'ZŠ prof.O.Chlupa Fingerova 2186'!C16+'ZŠ Janského 2189'!C16+'ZŠ Klausova 2450'!C16+'ZŠ Kuncova 1580'!C16+'ZŠ Mezi Školami 2322'!C16+'ZŠ Mládí 135'!C16+'ZŠ Mohylová 1963'!C16+'ZŠ Trávníčkova 1744'!C16</f>
        <v>1741200</v>
      </c>
      <c r="D16" s="22">
        <f>+'ZŠ Brdičkova 1878'!D16+'ZŠ Bronzová 2027'!D16+'ZŠ prof.O.Chlupa Fingerova 2186'!D16+'ZŠ Janského 2189'!D16+'ZŠ Klausova 2450'!D16+'ZŠ Kuncova 1580'!D16+'ZŠ Mezi Školami 2322'!D16+'ZŠ Mládí 135'!D16+'ZŠ Mohylová 1963'!D16+'ZŠ Trávníčkova 1744'!D16</f>
        <v>12064900</v>
      </c>
      <c r="E16" s="128">
        <f>+'ZŠ Brdičkova 1878'!E16+'ZŠ Bronzová 2027'!E16+'ZŠ prof.O.Chlupa Fingerova 2186'!E16+'ZŠ Janského 2189'!E16+'ZŠ Klausova 2450'!E16+'ZŠ Kuncova 1580'!E16+'ZŠ Mezi Školami 2322'!E16+'ZŠ Mládí 135'!E16+'ZŠ Mohylová 1963'!E16+'ZŠ Trávníčkova 1744'!E16</f>
        <v>12064693.329999998</v>
      </c>
      <c r="F16" s="52">
        <f t="shared" si="0"/>
        <v>0.9999828701439712</v>
      </c>
      <c r="G16" s="24">
        <f>+'ZŠ Brdičkova 1878'!G16+'ZŠ Bronzová 2027'!G16+'ZŠ prof.O.Chlupa Fingerova 2186'!G16+'ZŠ Janského 2189'!G16+'ZŠ Klausova 2450'!G16+'ZŠ Kuncova 1580'!G16+'ZŠ Mezi Školami 2322'!G16+'ZŠ Mládí 135'!G16+'ZŠ Mohylová 1963'!G16+'ZŠ Trávníčkova 1744'!G16</f>
        <v>12165000</v>
      </c>
      <c r="H16" s="22">
        <f>+'ZŠ Brdičkova 1878'!H16+'ZŠ Bronzová 2027'!H16+'ZŠ prof.O.Chlupa Fingerova 2186'!H16+'ZŠ Janského 2189'!H16+'ZŠ Klausova 2450'!H16+'ZŠ Kuncova 1580'!H16+'ZŠ Mezi Školami 2322'!H16+'ZŠ Mládí 135'!H16+'ZŠ Mohylová 1963'!H16+'ZŠ Trávníčkova 1744'!H16</f>
        <v>15484800</v>
      </c>
      <c r="I16" s="128">
        <f>+'ZŠ Brdičkova 1878'!I16+'ZŠ Bronzová 2027'!I16+'ZŠ prof.O.Chlupa Fingerova 2186'!I16+'ZŠ Janského 2189'!I16+'ZŠ Klausova 2450'!I16+'ZŠ Kuncova 1580'!I16+'ZŠ Mezi Školami 2322'!I16+'ZŠ Mládí 135'!I16+'ZŠ Mohylová 1963'!I16+'ZŠ Trávníčkova 1744'!I16</f>
        <v>15483788.08</v>
      </c>
      <c r="J16" s="52">
        <f>I16/H16</f>
        <v>0.9999346507542881</v>
      </c>
      <c r="L16" s="53"/>
      <c r="N16" s="53"/>
    </row>
    <row r="17" spans="1:14" ht="15" customHeight="1" thickBot="1">
      <c r="A17" s="208" t="s">
        <v>236</v>
      </c>
      <c r="B17" s="209"/>
      <c r="C17" s="24">
        <f>+'ZŠ Brdičkova 1878'!C17+'ZŠ Bronzová 2027'!C17+'ZŠ prof.O.Chlupa Fingerova 2186'!C17+'ZŠ Janského 2189'!C17+'ZŠ Klausova 2450'!C17+'ZŠ Kuncova 1580'!C17+'ZŠ Mezi Školami 2322'!C17+'ZŠ Mládí 135'!C17+'ZŠ Mohylová 1963'!C17+'ZŠ Trávníčkova 1744'!C17</f>
        <v>0</v>
      </c>
      <c r="D17" s="23">
        <f>+'ZŠ Brdičkova 1878'!D17+'ZŠ Bronzová 2027'!D17+'ZŠ prof.O.Chlupa Fingerova 2186'!D17+'ZŠ Janského 2189'!D17+'ZŠ Klausova 2450'!D17+'ZŠ Kuncova 1580'!D17+'ZŠ Mezi Školami 2322'!D17+'ZŠ Mládí 135'!D17+'ZŠ Mohylová 1963'!D17+'ZŠ Trávníčkova 1744'!D17</f>
        <v>2820500</v>
      </c>
      <c r="E17" s="128">
        <f>+'ZŠ Brdičkova 1878'!E17+'ZŠ Bronzová 2027'!E17+'ZŠ prof.O.Chlupa Fingerova 2186'!E17+'ZŠ Janského 2189'!E17+'ZŠ Klausova 2450'!E17+'ZŠ Kuncova 1580'!E17+'ZŠ Mezi Školami 2322'!E17+'ZŠ Mládí 135'!E17+'ZŠ Mohylová 1963'!E17+'ZŠ Trávníčkova 1744'!E17</f>
        <v>2820329.12</v>
      </c>
      <c r="F17" s="52">
        <f t="shared" si="0"/>
        <v>0.999939414997341</v>
      </c>
      <c r="G17" s="24">
        <f>+'ZŠ Brdičkova 1878'!G17+'ZŠ Bronzová 2027'!G17+'ZŠ prof.O.Chlupa Fingerova 2186'!G17+'ZŠ Janského 2189'!G17+'ZŠ Klausova 2450'!G17+'ZŠ Kuncova 1580'!G17+'ZŠ Mezi Školami 2322'!G17+'ZŠ Mládí 135'!G17+'ZŠ Mohylová 1963'!G17+'ZŠ Trávníčkova 1744'!G17</f>
        <v>0</v>
      </c>
      <c r="H17" s="23">
        <f>+'ZŠ Brdičkova 1878'!H17+'ZŠ Bronzová 2027'!H17+'ZŠ prof.O.Chlupa Fingerova 2186'!H17+'ZŠ Janského 2189'!H17+'ZŠ Klausova 2450'!H17+'ZŠ Kuncova 1580'!H17+'ZŠ Mezi Školami 2322'!H17+'ZŠ Mládí 135'!H17+'ZŠ Mohylová 1963'!H17+'ZŠ Trávníčkova 1744'!H17</f>
        <v>0</v>
      </c>
      <c r="I17" s="128">
        <f>+'ZŠ Brdičkova 1878'!I17+'ZŠ Bronzová 2027'!I17+'ZŠ prof.O.Chlupa Fingerova 2186'!I17+'ZŠ Janského 2189'!I17+'ZŠ Klausova 2450'!I17+'ZŠ Kuncova 1580'!I17+'ZŠ Mezi Školami 2322'!I17+'ZŠ Mládí 135'!I17+'ZŠ Mohylová 1963'!I17+'ZŠ Trávníčkova 1744'!I17</f>
        <v>0</v>
      </c>
      <c r="J17" s="56">
        <f t="shared" si="1"/>
        <v>0</v>
      </c>
      <c r="L17" s="53"/>
      <c r="N17" s="53"/>
    </row>
    <row r="18" spans="1:12" ht="15" customHeight="1">
      <c r="A18" s="49" t="s">
        <v>70</v>
      </c>
      <c r="B18" s="50"/>
      <c r="C18" s="50"/>
      <c r="D18" s="50"/>
      <c r="E18" s="50"/>
      <c r="F18" s="50"/>
      <c r="G18" s="142"/>
      <c r="H18" s="50"/>
      <c r="I18" s="50"/>
      <c r="J18" s="51"/>
      <c r="L18" s="53"/>
    </row>
    <row r="19" spans="1:14" ht="15" customHeight="1">
      <c r="A19" s="18" t="s">
        <v>137</v>
      </c>
      <c r="B19" s="19">
        <v>558</v>
      </c>
      <c r="C19" s="24">
        <f>+'ZŠ Brdičkova 1878'!C19+'ZŠ Bronzová 2027'!C19+'ZŠ prof.O.Chlupa Fingerova 2186'!C19+'ZŠ Janského 2189'!C19+'ZŠ Klausova 2450'!C19+'ZŠ Kuncova 1580'!C19+'ZŠ Mezi Školami 2322'!C19+'ZŠ Mládí 135'!C19+'ZŠ Mohylová 1963'!C19+'ZŠ Trávníčkova 1744'!C19</f>
        <v>1325000</v>
      </c>
      <c r="D19" s="22">
        <f>+'ZŠ Brdičkova 1878'!D19+'ZŠ Bronzová 2027'!D19+'ZŠ prof.O.Chlupa Fingerova 2186'!D19+'ZŠ Janského 2189'!D19+'ZŠ Klausova 2450'!D19+'ZŠ Kuncova 1580'!D19+'ZŠ Mezi Školami 2322'!D19+'ZŠ Mládí 135'!D19+'ZŠ Mohylová 1963'!D19+'ZŠ Trávníčkova 1744'!D19</f>
        <v>3260200</v>
      </c>
      <c r="E19" s="128">
        <f>+'ZŠ Brdičkova 1878'!E19+'ZŠ Bronzová 2027'!E19+'ZŠ prof.O.Chlupa Fingerova 2186'!E19+'ZŠ Janského 2189'!E19+'ZŠ Klausova 2450'!E19+'ZŠ Kuncova 1580'!E19+'ZŠ Mezi Školami 2322'!E19+'ZŠ Mládí 135'!E19+'ZŠ Mohylová 1963'!E19+'ZŠ Trávníčkova 1744'!E19</f>
        <v>3259578.4</v>
      </c>
      <c r="F19" s="52">
        <f>E19/D19</f>
        <v>0.9998093368504999</v>
      </c>
      <c r="G19" s="24">
        <f>+'ZŠ Brdičkova 1878'!G19+'ZŠ Bronzová 2027'!G19+'ZŠ prof.O.Chlupa Fingerova 2186'!G19+'ZŠ Janského 2189'!G19+'ZŠ Klausova 2450'!G19+'ZŠ Kuncova 1580'!G19+'ZŠ Mezi Školami 2322'!G19+'ZŠ Mládí 135'!G19+'ZŠ Mohylová 1963'!G19+'ZŠ Trávníčkova 1744'!G19</f>
        <v>28000</v>
      </c>
      <c r="H19" s="22">
        <f>+'ZŠ Brdičkova 1878'!H19+'ZŠ Bronzová 2027'!H19+'ZŠ prof.O.Chlupa Fingerova 2186'!H19+'ZŠ Janského 2189'!H19+'ZŠ Klausova 2450'!H19+'ZŠ Kuncova 1580'!H19+'ZŠ Mezi Školami 2322'!H19+'ZŠ Mládí 135'!H19+'ZŠ Mohylová 1963'!H19+'ZŠ Trávníčkova 1744'!H19</f>
        <v>87200</v>
      </c>
      <c r="I19" s="128">
        <f>+'ZŠ Brdičkova 1878'!I19+'ZŠ Bronzová 2027'!I19+'ZŠ prof.O.Chlupa Fingerova 2186'!I19+'ZŠ Janského 2189'!I19+'ZŠ Klausova 2450'!I19+'ZŠ Kuncova 1580'!I19+'ZŠ Mezi Školami 2322'!I19+'ZŠ Mládí 135'!I19+'ZŠ Mohylová 1963'!I19+'ZŠ Trávníčkova 1744'!I19</f>
        <v>87162.66</v>
      </c>
      <c r="J19" s="52">
        <f aca="true" t="shared" si="2" ref="J19:J43">I19/H19</f>
        <v>0.9995717889908258</v>
      </c>
      <c r="L19" s="53"/>
      <c r="N19" s="53"/>
    </row>
    <row r="20" spans="1:14" ht="15" customHeight="1">
      <c r="A20" s="18" t="s">
        <v>138</v>
      </c>
      <c r="B20" s="19">
        <v>501</v>
      </c>
      <c r="C20" s="24">
        <f>+'ZŠ Brdičkova 1878'!C20+'ZŠ Bronzová 2027'!C20+'ZŠ prof.O.Chlupa Fingerova 2186'!C20+'ZŠ Janského 2189'!C20+'ZŠ Klausova 2450'!C20+'ZŠ Kuncova 1580'!C20+'ZŠ Mezi Školami 2322'!C20+'ZŠ Mládí 135'!C20+'ZŠ Mohylová 1963'!C20+'ZŠ Trávníčkova 1744'!C20</f>
        <v>3718100</v>
      </c>
      <c r="D20" s="22">
        <f>+'ZŠ Brdičkova 1878'!D20+'ZŠ Bronzová 2027'!D20+'ZŠ prof.O.Chlupa Fingerova 2186'!D20+'ZŠ Janského 2189'!D20+'ZŠ Klausova 2450'!D20+'ZŠ Kuncova 1580'!D20+'ZŠ Mezi Školami 2322'!D20+'ZŠ Mládí 135'!D20+'ZŠ Mohylová 1963'!D20+'ZŠ Trávníčkova 1744'!D20</f>
        <v>8391800</v>
      </c>
      <c r="E20" s="128">
        <f>+'ZŠ Brdičkova 1878'!E20+'ZŠ Bronzová 2027'!E20+'ZŠ prof.O.Chlupa Fingerova 2186'!E20+'ZŠ Janského 2189'!E20+'ZŠ Klausova 2450'!E20+'ZŠ Kuncova 1580'!E20+'ZŠ Mezi Školami 2322'!E20+'ZŠ Mládí 135'!E20+'ZŠ Mohylová 1963'!E20+'ZŠ Trávníčkova 1744'!E20</f>
        <v>8173695.03</v>
      </c>
      <c r="F20" s="52">
        <f aca="true" t="shared" si="3" ref="F20:F43">E20/D20</f>
        <v>0.9740097511856813</v>
      </c>
      <c r="G20" s="24">
        <f>+'ZŠ Brdičkova 1878'!G20+'ZŠ Bronzová 2027'!G20+'ZŠ prof.O.Chlupa Fingerova 2186'!G20+'ZŠ Janského 2189'!G20+'ZŠ Klausova 2450'!G20+'ZŠ Kuncova 1580'!G20+'ZŠ Mezi Školami 2322'!G20+'ZŠ Mládí 135'!G20+'ZŠ Mohylová 1963'!G20+'ZŠ Trávníčkova 1744'!G20</f>
        <v>392000</v>
      </c>
      <c r="H20" s="22">
        <f>+'ZŠ Brdičkova 1878'!H20+'ZŠ Bronzová 2027'!H20+'ZŠ prof.O.Chlupa Fingerova 2186'!H20+'ZŠ Janského 2189'!H20+'ZŠ Klausova 2450'!H20+'ZŠ Kuncova 1580'!H20+'ZŠ Mezi Školami 2322'!H20+'ZŠ Mládí 135'!H20+'ZŠ Mohylová 1963'!H20+'ZŠ Trávníčkova 1744'!H20</f>
        <v>359200</v>
      </c>
      <c r="I20" s="128">
        <f>+'ZŠ Brdičkova 1878'!I20+'ZŠ Bronzová 2027'!I20+'ZŠ prof.O.Chlupa Fingerova 2186'!I20+'ZŠ Janského 2189'!I20+'ZŠ Klausova 2450'!I20+'ZŠ Kuncova 1580'!I20+'ZŠ Mezi Školami 2322'!I20+'ZŠ Mládí 135'!I20+'ZŠ Mohylová 1963'!I20+'ZŠ Trávníčkova 1744'!I20</f>
        <v>359046.08</v>
      </c>
      <c r="J20" s="52">
        <f t="shared" si="2"/>
        <v>0.9995714922048998</v>
      </c>
      <c r="L20" s="53"/>
      <c r="N20" s="53"/>
    </row>
    <row r="21" spans="1:12" ht="15" customHeight="1">
      <c r="A21" s="18" t="s">
        <v>139</v>
      </c>
      <c r="B21" s="19">
        <v>501</v>
      </c>
      <c r="C21" s="24">
        <f>+'ZŠ Brdičkova 1878'!C21+'ZŠ Bronzová 2027'!C21+'ZŠ prof.O.Chlupa Fingerova 2186'!C21+'ZŠ Janského 2189'!C21+'ZŠ Klausova 2450'!C21+'ZŠ Kuncova 1580'!C21+'ZŠ Mezi Školami 2322'!C21+'ZŠ Mládí 135'!C21+'ZŠ Mohylová 1963'!C21+'ZŠ Trávníčkova 1744'!C21</f>
        <v>22204000</v>
      </c>
      <c r="D21" s="22">
        <f>+'ZŠ Brdičkova 1878'!D21+'ZŠ Bronzová 2027'!D21+'ZŠ prof.O.Chlupa Fingerova 2186'!D21+'ZŠ Janského 2189'!D21+'ZŠ Klausova 2450'!D21+'ZŠ Kuncova 1580'!D21+'ZŠ Mezi Školami 2322'!D21+'ZŠ Mládí 135'!D21+'ZŠ Mohylová 1963'!D21+'ZŠ Trávníčkova 1744'!D21</f>
        <v>26639700</v>
      </c>
      <c r="E21" s="128">
        <f>+'ZŠ Brdičkova 1878'!E21+'ZŠ Bronzová 2027'!E21+'ZŠ prof.O.Chlupa Fingerova 2186'!E21+'ZŠ Janského 2189'!E21+'ZŠ Klausova 2450'!E21+'ZŠ Kuncova 1580'!E21+'ZŠ Mezi Školami 2322'!E21+'ZŠ Mládí 135'!E21+'ZŠ Mohylová 1963'!E21+'ZŠ Trávníčkova 1744'!E21</f>
        <v>26640387.44</v>
      </c>
      <c r="F21" s="52">
        <f t="shared" si="3"/>
        <v>1.0000258050954027</v>
      </c>
      <c r="G21" s="24">
        <f>+'ZŠ Brdičkova 1878'!G21+'ZŠ Bronzová 2027'!G21+'ZŠ prof.O.Chlupa Fingerova 2186'!G21+'ZŠ Janského 2189'!G21+'ZŠ Klausova 2450'!G21+'ZŠ Kuncova 1580'!G21+'ZŠ Mezi Školami 2322'!G21+'ZŠ Mládí 135'!G21+'ZŠ Mohylová 1963'!G21+'ZŠ Trávníčkova 1744'!G21</f>
        <v>979000</v>
      </c>
      <c r="H21" s="22">
        <f>+'ZŠ Brdičkova 1878'!H21+'ZŠ Bronzová 2027'!H21+'ZŠ prof.O.Chlupa Fingerova 2186'!H21+'ZŠ Janského 2189'!H21+'ZŠ Klausova 2450'!H21+'ZŠ Kuncova 1580'!H21+'ZŠ Mezi Školami 2322'!H21+'ZŠ Mládí 135'!H21+'ZŠ Mohylová 1963'!H21+'ZŠ Trávníčkova 1744'!H21</f>
        <v>1516800</v>
      </c>
      <c r="I21" s="128">
        <f>+'ZŠ Brdičkova 1878'!I21+'ZŠ Bronzová 2027'!I21+'ZŠ prof.O.Chlupa Fingerova 2186'!I21+'ZŠ Janského 2189'!I21+'ZŠ Klausova 2450'!I21+'ZŠ Kuncova 1580'!I21+'ZŠ Mezi Školami 2322'!I21+'ZŠ Mládí 135'!I21+'ZŠ Mohylová 1963'!I21+'ZŠ Trávníčkova 1744'!I21</f>
        <v>1516712.9</v>
      </c>
      <c r="J21" s="52">
        <f t="shared" si="2"/>
        <v>0.9999425764767932</v>
      </c>
      <c r="L21" s="53"/>
    </row>
    <row r="22" spans="1:14" ht="15" customHeight="1">
      <c r="A22" s="10" t="s">
        <v>140</v>
      </c>
      <c r="B22" s="11">
        <v>502</v>
      </c>
      <c r="C22" s="24">
        <f>+'ZŠ Brdičkova 1878'!C22+'ZŠ Bronzová 2027'!C22+'ZŠ prof.O.Chlupa Fingerova 2186'!C22+'ZŠ Janského 2189'!C22+'ZŠ Klausova 2450'!C22+'ZŠ Kuncova 1580'!C22+'ZŠ Mezi Školami 2322'!C22+'ZŠ Mládí 135'!C22+'ZŠ Mohylová 1963'!C22+'ZŠ Trávníčkova 1744'!C22</f>
        <v>7930500</v>
      </c>
      <c r="D22" s="22">
        <f>+'ZŠ Brdičkova 1878'!D22+'ZŠ Bronzová 2027'!D22+'ZŠ prof.O.Chlupa Fingerova 2186'!D22+'ZŠ Janského 2189'!D22+'ZŠ Klausova 2450'!D22+'ZŠ Kuncova 1580'!D22+'ZŠ Mezi Školami 2322'!D22+'ZŠ Mládí 135'!D22+'ZŠ Mohylová 1963'!D22+'ZŠ Trávníčkova 1744'!D22</f>
        <v>6766900</v>
      </c>
      <c r="E22" s="128">
        <f>+'ZŠ Brdičkova 1878'!E22+'ZŠ Bronzová 2027'!E22+'ZŠ prof.O.Chlupa Fingerova 2186'!E22+'ZŠ Janského 2189'!E22+'ZŠ Klausova 2450'!E22+'ZŠ Kuncova 1580'!E22+'ZŠ Mezi Školami 2322'!E22+'ZŠ Mládí 135'!E22+'ZŠ Mohylová 1963'!E22+'ZŠ Trávníčkova 1744'!E22</f>
        <v>6766966.523000001</v>
      </c>
      <c r="F22" s="52">
        <f t="shared" si="3"/>
        <v>1.000009830646234</v>
      </c>
      <c r="G22" s="24">
        <f>+'ZŠ Brdičkova 1878'!G22+'ZŠ Bronzová 2027'!G22+'ZŠ prof.O.Chlupa Fingerova 2186'!G22+'ZŠ Janského 2189'!G22+'ZŠ Klausova 2450'!G22+'ZŠ Kuncova 1580'!G22+'ZŠ Mezi Školami 2322'!G22+'ZŠ Mládí 135'!G22+'ZŠ Mohylová 1963'!G22+'ZŠ Trávníčkova 1744'!G22</f>
        <v>1235000</v>
      </c>
      <c r="H22" s="22">
        <f>+'ZŠ Brdičkova 1878'!H22+'ZŠ Bronzová 2027'!H22+'ZŠ prof.O.Chlupa Fingerova 2186'!H22+'ZŠ Janského 2189'!H22+'ZŠ Klausova 2450'!H22+'ZŠ Kuncova 1580'!H22+'ZŠ Mezi Školami 2322'!H22+'ZŠ Mládí 135'!H22+'ZŠ Mohylová 1963'!H22+'ZŠ Trávníčkova 1744'!H22</f>
        <v>1313400</v>
      </c>
      <c r="I22" s="128">
        <f>+'ZŠ Brdičkova 1878'!I22+'ZŠ Bronzová 2027'!I22+'ZŠ prof.O.Chlupa Fingerova 2186'!I22+'ZŠ Janského 2189'!I22+'ZŠ Klausova 2450'!I22+'ZŠ Kuncova 1580'!I22+'ZŠ Mezi Školami 2322'!I22+'ZŠ Mládí 135'!I22+'ZŠ Mohylová 1963'!I22+'ZŠ Trávníčkova 1744'!I22</f>
        <v>1313280.11</v>
      </c>
      <c r="J22" s="52">
        <f t="shared" si="2"/>
        <v>0.9999087178315822</v>
      </c>
      <c r="L22" s="53"/>
      <c r="N22" s="53"/>
    </row>
    <row r="23" spans="1:14" ht="15" customHeight="1">
      <c r="A23" s="10" t="s">
        <v>141</v>
      </c>
      <c r="B23" s="11">
        <v>502</v>
      </c>
      <c r="C23" s="24">
        <f>+'ZŠ Brdičkova 1878'!C23+'ZŠ Bronzová 2027'!C23+'ZŠ prof.O.Chlupa Fingerova 2186'!C23+'ZŠ Janského 2189'!C23+'ZŠ Klausova 2450'!C23+'ZŠ Kuncova 1580'!C23+'ZŠ Mezi Školami 2322'!C23+'ZŠ Mládí 135'!C23+'ZŠ Mohylová 1963'!C23+'ZŠ Trávníčkova 1744'!C23</f>
        <v>6441000</v>
      </c>
      <c r="D23" s="22">
        <f>+'ZŠ Brdičkova 1878'!D23+'ZŠ Bronzová 2027'!D23+'ZŠ prof.O.Chlupa Fingerova 2186'!D23+'ZŠ Janského 2189'!D23+'ZŠ Klausova 2450'!D23+'ZŠ Kuncova 1580'!D23+'ZŠ Mezi Školami 2322'!D23+'ZŠ Mládí 135'!D23+'ZŠ Mohylová 1963'!D23+'ZŠ Trávníčkova 1744'!D23</f>
        <v>6908400</v>
      </c>
      <c r="E23" s="128">
        <f>+'ZŠ Brdičkova 1878'!E23+'ZŠ Bronzová 2027'!E23+'ZŠ prof.O.Chlupa Fingerova 2186'!E23+'ZŠ Janského 2189'!E23+'ZŠ Klausova 2450'!E23+'ZŠ Kuncova 1580'!E23+'ZŠ Mezi Školami 2322'!E23+'ZŠ Mládí 135'!E23+'ZŠ Mohylová 1963'!E23+'ZŠ Trávníčkova 1744'!E23</f>
        <v>6908305.93</v>
      </c>
      <c r="F23" s="52">
        <f>E23/D23</f>
        <v>0.9999863832435875</v>
      </c>
      <c r="G23" s="24">
        <f>+'ZŠ Brdičkova 1878'!G23+'ZŠ Bronzová 2027'!G23+'ZŠ prof.O.Chlupa Fingerova 2186'!G23+'ZŠ Janského 2189'!G23+'ZŠ Klausova 2450'!G23+'ZŠ Kuncova 1580'!G23+'ZŠ Mezi Školami 2322'!G23+'ZŠ Mládí 135'!G23+'ZŠ Mohylová 1963'!G23+'ZŠ Trávníčkova 1744'!G23</f>
        <v>827000</v>
      </c>
      <c r="H23" s="22">
        <f>+'ZŠ Brdičkova 1878'!H23+'ZŠ Bronzová 2027'!H23+'ZŠ prof.O.Chlupa Fingerova 2186'!H23+'ZŠ Janského 2189'!H23+'ZŠ Klausova 2450'!H23+'ZŠ Kuncova 1580'!H23+'ZŠ Mezi Školami 2322'!H23+'ZŠ Mládí 135'!H23+'ZŠ Mohylová 1963'!H23+'ZŠ Trávníčkova 1744'!H23</f>
        <v>962000</v>
      </c>
      <c r="I23" s="128">
        <f>+'ZŠ Brdičkova 1878'!I23+'ZŠ Bronzová 2027'!I23+'ZŠ prof.O.Chlupa Fingerova 2186'!I23+'ZŠ Janského 2189'!I23+'ZŠ Klausova 2450'!I23+'ZŠ Kuncova 1580'!I23+'ZŠ Mezi Školami 2322'!I23+'ZŠ Mládí 135'!I23+'ZŠ Mohylová 1963'!I23+'ZŠ Trávníčkova 1744'!I23</f>
        <v>962079.65</v>
      </c>
      <c r="J23" s="52">
        <f>I23/H23</f>
        <v>1.0000827962577963</v>
      </c>
      <c r="L23" s="53"/>
      <c r="N23" s="53"/>
    </row>
    <row r="24" spans="1:14" ht="15" customHeight="1">
      <c r="A24" s="10" t="s">
        <v>142</v>
      </c>
      <c r="B24" s="11">
        <v>502</v>
      </c>
      <c r="C24" s="24">
        <f>+'ZŠ Brdičkova 1878'!C24+'ZŠ Bronzová 2027'!C24+'ZŠ prof.O.Chlupa Fingerova 2186'!C24+'ZŠ Janského 2189'!C24+'ZŠ Klausova 2450'!C24+'ZŠ Kuncova 1580'!C24+'ZŠ Mezi Školami 2322'!C24+'ZŠ Mládí 135'!C24+'ZŠ Mohylová 1963'!C24+'ZŠ Trávníčkova 1744'!C24</f>
        <v>3136000</v>
      </c>
      <c r="D24" s="22">
        <f>+'ZŠ Brdičkova 1878'!D24+'ZŠ Bronzová 2027'!D24+'ZŠ prof.O.Chlupa Fingerova 2186'!D24+'ZŠ Janského 2189'!D24+'ZŠ Klausova 2450'!D24+'ZŠ Kuncova 1580'!D24+'ZŠ Mezi Školami 2322'!D24+'ZŠ Mládí 135'!D24+'ZŠ Mohylová 1963'!D24+'ZŠ Trávníčkova 1744'!D24</f>
        <v>3696300</v>
      </c>
      <c r="E24" s="128">
        <f>+'ZŠ Brdičkova 1878'!E24+'ZŠ Bronzová 2027'!E24+'ZŠ prof.O.Chlupa Fingerova 2186'!E24+'ZŠ Janského 2189'!E24+'ZŠ Klausova 2450'!E24+'ZŠ Kuncova 1580'!E24+'ZŠ Mezi Školami 2322'!E24+'ZŠ Mládí 135'!E24+'ZŠ Mohylová 1963'!E24+'ZŠ Trávníčkova 1744'!E24</f>
        <v>3696183.3000000003</v>
      </c>
      <c r="F24" s="52">
        <f>E24/D24</f>
        <v>0.9999684278873469</v>
      </c>
      <c r="G24" s="24">
        <f>+'ZŠ Brdičkova 1878'!G24+'ZŠ Bronzová 2027'!G24+'ZŠ prof.O.Chlupa Fingerova 2186'!G24+'ZŠ Janského 2189'!G24+'ZŠ Klausova 2450'!G24+'ZŠ Kuncova 1580'!G24+'ZŠ Mezi Školami 2322'!G24+'ZŠ Mládí 135'!G24+'ZŠ Mohylová 1963'!G24+'ZŠ Trávníčkova 1744'!G24</f>
        <v>373000</v>
      </c>
      <c r="H24" s="22">
        <f>+'ZŠ Brdičkova 1878'!H24+'ZŠ Bronzová 2027'!H24+'ZŠ prof.O.Chlupa Fingerova 2186'!H24+'ZŠ Janského 2189'!H24+'ZŠ Klausova 2450'!H24+'ZŠ Kuncova 1580'!H24+'ZŠ Mezi Školami 2322'!H24+'ZŠ Mládí 135'!H24+'ZŠ Mohylová 1963'!H24+'ZŠ Trávníčkova 1744'!H24</f>
        <v>436500</v>
      </c>
      <c r="I24" s="128">
        <f>+'ZŠ Brdičkova 1878'!I24+'ZŠ Bronzová 2027'!I24+'ZŠ prof.O.Chlupa Fingerova 2186'!I24+'ZŠ Janského 2189'!I24+'ZŠ Klausova 2450'!I24+'ZŠ Kuncova 1580'!I24+'ZŠ Mezi Školami 2322'!I24+'ZŠ Mládí 135'!I24+'ZŠ Mohylová 1963'!I24+'ZŠ Trávníčkova 1744'!I24</f>
        <v>436458.91</v>
      </c>
      <c r="J24" s="52">
        <f>I24/H24</f>
        <v>0.999905864833906</v>
      </c>
      <c r="L24" s="53"/>
      <c r="N24" s="53"/>
    </row>
    <row r="25" spans="1:14" ht="15" customHeight="1">
      <c r="A25" s="10" t="s">
        <v>143</v>
      </c>
      <c r="B25" s="11">
        <v>502</v>
      </c>
      <c r="C25" s="24">
        <f>+'ZŠ Brdičkova 1878'!C25+'ZŠ Bronzová 2027'!C25+'ZŠ prof.O.Chlupa Fingerova 2186'!C25+'ZŠ Janského 2189'!C25+'ZŠ Klausova 2450'!C25+'ZŠ Kuncova 1580'!C25+'ZŠ Mezi Školami 2322'!C25+'ZŠ Mládí 135'!C25+'ZŠ Mohylová 1963'!C25+'ZŠ Trávníčkova 1744'!C25</f>
        <v>112000</v>
      </c>
      <c r="D25" s="22">
        <f>+'ZŠ Brdičkova 1878'!D25+'ZŠ Bronzová 2027'!D25+'ZŠ prof.O.Chlupa Fingerova 2186'!D25+'ZŠ Janského 2189'!D25+'ZŠ Klausova 2450'!D25+'ZŠ Kuncova 1580'!D25+'ZŠ Mezi Školami 2322'!D25+'ZŠ Mládí 135'!D25+'ZŠ Mohylová 1963'!D25+'ZŠ Trávníčkova 1744'!D25</f>
        <v>123200</v>
      </c>
      <c r="E25" s="128">
        <f>+'ZŠ Brdičkova 1878'!E25+'ZŠ Bronzová 2027'!E25+'ZŠ prof.O.Chlupa Fingerova 2186'!E25+'ZŠ Janského 2189'!E25+'ZŠ Klausova 2450'!E25+'ZŠ Kuncova 1580'!E25+'ZŠ Mezi Školami 2322'!E25+'ZŠ Mládí 135'!E25+'ZŠ Mohylová 1963'!E25+'ZŠ Trávníčkova 1744'!E25</f>
        <v>123180.05</v>
      </c>
      <c r="F25" s="52">
        <f>E25/D25</f>
        <v>0.9998380681818182</v>
      </c>
      <c r="G25" s="24">
        <f>+'ZŠ Brdičkova 1878'!G25+'ZŠ Bronzová 2027'!G25+'ZŠ prof.O.Chlupa Fingerova 2186'!G25+'ZŠ Janského 2189'!G25+'ZŠ Klausova 2450'!G25+'ZŠ Kuncova 1580'!G25+'ZŠ Mezi Školami 2322'!G25+'ZŠ Mládí 135'!G25+'ZŠ Mohylová 1963'!G25+'ZŠ Trávníčkova 1744'!G25</f>
        <v>23000</v>
      </c>
      <c r="H25" s="22">
        <f>+'ZŠ Brdičkova 1878'!H25+'ZŠ Bronzová 2027'!H25+'ZŠ prof.O.Chlupa Fingerova 2186'!H25+'ZŠ Janského 2189'!H25+'ZŠ Klausova 2450'!H25+'ZŠ Kuncova 1580'!H25+'ZŠ Mezi Školami 2322'!H25+'ZŠ Mládí 135'!H25+'ZŠ Mohylová 1963'!H25+'ZŠ Trávníčkova 1744'!H25</f>
        <v>1600</v>
      </c>
      <c r="I25" s="128">
        <f>+'ZŠ Brdičkova 1878'!I25+'ZŠ Bronzová 2027'!I25+'ZŠ prof.O.Chlupa Fingerova 2186'!I25+'ZŠ Janského 2189'!I25+'ZŠ Klausova 2450'!I25+'ZŠ Kuncova 1580'!I25+'ZŠ Mezi Školami 2322'!I25+'ZŠ Mládí 135'!I25+'ZŠ Mohylová 1963'!I25+'ZŠ Trávníčkova 1744'!I25</f>
        <v>1548</v>
      </c>
      <c r="J25" s="52">
        <f>I25/H25</f>
        <v>0.9675</v>
      </c>
      <c r="L25" s="53"/>
      <c r="N25" s="53"/>
    </row>
    <row r="26" spans="1:14" ht="15" customHeight="1">
      <c r="A26" s="10" t="s">
        <v>144</v>
      </c>
      <c r="B26" s="11">
        <v>504</v>
      </c>
      <c r="C26" s="24">
        <f>+'ZŠ Brdičkova 1878'!C26+'ZŠ Bronzová 2027'!C26+'ZŠ prof.O.Chlupa Fingerova 2186'!C26+'ZŠ Janského 2189'!C26+'ZŠ Klausova 2450'!C26+'ZŠ Kuncova 1580'!C26+'ZŠ Mezi Školami 2322'!C26+'ZŠ Mládí 135'!C26+'ZŠ Mohylová 1963'!C26+'ZŠ Trávníčkova 1744'!C26</f>
        <v>5000</v>
      </c>
      <c r="D26" s="22">
        <f>+'ZŠ Brdičkova 1878'!D26+'ZŠ Bronzová 2027'!D26+'ZŠ prof.O.Chlupa Fingerova 2186'!D26+'ZŠ Janského 2189'!D26+'ZŠ Klausova 2450'!D26+'ZŠ Kuncova 1580'!D26+'ZŠ Mezi Školami 2322'!D26+'ZŠ Mládí 135'!D26+'ZŠ Mohylová 1963'!D26+'ZŠ Trávníčkova 1744'!D26</f>
        <v>23100</v>
      </c>
      <c r="E26" s="128">
        <f>+'ZŠ Brdičkova 1878'!E26+'ZŠ Bronzová 2027'!E26+'ZŠ prof.O.Chlupa Fingerova 2186'!E26+'ZŠ Janského 2189'!E26+'ZŠ Klausova 2450'!E26+'ZŠ Kuncova 1580'!E26+'ZŠ Mezi Školami 2322'!E26+'ZŠ Mládí 135'!E26+'ZŠ Mohylová 1963'!E26+'ZŠ Trávníčkova 1744'!E26</f>
        <v>23108.050000000003</v>
      </c>
      <c r="F26" s="52">
        <f>E26/D26</f>
        <v>1.000348484848485</v>
      </c>
      <c r="G26" s="24">
        <f>+'ZŠ Brdičkova 1878'!G26+'ZŠ Bronzová 2027'!G26+'ZŠ prof.O.Chlupa Fingerova 2186'!G26+'ZŠ Janského 2189'!G26+'ZŠ Klausova 2450'!G26+'ZŠ Kuncova 1580'!G26+'ZŠ Mezi Školami 2322'!G26+'ZŠ Mládí 135'!G26+'ZŠ Mohylová 1963'!G26+'ZŠ Trávníčkova 1744'!G26</f>
        <v>38600</v>
      </c>
      <c r="H26" s="22">
        <f>+'ZŠ Brdičkova 1878'!H26+'ZŠ Bronzová 2027'!H26+'ZŠ prof.O.Chlupa Fingerova 2186'!H26+'ZŠ Janského 2189'!H26+'ZŠ Klausova 2450'!H26+'ZŠ Kuncova 1580'!H26+'ZŠ Mezi Školami 2322'!H26+'ZŠ Mládí 135'!H26+'ZŠ Mohylová 1963'!H26+'ZŠ Trávníčkova 1744'!H26</f>
        <v>106000</v>
      </c>
      <c r="I26" s="128">
        <f>+'ZŠ Brdičkova 1878'!I26+'ZŠ Bronzová 2027'!I26+'ZŠ prof.O.Chlupa Fingerova 2186'!I26+'ZŠ Janského 2189'!I26+'ZŠ Klausova 2450'!I26+'ZŠ Kuncova 1580'!I26+'ZŠ Mezi Školami 2322'!I26+'ZŠ Mládí 135'!I26+'ZŠ Mohylová 1963'!I26+'ZŠ Trávníčkova 1744'!I26</f>
        <v>106061</v>
      </c>
      <c r="J26" s="52">
        <f t="shared" si="2"/>
        <v>1.0005754716981132</v>
      </c>
      <c r="L26" s="53"/>
      <c r="N26" s="53"/>
    </row>
    <row r="27" spans="1:14" ht="15" customHeight="1">
      <c r="A27" s="10" t="s">
        <v>145</v>
      </c>
      <c r="B27" s="11">
        <v>511</v>
      </c>
      <c r="C27" s="24">
        <f>+'ZŠ Brdičkova 1878'!C27+'ZŠ Bronzová 2027'!C27+'ZŠ prof.O.Chlupa Fingerova 2186'!C27+'ZŠ Janského 2189'!C27+'ZŠ Klausova 2450'!C27+'ZŠ Kuncova 1580'!C27+'ZŠ Mezi Školami 2322'!C27+'ZŠ Mládí 135'!C27+'ZŠ Mohylová 1963'!C27+'ZŠ Trávníčkova 1744'!C27</f>
        <v>1731400</v>
      </c>
      <c r="D27" s="22">
        <f>+'ZŠ Brdičkova 1878'!D27+'ZŠ Bronzová 2027'!D27+'ZŠ prof.O.Chlupa Fingerova 2186'!D27+'ZŠ Janského 2189'!D27+'ZŠ Klausova 2450'!D27+'ZŠ Kuncova 1580'!D27+'ZŠ Mezi Školami 2322'!D27+'ZŠ Mládí 135'!D27+'ZŠ Mohylová 1963'!D27+'ZŠ Trávníčkova 1744'!D27</f>
        <v>2666800</v>
      </c>
      <c r="E27" s="128">
        <f>+'ZŠ Brdičkova 1878'!E27+'ZŠ Bronzová 2027'!E27+'ZŠ prof.O.Chlupa Fingerova 2186'!E27+'ZŠ Janského 2189'!E27+'ZŠ Klausova 2450'!E27+'ZŠ Kuncova 1580'!E27+'ZŠ Mezi Školami 2322'!E27+'ZŠ Mládí 135'!E27+'ZŠ Mohylová 1963'!E27+'ZŠ Trávníčkova 1744'!E27</f>
        <v>2666580.18</v>
      </c>
      <c r="F27" s="52">
        <f t="shared" si="3"/>
        <v>0.999917571621419</v>
      </c>
      <c r="G27" s="24">
        <f>+'ZŠ Brdičkova 1878'!G27+'ZŠ Bronzová 2027'!G27+'ZŠ prof.O.Chlupa Fingerova 2186'!G27+'ZŠ Janského 2189'!G27+'ZŠ Klausova 2450'!G27+'ZŠ Kuncova 1580'!G27+'ZŠ Mezi Školami 2322'!G27+'ZŠ Mládí 135'!G27+'ZŠ Mohylová 1963'!G27+'ZŠ Trávníčkova 1744'!G27</f>
        <v>175400</v>
      </c>
      <c r="H27" s="22">
        <f>+'ZŠ Brdičkova 1878'!H27+'ZŠ Bronzová 2027'!H27+'ZŠ prof.O.Chlupa Fingerova 2186'!H27+'ZŠ Janského 2189'!H27+'ZŠ Klausova 2450'!H27+'ZŠ Kuncova 1580'!H27+'ZŠ Mezi Školami 2322'!H27+'ZŠ Mládí 135'!H27+'ZŠ Mohylová 1963'!H27+'ZŠ Trávníčkova 1744'!H27</f>
        <v>250000</v>
      </c>
      <c r="I27" s="128">
        <f>+'ZŠ Brdičkova 1878'!I27+'ZŠ Bronzová 2027'!I27+'ZŠ prof.O.Chlupa Fingerova 2186'!I27+'ZŠ Janského 2189'!I27+'ZŠ Klausova 2450'!I27+'ZŠ Kuncova 1580'!I27+'ZŠ Mezi Školami 2322'!I27+'ZŠ Mládí 135'!I27+'ZŠ Mohylová 1963'!I27+'ZŠ Trávníčkova 1744'!I27</f>
        <v>249812.65</v>
      </c>
      <c r="J27" s="52">
        <f t="shared" si="2"/>
        <v>0.9992506</v>
      </c>
      <c r="L27" s="53"/>
      <c r="N27" s="53"/>
    </row>
    <row r="28" spans="1:14" ht="15" customHeight="1">
      <c r="A28" s="10" t="s">
        <v>156</v>
      </c>
      <c r="B28" s="11">
        <v>512</v>
      </c>
      <c r="C28" s="24">
        <f>+'ZŠ Brdičkova 1878'!C28+'ZŠ Bronzová 2027'!C28+'ZŠ prof.O.Chlupa Fingerova 2186'!C28+'ZŠ Janského 2189'!C28+'ZŠ Klausova 2450'!C28+'ZŠ Kuncova 1580'!C28+'ZŠ Mezi Školami 2322'!C28+'ZŠ Mládí 135'!C28+'ZŠ Mohylová 1963'!C28+'ZŠ Trávníčkova 1744'!C28</f>
        <v>134700</v>
      </c>
      <c r="D28" s="22">
        <f>+'ZŠ Brdičkova 1878'!D28+'ZŠ Bronzová 2027'!D28+'ZŠ prof.O.Chlupa Fingerova 2186'!D28+'ZŠ Janského 2189'!D28+'ZŠ Klausova 2450'!D28+'ZŠ Kuncova 1580'!D28+'ZŠ Mezi Školami 2322'!D28+'ZŠ Mládí 135'!D28+'ZŠ Mohylová 1963'!D28+'ZŠ Trávníčkova 1744'!D28</f>
        <v>175200</v>
      </c>
      <c r="E28" s="128">
        <f>+'ZŠ Brdičkova 1878'!E28+'ZŠ Bronzová 2027'!E28+'ZŠ prof.O.Chlupa Fingerova 2186'!E28+'ZŠ Janského 2189'!E28+'ZŠ Klausova 2450'!E28+'ZŠ Kuncova 1580'!E28+'ZŠ Mezi Školami 2322'!E28+'ZŠ Mládí 135'!E28+'ZŠ Mohylová 1963'!E28+'ZŠ Trávníčkova 1744'!E28</f>
        <v>175006</v>
      </c>
      <c r="F28" s="52">
        <f t="shared" si="3"/>
        <v>0.9988926940639269</v>
      </c>
      <c r="G28" s="24">
        <f>+'ZŠ Brdičkova 1878'!G28+'ZŠ Bronzová 2027'!G28+'ZŠ prof.O.Chlupa Fingerova 2186'!G28+'ZŠ Janského 2189'!G28+'ZŠ Klausova 2450'!G28+'ZŠ Kuncova 1580'!G28+'ZŠ Mezi Školami 2322'!G28+'ZŠ Mládí 135'!G28+'ZŠ Mohylová 1963'!G28+'ZŠ Trávníčkova 1744'!G28</f>
        <v>0</v>
      </c>
      <c r="H28" s="22">
        <f>+'ZŠ Brdičkova 1878'!H28+'ZŠ Bronzová 2027'!H28+'ZŠ prof.O.Chlupa Fingerova 2186'!H28+'ZŠ Janského 2189'!H28+'ZŠ Klausova 2450'!H28+'ZŠ Kuncova 1580'!H28+'ZŠ Mezi Školami 2322'!H28+'ZŠ Mládí 135'!H28+'ZŠ Mohylová 1963'!H28+'ZŠ Trávníčkova 1744'!H28</f>
        <v>0</v>
      </c>
      <c r="I28" s="128">
        <f>+'ZŠ Brdičkova 1878'!I28+'ZŠ Bronzová 2027'!I28+'ZŠ prof.O.Chlupa Fingerova 2186'!I28+'ZŠ Janského 2189'!I28+'ZŠ Klausova 2450'!I28+'ZŠ Kuncova 1580'!I28+'ZŠ Mezi Školami 2322'!I28+'ZŠ Mládí 135'!I28+'ZŠ Mohylová 1963'!I28+'ZŠ Trávníčkova 1744'!I28</f>
        <v>0</v>
      </c>
      <c r="J28" s="52">
        <v>0</v>
      </c>
      <c r="L28" s="53"/>
      <c r="N28" s="53"/>
    </row>
    <row r="29" spans="1:14" ht="15" customHeight="1">
      <c r="A29" s="10" t="s">
        <v>146</v>
      </c>
      <c r="B29" s="11">
        <v>513</v>
      </c>
      <c r="C29" s="24">
        <f>+'ZŠ Brdičkova 1878'!C29+'ZŠ Bronzová 2027'!C29+'ZŠ prof.O.Chlupa Fingerova 2186'!C29+'ZŠ Janského 2189'!C29+'ZŠ Klausova 2450'!C29+'ZŠ Kuncova 1580'!C29+'ZŠ Mezi Školami 2322'!C29+'ZŠ Mládí 135'!C29+'ZŠ Mohylová 1963'!C29+'ZŠ Trávníčkova 1744'!C29</f>
        <v>29000</v>
      </c>
      <c r="D29" s="22">
        <f>+'ZŠ Brdičkova 1878'!D29+'ZŠ Bronzová 2027'!D29+'ZŠ prof.O.Chlupa Fingerova 2186'!D29+'ZŠ Janského 2189'!D29+'ZŠ Klausova 2450'!D29+'ZŠ Kuncova 1580'!D29+'ZŠ Mezi Školami 2322'!D29+'ZŠ Mládí 135'!D29+'ZŠ Mohylová 1963'!D29+'ZŠ Trávníčkova 1744'!D29</f>
        <v>40100</v>
      </c>
      <c r="E29" s="128">
        <f>+'ZŠ Brdičkova 1878'!E29+'ZŠ Bronzová 2027'!E29+'ZŠ prof.O.Chlupa Fingerova 2186'!E29+'ZŠ Janského 2189'!E29+'ZŠ Klausova 2450'!E29+'ZŠ Kuncova 1580'!E29+'ZŠ Mezi Školami 2322'!E29+'ZŠ Mládí 135'!E29+'ZŠ Mohylová 1963'!E29+'ZŠ Trávníčkova 1744'!E29</f>
        <v>39863.92</v>
      </c>
      <c r="F29" s="52">
        <f t="shared" si="3"/>
        <v>0.9941127182044888</v>
      </c>
      <c r="G29" s="24">
        <f>+'ZŠ Brdičkova 1878'!G29+'ZŠ Bronzová 2027'!G29+'ZŠ prof.O.Chlupa Fingerova 2186'!G29+'ZŠ Janského 2189'!G29+'ZŠ Klausova 2450'!G29+'ZŠ Kuncova 1580'!G29+'ZŠ Mezi Školami 2322'!G29+'ZŠ Mládí 135'!G29+'ZŠ Mohylová 1963'!G29+'ZŠ Trávníčkova 1744'!G29</f>
        <v>0</v>
      </c>
      <c r="H29" s="22">
        <f>+'ZŠ Brdičkova 1878'!H29+'ZŠ Bronzová 2027'!H29+'ZŠ prof.O.Chlupa Fingerova 2186'!H29+'ZŠ Janského 2189'!H29+'ZŠ Klausova 2450'!H29+'ZŠ Kuncova 1580'!H29+'ZŠ Mezi Školami 2322'!H29+'ZŠ Mládí 135'!H29+'ZŠ Mohylová 1963'!H29+'ZŠ Trávníčkova 1744'!H29</f>
        <v>0</v>
      </c>
      <c r="I29" s="128">
        <f>+'ZŠ Brdičkova 1878'!I29+'ZŠ Bronzová 2027'!I29+'ZŠ prof.O.Chlupa Fingerova 2186'!I29+'ZŠ Janského 2189'!I29+'ZŠ Klausova 2450'!I29+'ZŠ Kuncova 1580'!I29+'ZŠ Mezi Školami 2322'!I29+'ZŠ Mládí 135'!I29+'ZŠ Mohylová 1963'!I29+'ZŠ Trávníčkova 1744'!I29</f>
        <v>0</v>
      </c>
      <c r="J29" s="52">
        <v>0</v>
      </c>
      <c r="L29" s="53"/>
      <c r="N29" s="53"/>
    </row>
    <row r="30" spans="1:14" ht="15" customHeight="1">
      <c r="A30" s="10" t="s">
        <v>147</v>
      </c>
      <c r="B30" s="11">
        <v>518</v>
      </c>
      <c r="C30" s="24">
        <f>+'ZŠ Brdičkova 1878'!C30+'ZŠ Bronzová 2027'!C30+'ZŠ prof.O.Chlupa Fingerova 2186'!C30+'ZŠ Janského 2189'!C30+'ZŠ Klausova 2450'!C30+'ZŠ Kuncova 1580'!C30+'ZŠ Mezi Školami 2322'!C30+'ZŠ Mládí 135'!C30+'ZŠ Mohylová 1963'!C30+'ZŠ Trávníčkova 1744'!C30</f>
        <v>10337700</v>
      </c>
      <c r="D30" s="22">
        <f>+'ZŠ Brdičkova 1878'!D30+'ZŠ Bronzová 2027'!D30+'ZŠ prof.O.Chlupa Fingerova 2186'!D30+'ZŠ Janského 2189'!D30+'ZŠ Klausova 2450'!D30+'ZŠ Kuncova 1580'!D30+'ZŠ Mezi Školami 2322'!D30+'ZŠ Mládí 135'!D30+'ZŠ Mohylová 1963'!D30+'ZŠ Trávníčkova 1744'!D30</f>
        <v>19377900</v>
      </c>
      <c r="E30" s="128">
        <f>+'ZŠ Brdičkova 1878'!E30+'ZŠ Bronzová 2027'!E30+'ZŠ prof.O.Chlupa Fingerova 2186'!E30+'ZŠ Janského 2189'!E30+'ZŠ Klausova 2450'!E30+'ZŠ Kuncova 1580'!E30+'ZŠ Mezi Školami 2322'!E30+'ZŠ Mládí 135'!E30+'ZŠ Mohylová 1963'!E30+'ZŠ Trávníčkova 1744'!E30</f>
        <v>19317354.63</v>
      </c>
      <c r="F30" s="52">
        <f t="shared" si="3"/>
        <v>0.99687554533773</v>
      </c>
      <c r="G30" s="24">
        <f>+'ZŠ Brdičkova 1878'!G30+'ZŠ Bronzová 2027'!G30+'ZŠ prof.O.Chlupa Fingerova 2186'!G30+'ZŠ Janského 2189'!G30+'ZŠ Klausova 2450'!G30+'ZŠ Kuncova 1580'!G30+'ZŠ Mezi Školami 2322'!G30+'ZŠ Mládí 135'!G30+'ZŠ Mohylová 1963'!G30+'ZŠ Trávníčkova 1744'!G30</f>
        <v>897000</v>
      </c>
      <c r="H30" s="22">
        <f>+'ZŠ Brdičkova 1878'!H30+'ZŠ Bronzová 2027'!H30+'ZŠ prof.O.Chlupa Fingerova 2186'!H30+'ZŠ Janského 2189'!H30+'ZŠ Klausova 2450'!H30+'ZŠ Kuncova 1580'!H30+'ZŠ Mezi Školami 2322'!H30+'ZŠ Mládí 135'!H30+'ZŠ Mohylová 1963'!H30+'ZŠ Trávníčkova 1744'!H30</f>
        <v>1243000</v>
      </c>
      <c r="I30" s="128">
        <f>+'ZŠ Brdičkova 1878'!I30+'ZŠ Bronzová 2027'!I30+'ZŠ prof.O.Chlupa Fingerova 2186'!I30+'ZŠ Janského 2189'!I30+'ZŠ Klausova 2450'!I30+'ZŠ Kuncova 1580'!I30+'ZŠ Mezi Školami 2322'!I30+'ZŠ Mládí 135'!I30+'ZŠ Mohylová 1963'!I30+'ZŠ Trávníčkova 1744'!I30</f>
        <v>1242868.62</v>
      </c>
      <c r="J30" s="52">
        <f t="shared" si="2"/>
        <v>0.9998943041029767</v>
      </c>
      <c r="L30" s="53"/>
      <c r="N30" s="53"/>
    </row>
    <row r="31" spans="1:14" ht="15" customHeight="1">
      <c r="A31" s="10" t="s">
        <v>148</v>
      </c>
      <c r="B31" s="11">
        <v>521</v>
      </c>
      <c r="C31" s="24">
        <f>+'ZŠ Brdičkova 1878'!C31+'ZŠ Bronzová 2027'!C31+'ZŠ prof.O.Chlupa Fingerova 2186'!C31+'ZŠ Janského 2189'!C31+'ZŠ Klausova 2450'!C31+'ZŠ Kuncova 1580'!C31+'ZŠ Mezi Školami 2322'!C31+'ZŠ Mládí 135'!C31+'ZŠ Mohylová 1963'!C31+'ZŠ Trávníčkova 1744'!C31</f>
        <v>1147300</v>
      </c>
      <c r="D31" s="22">
        <f>+'ZŠ Brdičkova 1878'!D31+'ZŠ Bronzová 2027'!D31+'ZŠ prof.O.Chlupa Fingerova 2186'!D31+'ZŠ Janského 2189'!D31+'ZŠ Klausova 2450'!D31+'ZŠ Kuncova 1580'!D31+'ZŠ Mezi Školami 2322'!D31+'ZŠ Mládí 135'!D31+'ZŠ Mohylová 1963'!D31+'ZŠ Trávníčkova 1744'!D31</f>
        <v>8719400</v>
      </c>
      <c r="E31" s="128">
        <f>+'ZŠ Brdičkova 1878'!E31+'ZŠ Bronzová 2027'!E31+'ZŠ prof.O.Chlupa Fingerova 2186'!E31+'ZŠ Janského 2189'!E31+'ZŠ Klausova 2450'!E31+'ZŠ Kuncova 1580'!E31+'ZŠ Mezi Školami 2322'!E31+'ZŠ Mládí 135'!E31+'ZŠ Mohylová 1963'!E31+'ZŠ Trávníčkova 1744'!E31</f>
        <v>8684239</v>
      </c>
      <c r="F31" s="52">
        <f t="shared" si="3"/>
        <v>0.9959674977636076</v>
      </c>
      <c r="G31" s="24">
        <f>+'ZŠ Brdičkova 1878'!G31+'ZŠ Bronzová 2027'!G31+'ZŠ prof.O.Chlupa Fingerova 2186'!G31+'ZŠ Janského 2189'!G31+'ZŠ Klausova 2450'!G31+'ZŠ Kuncova 1580'!G31+'ZŠ Mezi Školami 2322'!G31+'ZŠ Mládí 135'!G31+'ZŠ Mohylová 1963'!G31+'ZŠ Trávníčkova 1744'!G31</f>
        <v>4461000</v>
      </c>
      <c r="H31" s="22">
        <f>+'ZŠ Brdičkova 1878'!H31+'ZŠ Bronzová 2027'!H31+'ZŠ prof.O.Chlupa Fingerova 2186'!H31+'ZŠ Janského 2189'!H31+'ZŠ Klausova 2450'!H31+'ZŠ Kuncova 1580'!H31+'ZŠ Mezi Školami 2322'!H31+'ZŠ Mládí 135'!H31+'ZŠ Mohylová 1963'!H31+'ZŠ Trávníčkova 1744'!H31</f>
        <v>5635400</v>
      </c>
      <c r="I31" s="128">
        <f>+'ZŠ Brdičkova 1878'!I31+'ZŠ Bronzová 2027'!I31+'ZŠ prof.O.Chlupa Fingerova 2186'!I31+'ZŠ Janského 2189'!I31+'ZŠ Klausova 2450'!I31+'ZŠ Kuncova 1580'!I31+'ZŠ Mezi Školami 2322'!I31+'ZŠ Mládí 135'!I31+'ZŠ Mohylová 1963'!I31+'ZŠ Trávníčkova 1744'!I31</f>
        <v>5635348</v>
      </c>
      <c r="J31" s="52">
        <f t="shared" si="2"/>
        <v>0.9999907726159634</v>
      </c>
      <c r="L31" s="53"/>
      <c r="N31" s="53"/>
    </row>
    <row r="32" spans="1:14" ht="15" customHeight="1">
      <c r="A32" s="10" t="s">
        <v>149</v>
      </c>
      <c r="B32" s="11">
        <v>524</v>
      </c>
      <c r="C32" s="24">
        <f>+'ZŠ Brdičkova 1878'!C32+'ZŠ Bronzová 2027'!C32+'ZŠ prof.O.Chlupa Fingerova 2186'!C32+'ZŠ Janského 2189'!C32+'ZŠ Klausova 2450'!C32+'ZŠ Kuncova 1580'!C32+'ZŠ Mezi Školami 2322'!C32+'ZŠ Mládí 135'!C32+'ZŠ Mohylová 1963'!C32+'ZŠ Trávníčkova 1744'!C32</f>
        <v>10000</v>
      </c>
      <c r="D32" s="22">
        <f>+'ZŠ Brdičkova 1878'!D32+'ZŠ Bronzová 2027'!D32+'ZŠ prof.O.Chlupa Fingerova 2186'!D32+'ZŠ Janského 2189'!D32+'ZŠ Klausova 2450'!D32+'ZŠ Kuncova 1580'!D32+'ZŠ Mezi Školami 2322'!D32+'ZŠ Mládí 135'!D32+'ZŠ Mohylová 1963'!D32+'ZŠ Trávníčkova 1744'!D32</f>
        <v>2684700</v>
      </c>
      <c r="E32" s="128">
        <f>+'ZŠ Brdičkova 1878'!E32+'ZŠ Bronzová 2027'!E32+'ZŠ prof.O.Chlupa Fingerova 2186'!E32+'ZŠ Janského 2189'!E32+'ZŠ Klausova 2450'!E32+'ZŠ Kuncova 1580'!E32+'ZŠ Mezi Školami 2322'!E32+'ZŠ Mládí 135'!E32+'ZŠ Mohylová 1963'!E32+'ZŠ Trávníčkova 1744'!E32</f>
        <v>2684557.12</v>
      </c>
      <c r="F32" s="52">
        <f t="shared" si="3"/>
        <v>0.9999467799009201</v>
      </c>
      <c r="G32" s="24">
        <f>+'ZŠ Brdičkova 1878'!G32+'ZŠ Bronzová 2027'!G32+'ZŠ prof.O.Chlupa Fingerova 2186'!G32+'ZŠ Janského 2189'!G32+'ZŠ Klausova 2450'!G32+'ZŠ Kuncova 1580'!G32+'ZŠ Mezi Školami 2322'!G32+'ZŠ Mládí 135'!G32+'ZŠ Mohylová 1963'!G32+'ZŠ Trávníčkova 1744'!G32</f>
        <v>865200</v>
      </c>
      <c r="H32" s="22">
        <f>+'ZŠ Brdičkova 1878'!H32+'ZŠ Bronzová 2027'!H32+'ZŠ prof.O.Chlupa Fingerova 2186'!H32+'ZŠ Janského 2189'!H32+'ZŠ Klausova 2450'!H32+'ZŠ Kuncova 1580'!H32+'ZŠ Mezi Školami 2322'!H32+'ZŠ Mládí 135'!H32+'ZŠ Mohylová 1963'!H32+'ZŠ Trávníčkova 1744'!H32</f>
        <v>949600</v>
      </c>
      <c r="I32" s="128">
        <f>+'ZŠ Brdičkova 1878'!I32+'ZŠ Bronzová 2027'!I32+'ZŠ prof.O.Chlupa Fingerova 2186'!I32+'ZŠ Janského 2189'!I32+'ZŠ Klausova 2450'!I32+'ZŠ Kuncova 1580'!I32+'ZŠ Mezi Školami 2322'!I32+'ZŠ Mládí 135'!I32+'ZŠ Mohylová 1963'!I32+'ZŠ Trávníčkova 1744'!I32</f>
        <v>949470</v>
      </c>
      <c r="J32" s="52">
        <f t="shared" si="2"/>
        <v>0.999863100252738</v>
      </c>
      <c r="L32" s="53"/>
      <c r="N32" s="53"/>
    </row>
    <row r="33" spans="1:14" ht="15" customHeight="1">
      <c r="A33" s="10" t="s">
        <v>195</v>
      </c>
      <c r="B33" s="11">
        <v>527</v>
      </c>
      <c r="C33" s="24">
        <f>+'ZŠ Brdičkova 1878'!C33+'ZŠ Bronzová 2027'!C33+'ZŠ prof.O.Chlupa Fingerova 2186'!C33+'ZŠ Janského 2189'!C33+'ZŠ Klausova 2450'!C33+'ZŠ Kuncova 1580'!C33+'ZŠ Mezi Školami 2322'!C33+'ZŠ Mládí 135'!C33+'ZŠ Mohylová 1963'!C33+'ZŠ Trávníčkova 1744'!C33</f>
        <v>34000</v>
      </c>
      <c r="D33" s="22">
        <f>+'ZŠ Brdičkova 1878'!D33+'ZŠ Bronzová 2027'!D33+'ZŠ prof.O.Chlupa Fingerova 2186'!D33+'ZŠ Janského 2189'!D33+'ZŠ Klausova 2450'!D33+'ZŠ Kuncova 1580'!D33+'ZŠ Mezi Školami 2322'!D33+'ZŠ Mládí 135'!D33+'ZŠ Mohylová 1963'!D33+'ZŠ Trávníčkova 1744'!D33</f>
        <v>213700</v>
      </c>
      <c r="E33" s="128">
        <f>+'ZŠ Brdičkova 1878'!E33+'ZŠ Bronzová 2027'!E33+'ZŠ prof.O.Chlupa Fingerova 2186'!E33+'ZŠ Janského 2189'!E33+'ZŠ Klausova 2450'!E33+'ZŠ Kuncova 1580'!E33+'ZŠ Mezi Školami 2322'!E33+'ZŠ Mládí 135'!E33+'ZŠ Mohylová 1963'!E33+'ZŠ Trávníčkova 1744'!E33</f>
        <v>213330.25999999998</v>
      </c>
      <c r="F33" s="52">
        <f t="shared" si="3"/>
        <v>0.9982698175011697</v>
      </c>
      <c r="G33" s="24">
        <f>+'ZŠ Brdičkova 1878'!G33+'ZŠ Bronzová 2027'!G33+'ZŠ prof.O.Chlupa Fingerova 2186'!G33+'ZŠ Janského 2189'!G33+'ZŠ Klausova 2450'!G33+'ZŠ Kuncova 1580'!G33+'ZŠ Mezi Školami 2322'!G33+'ZŠ Mládí 135'!G33+'ZŠ Mohylová 1963'!G33+'ZŠ Trávníčkova 1744'!G33</f>
        <v>25000</v>
      </c>
      <c r="H33" s="22">
        <f>+'ZŠ Brdičkova 1878'!H33+'ZŠ Bronzová 2027'!H33+'ZŠ prof.O.Chlupa Fingerova 2186'!H33+'ZŠ Janského 2189'!H33+'ZŠ Klausova 2450'!H33+'ZŠ Kuncova 1580'!H33+'ZŠ Mezi Školami 2322'!H33+'ZŠ Mládí 135'!H33+'ZŠ Mohylová 1963'!H33+'ZŠ Trávníčkova 1744'!H33</f>
        <v>30500</v>
      </c>
      <c r="I33" s="128">
        <f>+'ZŠ Brdičkova 1878'!I33+'ZŠ Bronzová 2027'!I33+'ZŠ prof.O.Chlupa Fingerova 2186'!I33+'ZŠ Janského 2189'!I33+'ZŠ Klausova 2450'!I33+'ZŠ Kuncova 1580'!I33+'ZŠ Mezi Školami 2322'!I33+'ZŠ Mládí 135'!I33+'ZŠ Mohylová 1963'!I33+'ZŠ Trávníčkova 1744'!I33</f>
        <v>31498.799999999996</v>
      </c>
      <c r="J33" s="52">
        <f t="shared" si="2"/>
        <v>1.0327475409836064</v>
      </c>
      <c r="L33" s="53"/>
      <c r="N33" s="53"/>
    </row>
    <row r="34" spans="1:14" ht="15" customHeight="1">
      <c r="A34" s="10" t="s">
        <v>150</v>
      </c>
      <c r="B34" s="11">
        <v>525</v>
      </c>
      <c r="C34" s="24">
        <f>+'ZŠ Brdičkova 1878'!C34+'ZŠ Bronzová 2027'!C34+'ZŠ prof.O.Chlupa Fingerova 2186'!C34+'ZŠ Janského 2189'!C34+'ZŠ Klausova 2450'!C34+'ZŠ Kuncova 1580'!C34+'ZŠ Mezi Školami 2322'!C34+'ZŠ Mládí 135'!C34+'ZŠ Mohylová 1963'!C34+'ZŠ Trávníčkova 1744'!C34</f>
        <v>0</v>
      </c>
      <c r="D34" s="22">
        <f>+'ZŠ Brdičkova 1878'!D34+'ZŠ Bronzová 2027'!D34+'ZŠ prof.O.Chlupa Fingerova 2186'!D34+'ZŠ Janského 2189'!D34+'ZŠ Klausova 2450'!D34+'ZŠ Kuncova 1580'!D34+'ZŠ Mezi Školami 2322'!D34+'ZŠ Mládí 135'!D34+'ZŠ Mohylová 1963'!D34+'ZŠ Trávníčkova 1744'!D34</f>
        <v>1800</v>
      </c>
      <c r="E34" s="128">
        <f>+'ZŠ Brdičkova 1878'!E34+'ZŠ Bronzová 2027'!E34+'ZŠ prof.O.Chlupa Fingerova 2186'!E34+'ZŠ Janského 2189'!E34+'ZŠ Klausova 2450'!E34+'ZŠ Kuncova 1580'!E34+'ZŠ Mezi Školami 2322'!E34+'ZŠ Mládí 135'!E34+'ZŠ Mohylová 1963'!E34+'ZŠ Trávníčkova 1744'!E34</f>
        <v>1859</v>
      </c>
      <c r="F34" s="52">
        <f t="shared" si="3"/>
        <v>1.0327777777777778</v>
      </c>
      <c r="G34" s="24">
        <f>+'ZŠ Brdičkova 1878'!G34+'ZŠ Bronzová 2027'!G34+'ZŠ prof.O.Chlupa Fingerova 2186'!G34+'ZŠ Janského 2189'!G34+'ZŠ Klausova 2450'!G34+'ZŠ Kuncova 1580'!G34+'ZŠ Mezi Školami 2322'!G34+'ZŠ Mládí 135'!G34+'ZŠ Mohylová 1963'!G34+'ZŠ Trávníčkova 1744'!G34</f>
        <v>0</v>
      </c>
      <c r="H34" s="22">
        <f>+'ZŠ Brdičkova 1878'!H34+'ZŠ Bronzová 2027'!H34+'ZŠ prof.O.Chlupa Fingerova 2186'!H34+'ZŠ Janského 2189'!H34+'ZŠ Klausova 2450'!H34+'ZŠ Kuncova 1580'!H34+'ZŠ Mezi Školami 2322'!H34+'ZŠ Mládí 135'!H34+'ZŠ Mohylová 1963'!H34+'ZŠ Trávníčkova 1744'!H34</f>
        <v>7600</v>
      </c>
      <c r="I34" s="128">
        <f>+'ZŠ Brdičkova 1878'!I34+'ZŠ Bronzová 2027'!I34+'ZŠ prof.O.Chlupa Fingerova 2186'!I34+'ZŠ Janského 2189'!I34+'ZŠ Klausova 2450'!I34+'ZŠ Kuncova 1580'!I34+'ZŠ Mezi Školami 2322'!I34+'ZŠ Mládí 135'!I34+'ZŠ Mohylová 1963'!I34+'ZŠ Trávníčkova 1744'!I34</f>
        <v>7477</v>
      </c>
      <c r="J34" s="52">
        <f t="shared" si="2"/>
        <v>0.9838157894736842</v>
      </c>
      <c r="L34" s="53"/>
      <c r="N34" s="53"/>
    </row>
    <row r="35" spans="1:14" ht="15" customHeight="1">
      <c r="A35" s="10" t="s">
        <v>178</v>
      </c>
      <c r="B35" s="11">
        <v>528</v>
      </c>
      <c r="C35" s="24">
        <f>+'ZŠ Brdičkova 1878'!C35+'ZŠ Bronzová 2027'!C35+'ZŠ prof.O.Chlupa Fingerova 2186'!C35+'ZŠ Janského 2189'!C35+'ZŠ Klausova 2450'!C35+'ZŠ Kuncova 1580'!C35+'ZŠ Mezi Školami 2322'!C35+'ZŠ Mládí 135'!C35+'ZŠ Mohylová 1963'!C35+'ZŠ Trávníčkova 1744'!C35</f>
        <v>0</v>
      </c>
      <c r="D35" s="22">
        <f>+'ZŠ Brdičkova 1878'!D35+'ZŠ Bronzová 2027'!D35+'ZŠ prof.O.Chlupa Fingerova 2186'!D35+'ZŠ Janského 2189'!D35+'ZŠ Klausova 2450'!D35+'ZŠ Kuncova 1580'!D35+'ZŠ Mezi Školami 2322'!D35+'ZŠ Mládí 135'!D35+'ZŠ Mohylová 1963'!D35+'ZŠ Trávníčkova 1744'!D35</f>
        <v>0</v>
      </c>
      <c r="E35" s="128">
        <f>+'ZŠ Brdičkova 1878'!E35+'ZŠ Bronzová 2027'!E35+'ZŠ prof.O.Chlupa Fingerova 2186'!E35+'ZŠ Janského 2189'!E35+'ZŠ Klausova 2450'!E35+'ZŠ Kuncova 1580'!E35+'ZŠ Mezi Školami 2322'!E35+'ZŠ Mládí 135'!E35+'ZŠ Mohylová 1963'!E35+'ZŠ Trávníčkova 1744'!E35</f>
        <v>0</v>
      </c>
      <c r="F35" s="52">
        <v>0</v>
      </c>
      <c r="G35" s="24">
        <f>+'ZŠ Brdičkova 1878'!G35+'ZŠ Bronzová 2027'!G35+'ZŠ prof.O.Chlupa Fingerova 2186'!G35+'ZŠ Janského 2189'!G35+'ZŠ Klausova 2450'!G35+'ZŠ Kuncova 1580'!G35+'ZŠ Mezi Školami 2322'!G35+'ZŠ Mládí 135'!G35+'ZŠ Mohylová 1963'!G35+'ZŠ Trávníčkova 1744'!G35</f>
        <v>0</v>
      </c>
      <c r="H35" s="22">
        <f>+'ZŠ Brdičkova 1878'!H35+'ZŠ Bronzová 2027'!H35+'ZŠ prof.O.Chlupa Fingerova 2186'!H35+'ZŠ Janského 2189'!H35+'ZŠ Klausova 2450'!H35+'ZŠ Kuncova 1580'!H35+'ZŠ Mezi Školami 2322'!H35+'ZŠ Mládí 135'!H35+'ZŠ Mohylová 1963'!H35+'ZŠ Trávníčkova 1744'!H35</f>
        <v>0</v>
      </c>
      <c r="I35" s="128">
        <f>+'ZŠ Brdičkova 1878'!I35+'ZŠ Bronzová 2027'!I35+'ZŠ prof.O.Chlupa Fingerova 2186'!I35+'ZŠ Janského 2189'!I35+'ZŠ Klausova 2450'!I35+'ZŠ Kuncova 1580'!I35+'ZŠ Mezi Školami 2322'!I35+'ZŠ Mládí 135'!I35+'ZŠ Mohylová 1963'!I35+'ZŠ Trávníčkova 1744'!I35</f>
        <v>0</v>
      </c>
      <c r="J35" s="52">
        <v>0</v>
      </c>
      <c r="L35" s="53"/>
      <c r="N35" s="53"/>
    </row>
    <row r="36" spans="1:14" ht="15" customHeight="1">
      <c r="A36" s="10" t="s">
        <v>152</v>
      </c>
      <c r="B36" s="11">
        <v>538</v>
      </c>
      <c r="C36" s="24">
        <f>+'ZŠ Brdičkova 1878'!C36+'ZŠ Bronzová 2027'!C36+'ZŠ prof.O.Chlupa Fingerova 2186'!C36+'ZŠ Janského 2189'!C36+'ZŠ Klausova 2450'!C36+'ZŠ Kuncova 1580'!C36+'ZŠ Mezi Školami 2322'!C36+'ZŠ Mládí 135'!C36+'ZŠ Mohylová 1963'!C36+'ZŠ Trávníčkova 1744'!C36</f>
        <v>0</v>
      </c>
      <c r="D36" s="22">
        <f>+'ZŠ Brdičkova 1878'!D36+'ZŠ Bronzová 2027'!D36+'ZŠ prof.O.Chlupa Fingerova 2186'!D36+'ZŠ Janského 2189'!D36+'ZŠ Klausova 2450'!D36+'ZŠ Kuncova 1580'!D36+'ZŠ Mezi Školami 2322'!D36+'ZŠ Mládí 135'!D36+'ZŠ Mohylová 1963'!D36+'ZŠ Trávníčkova 1744'!D36</f>
        <v>0</v>
      </c>
      <c r="E36" s="128">
        <f>+'ZŠ Brdičkova 1878'!E36+'ZŠ Bronzová 2027'!E36+'ZŠ prof.O.Chlupa Fingerova 2186'!E36+'ZŠ Janského 2189'!E36+'ZŠ Klausova 2450'!E36+'ZŠ Kuncova 1580'!E36+'ZŠ Mezi Školami 2322'!E36+'ZŠ Mládí 135'!E36+'ZŠ Mohylová 1963'!E36+'ZŠ Trávníčkova 1744'!E36</f>
        <v>0</v>
      </c>
      <c r="F36" s="52">
        <v>0</v>
      </c>
      <c r="G36" s="24">
        <f>+'ZŠ Brdičkova 1878'!G36+'ZŠ Bronzová 2027'!G36+'ZŠ prof.O.Chlupa Fingerova 2186'!G36+'ZŠ Janského 2189'!G36+'ZŠ Klausova 2450'!G36+'ZŠ Kuncova 1580'!G36+'ZŠ Mezi Školami 2322'!G36+'ZŠ Mládí 135'!G36+'ZŠ Mohylová 1963'!G36+'ZŠ Trávníčkova 1744'!G36</f>
        <v>0</v>
      </c>
      <c r="H36" s="22">
        <f>+'ZŠ Brdičkova 1878'!H36+'ZŠ Bronzová 2027'!H36+'ZŠ prof.O.Chlupa Fingerova 2186'!H36+'ZŠ Janského 2189'!H36+'ZŠ Klausova 2450'!H36+'ZŠ Kuncova 1580'!H36+'ZŠ Mezi Školami 2322'!H36+'ZŠ Mládí 135'!H36+'ZŠ Mohylová 1963'!H36+'ZŠ Trávníčkova 1744'!H36</f>
        <v>0</v>
      </c>
      <c r="I36" s="128">
        <f>+'ZŠ Brdičkova 1878'!I36+'ZŠ Bronzová 2027'!I36+'ZŠ prof.O.Chlupa Fingerova 2186'!I36+'ZŠ Janského 2189'!I36+'ZŠ Klausova 2450'!I36+'ZŠ Kuncova 1580'!I36+'ZŠ Mezi Školami 2322'!I36+'ZŠ Mládí 135'!I36+'ZŠ Mohylová 1963'!I36+'ZŠ Trávníčkova 1744'!I36</f>
        <v>0</v>
      </c>
      <c r="J36" s="52">
        <v>0</v>
      </c>
      <c r="L36" s="53"/>
      <c r="N36" s="53"/>
    </row>
    <row r="37" spans="1:14" ht="15" customHeight="1">
      <c r="A37" s="10" t="s">
        <v>153</v>
      </c>
      <c r="B37" s="11">
        <v>541</v>
      </c>
      <c r="C37" s="24">
        <f>+'ZŠ Brdičkova 1878'!C37+'ZŠ Bronzová 2027'!C37+'ZŠ prof.O.Chlupa Fingerova 2186'!C37+'ZŠ Janského 2189'!C37+'ZŠ Klausova 2450'!C37+'ZŠ Kuncova 1580'!C37+'ZŠ Mezi Školami 2322'!C37+'ZŠ Mládí 135'!C37+'ZŠ Mohylová 1963'!C37+'ZŠ Trávníčkova 1744'!C37</f>
        <v>0</v>
      </c>
      <c r="D37" s="22">
        <f>+'ZŠ Brdičkova 1878'!D37+'ZŠ Bronzová 2027'!D37+'ZŠ prof.O.Chlupa Fingerova 2186'!D37+'ZŠ Janského 2189'!D37+'ZŠ Klausova 2450'!D37+'ZŠ Kuncova 1580'!D37+'ZŠ Mezi Školami 2322'!D37+'ZŠ Mládí 135'!D37+'ZŠ Mohylová 1963'!D37+'ZŠ Trávníčkova 1744'!D37</f>
        <v>0</v>
      </c>
      <c r="E37" s="128">
        <f>+'ZŠ Brdičkova 1878'!E37+'ZŠ Bronzová 2027'!E37+'ZŠ prof.O.Chlupa Fingerova 2186'!E37+'ZŠ Janského 2189'!E37+'ZŠ Klausova 2450'!E37+'ZŠ Kuncova 1580'!E37+'ZŠ Mezi Školami 2322'!E37+'ZŠ Mládí 135'!E37+'ZŠ Mohylová 1963'!E37+'ZŠ Trávníčkova 1744'!E37</f>
        <v>0</v>
      </c>
      <c r="F37" s="52">
        <v>0</v>
      </c>
      <c r="G37" s="24">
        <f>+'ZŠ Brdičkova 1878'!G37+'ZŠ Bronzová 2027'!G37+'ZŠ prof.O.Chlupa Fingerova 2186'!G37+'ZŠ Janského 2189'!G37+'ZŠ Klausova 2450'!G37+'ZŠ Kuncova 1580'!G37+'ZŠ Mezi Školami 2322'!G37+'ZŠ Mládí 135'!G37+'ZŠ Mohylová 1963'!G37+'ZŠ Trávníčkova 1744'!G37</f>
        <v>0</v>
      </c>
      <c r="H37" s="22">
        <f>+'ZŠ Brdičkova 1878'!H37+'ZŠ Bronzová 2027'!H37+'ZŠ prof.O.Chlupa Fingerova 2186'!H37+'ZŠ Janského 2189'!H37+'ZŠ Klausova 2450'!H37+'ZŠ Kuncova 1580'!H37+'ZŠ Mezi Školami 2322'!H37+'ZŠ Mládí 135'!H37+'ZŠ Mohylová 1963'!H37+'ZŠ Trávníčkova 1744'!H37</f>
        <v>0</v>
      </c>
      <c r="I37" s="128">
        <f>+'ZŠ Brdičkova 1878'!I37+'ZŠ Bronzová 2027'!I37+'ZŠ prof.O.Chlupa Fingerova 2186'!I37+'ZŠ Janského 2189'!I37+'ZŠ Klausova 2450'!I37+'ZŠ Kuncova 1580'!I37+'ZŠ Mezi Školami 2322'!I37+'ZŠ Mládí 135'!I37+'ZŠ Mohylová 1963'!I37+'ZŠ Trávníčkova 1744'!I37</f>
        <v>0</v>
      </c>
      <c r="J37" s="52">
        <v>0</v>
      </c>
      <c r="L37" s="53"/>
      <c r="N37" s="53"/>
    </row>
    <row r="38" spans="1:14" ht="15" customHeight="1">
      <c r="A38" s="10" t="s">
        <v>154</v>
      </c>
      <c r="B38" s="11">
        <v>547</v>
      </c>
      <c r="C38" s="24">
        <f>+'ZŠ Brdičkova 1878'!C38+'ZŠ Bronzová 2027'!C38+'ZŠ prof.O.Chlupa Fingerova 2186'!C38+'ZŠ Janského 2189'!C38+'ZŠ Klausova 2450'!C38+'ZŠ Kuncova 1580'!C38+'ZŠ Mezi Školami 2322'!C38+'ZŠ Mládí 135'!C38+'ZŠ Mohylová 1963'!C38+'ZŠ Trávníčkova 1744'!C38</f>
        <v>0</v>
      </c>
      <c r="D38" s="22">
        <f>+'ZŠ Brdičkova 1878'!D38+'ZŠ Bronzová 2027'!D38+'ZŠ prof.O.Chlupa Fingerova 2186'!D38+'ZŠ Janského 2189'!D38+'ZŠ Klausova 2450'!D38+'ZŠ Kuncova 1580'!D38+'ZŠ Mezi Školami 2322'!D38+'ZŠ Mládí 135'!D38+'ZŠ Mohylová 1963'!D38+'ZŠ Trávníčkova 1744'!D38</f>
        <v>0</v>
      </c>
      <c r="E38" s="128">
        <f>+'ZŠ Brdičkova 1878'!E38+'ZŠ Bronzová 2027'!E38+'ZŠ prof.O.Chlupa Fingerova 2186'!E38+'ZŠ Janského 2189'!E38+'ZŠ Klausova 2450'!E38+'ZŠ Kuncova 1580'!E38+'ZŠ Mezi Školami 2322'!E38+'ZŠ Mládí 135'!E38+'ZŠ Mohylová 1963'!E38+'ZŠ Trávníčkova 1744'!E38</f>
        <v>0</v>
      </c>
      <c r="F38" s="52">
        <v>0</v>
      </c>
      <c r="G38" s="24">
        <f>+'ZŠ Brdičkova 1878'!G38+'ZŠ Bronzová 2027'!G38+'ZŠ prof.O.Chlupa Fingerova 2186'!G38+'ZŠ Janského 2189'!G38+'ZŠ Klausova 2450'!G38+'ZŠ Kuncova 1580'!G38+'ZŠ Mezi Školami 2322'!G38+'ZŠ Mládí 135'!G38+'ZŠ Mohylová 1963'!G38+'ZŠ Trávníčkova 1744'!G38</f>
        <v>0</v>
      </c>
      <c r="H38" s="22">
        <f>+'ZŠ Brdičkova 1878'!H38+'ZŠ Bronzová 2027'!H38+'ZŠ prof.O.Chlupa Fingerova 2186'!H38+'ZŠ Janského 2189'!H38+'ZŠ Klausova 2450'!H38+'ZŠ Kuncova 1580'!H38+'ZŠ Mezi Školami 2322'!H38+'ZŠ Mládí 135'!H38+'ZŠ Mohylová 1963'!H38+'ZŠ Trávníčkova 1744'!H38</f>
        <v>0</v>
      </c>
      <c r="I38" s="128">
        <f>+'ZŠ Brdičkova 1878'!I38+'ZŠ Bronzová 2027'!I38+'ZŠ prof.O.Chlupa Fingerova 2186'!I38+'ZŠ Janského 2189'!I38+'ZŠ Klausova 2450'!I38+'ZŠ Kuncova 1580'!I38+'ZŠ Mezi Školami 2322'!I38+'ZŠ Mládí 135'!I38+'ZŠ Mohylová 1963'!I38+'ZŠ Trávníčkova 1744'!I38</f>
        <v>0</v>
      </c>
      <c r="J38" s="52">
        <v>0</v>
      </c>
      <c r="L38" s="53"/>
      <c r="N38" s="53"/>
    </row>
    <row r="39" spans="1:14" ht="15" customHeight="1">
      <c r="A39" s="10" t="s">
        <v>219</v>
      </c>
      <c r="B39" s="11">
        <v>549</v>
      </c>
      <c r="C39" s="24">
        <f>+'ZŠ Brdičkova 1878'!C39+'ZŠ Bronzová 2027'!C39+'ZŠ prof.O.Chlupa Fingerova 2186'!C39+'ZŠ Janského 2189'!C39+'ZŠ Klausova 2450'!C39+'ZŠ Kuncova 1580'!C39+'ZŠ Mezi Školami 2322'!C39+'ZŠ Mládí 135'!C39+'ZŠ Mohylová 1963'!C39+'ZŠ Trávníčkova 1744'!C39</f>
        <v>1811200</v>
      </c>
      <c r="D39" s="22">
        <f>+'ZŠ Brdičkova 1878'!D39+'ZŠ Bronzová 2027'!D39+'ZŠ prof.O.Chlupa Fingerova 2186'!D39+'ZŠ Janského 2189'!D39+'ZŠ Klausova 2450'!D39+'ZŠ Kuncova 1580'!D39+'ZŠ Mezi Školami 2322'!D39+'ZŠ Mládí 135'!D39+'ZŠ Mohylová 1963'!D39+'ZŠ Trávníčkova 1744'!D39</f>
        <v>2110000</v>
      </c>
      <c r="E39" s="128">
        <f>+'ZŠ Brdičkova 1878'!E39+'ZŠ Bronzová 2027'!E39+'ZŠ prof.O.Chlupa Fingerova 2186'!E39+'ZŠ Janského 2189'!E39+'ZŠ Klausova 2450'!E39+'ZŠ Kuncova 1580'!E39+'ZŠ Mezi Školami 2322'!E39+'ZŠ Mládí 135'!E39+'ZŠ Mohylová 1963'!E39+'ZŠ Trávníčkova 1744'!E39</f>
        <v>2109765.11</v>
      </c>
      <c r="F39" s="52">
        <f t="shared" si="3"/>
        <v>0.9998886777251185</v>
      </c>
      <c r="G39" s="24">
        <f>+'ZŠ Brdičkova 1878'!G39+'ZŠ Bronzová 2027'!G39+'ZŠ prof.O.Chlupa Fingerova 2186'!G39+'ZŠ Janského 2189'!G39+'ZŠ Klausova 2450'!G39+'ZŠ Kuncova 1580'!G39+'ZŠ Mezi Školami 2322'!G39+'ZŠ Mládí 135'!G39+'ZŠ Mohylová 1963'!G39+'ZŠ Trávníčkova 1744'!G39</f>
        <v>222400</v>
      </c>
      <c r="H39" s="22">
        <f>+'ZŠ Brdičkova 1878'!H39+'ZŠ Bronzová 2027'!H39+'ZŠ prof.O.Chlupa Fingerova 2186'!H39+'ZŠ Janského 2189'!H39+'ZŠ Klausova 2450'!H39+'ZŠ Kuncova 1580'!H39+'ZŠ Mezi Školami 2322'!H39+'ZŠ Mládí 135'!H39+'ZŠ Mohylová 1963'!H39+'ZŠ Trávníčkova 1744'!H39</f>
        <v>512800</v>
      </c>
      <c r="I39" s="128">
        <f>+'ZŠ Brdičkova 1878'!I39+'ZŠ Bronzová 2027'!I39+'ZŠ prof.O.Chlupa Fingerova 2186'!I39+'ZŠ Janského 2189'!I39+'ZŠ Klausova 2450'!I39+'ZŠ Kuncova 1580'!I39+'ZŠ Mezi Školami 2322'!I39+'ZŠ Mládí 135'!I39+'ZŠ Mohylová 1963'!I39+'ZŠ Trávníčkova 1744'!I39</f>
        <v>512721.31</v>
      </c>
      <c r="J39" s="52">
        <f t="shared" si="2"/>
        <v>0.9998465483619344</v>
      </c>
      <c r="L39" s="53"/>
      <c r="N39" s="53"/>
    </row>
    <row r="40" spans="1:14" ht="15" customHeight="1">
      <c r="A40" s="17" t="s">
        <v>155</v>
      </c>
      <c r="B40" s="9">
        <v>551</v>
      </c>
      <c r="C40" s="24">
        <f>+'ZŠ Brdičkova 1878'!C40+'ZŠ Bronzová 2027'!C40+'ZŠ prof.O.Chlupa Fingerova 2186'!C40+'ZŠ Janského 2189'!C40+'ZŠ Klausova 2450'!C40+'ZŠ Kuncova 1580'!C40+'ZŠ Mezi Školami 2322'!C40+'ZŠ Mládí 135'!C40+'ZŠ Mohylová 1963'!C40+'ZŠ Trávníčkova 1744'!C40</f>
        <v>3305000</v>
      </c>
      <c r="D40" s="22">
        <f>+'ZŠ Brdičkova 1878'!D40+'ZŠ Bronzová 2027'!D40+'ZŠ prof.O.Chlupa Fingerova 2186'!D40+'ZŠ Janského 2189'!D40+'ZŠ Klausova 2450'!D40+'ZŠ Kuncova 1580'!D40+'ZŠ Mezi Školami 2322'!D40+'ZŠ Mládí 135'!D40+'ZŠ Mohylová 1963'!D40+'ZŠ Trávníčkova 1744'!D40</f>
        <v>3350100</v>
      </c>
      <c r="E40" s="128">
        <f>+'ZŠ Brdičkova 1878'!E40+'ZŠ Bronzová 2027'!E40+'ZŠ prof.O.Chlupa Fingerova 2186'!E40+'ZŠ Janského 2189'!E40+'ZŠ Klausova 2450'!E40+'ZŠ Kuncova 1580'!E40+'ZŠ Mezi Školami 2322'!E40+'ZŠ Mládí 135'!E40+'ZŠ Mohylová 1963'!E40+'ZŠ Trávníčkova 1744'!E40</f>
        <v>3349844.2099999995</v>
      </c>
      <c r="F40" s="52">
        <f t="shared" si="3"/>
        <v>0.9999236470553117</v>
      </c>
      <c r="G40" s="24">
        <f>+'ZŠ Brdičkova 1878'!G40+'ZŠ Bronzová 2027'!G40+'ZŠ prof.O.Chlupa Fingerova 2186'!G40+'ZŠ Janského 2189'!G40+'ZŠ Klausova 2450'!G40+'ZŠ Kuncova 1580'!G40+'ZŠ Mezi Školami 2322'!G40+'ZŠ Mládí 135'!G40+'ZŠ Mohylová 1963'!G40+'ZŠ Trávníčkova 1744'!G40</f>
        <v>0</v>
      </c>
      <c r="H40" s="22">
        <f>+'ZŠ Brdičkova 1878'!H40+'ZŠ Bronzová 2027'!H40+'ZŠ prof.O.Chlupa Fingerova 2186'!H40+'ZŠ Janského 2189'!H40+'ZŠ Klausova 2450'!H40+'ZŠ Kuncova 1580'!H40+'ZŠ Mezi Školami 2322'!H40+'ZŠ Mládí 135'!H40+'ZŠ Mohylová 1963'!H40+'ZŠ Trávníčkova 1744'!H40</f>
        <v>0</v>
      </c>
      <c r="I40" s="128">
        <f>+'ZŠ Brdičkova 1878'!I40+'ZŠ Bronzová 2027'!I40+'ZŠ prof.O.Chlupa Fingerova 2186'!I40+'ZŠ Janského 2189'!I40+'ZŠ Klausova 2450'!I40+'ZŠ Kuncova 1580'!I40+'ZŠ Mezi Školami 2322'!I40+'ZŠ Mládí 135'!I40+'ZŠ Mohylová 1963'!I40+'ZŠ Trávníčkova 1744'!I40</f>
        <v>0</v>
      </c>
      <c r="J40" s="52">
        <v>0</v>
      </c>
      <c r="L40" s="53"/>
      <c r="N40" s="53"/>
    </row>
    <row r="41" spans="1:14" ht="15" customHeight="1" thickBot="1">
      <c r="A41" s="57" t="s">
        <v>189</v>
      </c>
      <c r="B41" s="12">
        <v>591</v>
      </c>
      <c r="C41" s="26">
        <f>+'ZŠ Brdičkova 1878'!C41+'ZŠ Bronzová 2027'!C41+'ZŠ prof.O.Chlupa Fingerova 2186'!C41+'ZŠ Janského 2189'!C41+'ZŠ Klausova 2450'!C41+'ZŠ Kuncova 1580'!C41+'ZŠ Mezi Školami 2322'!C41+'ZŠ Mládí 135'!C41+'ZŠ Mohylová 1963'!C41+'ZŠ Trávníčkova 1744'!C41</f>
        <v>300</v>
      </c>
      <c r="D41" s="23">
        <f>+'ZŠ Brdičkova 1878'!D41+'ZŠ Bronzová 2027'!D41+'ZŠ prof.O.Chlupa Fingerova 2186'!D41+'ZŠ Janského 2189'!D41+'ZŠ Klausova 2450'!D41+'ZŠ Kuncova 1580'!D41+'ZŠ Mezi Školami 2322'!D41+'ZŠ Mládí 135'!D41+'ZŠ Mohylová 1963'!D41+'ZŠ Trávníčkova 1744'!D41</f>
        <v>2900</v>
      </c>
      <c r="E41" s="129">
        <f>+'ZŠ Brdičkova 1878'!E41+'ZŠ Bronzová 2027'!E41+'ZŠ prof.O.Chlupa Fingerova 2186'!E41+'ZŠ Janského 2189'!E41+'ZŠ Klausova 2450'!E41+'ZŠ Kuncova 1580'!E41+'ZŠ Mezi Školami 2322'!E41+'ZŠ Mládí 135'!E41+'ZŠ Mohylová 1963'!E41+'ZŠ Trávníčkova 1744'!E41</f>
        <v>2614.9700000000003</v>
      </c>
      <c r="F41" s="52">
        <f t="shared" si="3"/>
        <v>0.9017137931034483</v>
      </c>
      <c r="G41" s="24">
        <f>+'ZŠ Brdičkova 1878'!G41+'ZŠ Bronzová 2027'!G41+'ZŠ prof.O.Chlupa Fingerova 2186'!G41+'ZŠ Janského 2189'!G41+'ZŠ Klausova 2450'!G41+'ZŠ Kuncova 1580'!G41+'ZŠ Mezi Školami 2322'!G41+'ZŠ Mládí 135'!G41+'ZŠ Mohylová 1963'!G41+'ZŠ Trávníčkova 1744'!G41</f>
        <v>0</v>
      </c>
      <c r="H41" s="22">
        <f>+'ZŠ Brdičkova 1878'!H41+'ZŠ Bronzová 2027'!H41+'ZŠ prof.O.Chlupa Fingerova 2186'!H41+'ZŠ Janského 2189'!H41+'ZŠ Klausova 2450'!H41+'ZŠ Kuncova 1580'!H41+'ZŠ Mezi Školami 2322'!H41+'ZŠ Mládí 135'!H41+'ZŠ Mohylová 1963'!H41+'ZŠ Trávníčkova 1744'!H41</f>
        <v>12100</v>
      </c>
      <c r="I41" s="128">
        <f>+'ZŠ Brdičkova 1878'!I41+'ZŠ Bronzová 2027'!I41+'ZŠ prof.O.Chlupa Fingerova 2186'!I41+'ZŠ Janského 2189'!I41+'ZŠ Klausova 2450'!I41+'ZŠ Kuncova 1580'!I41+'ZŠ Mezi Školami 2322'!I41+'ZŠ Mládí 135'!I41+'ZŠ Mohylová 1963'!I41+'ZŠ Trávníčkova 1744'!I41</f>
        <v>11911.9</v>
      </c>
      <c r="J41" s="52">
        <v>0</v>
      </c>
      <c r="L41" s="53"/>
      <c r="N41" s="53"/>
    </row>
    <row r="42" spans="1:14" ht="15" customHeight="1">
      <c r="A42" s="14" t="s">
        <v>20</v>
      </c>
      <c r="B42" s="15"/>
      <c r="C42" s="59">
        <f>SUM(C7:C17)</f>
        <v>63412200</v>
      </c>
      <c r="D42" s="59">
        <f>SUM(D7:D17)</f>
        <v>95152200</v>
      </c>
      <c r="E42" s="59">
        <f>SUM(E7:E17)</f>
        <v>95053718.97</v>
      </c>
      <c r="F42" s="60">
        <f t="shared" si="3"/>
        <v>0.9989650157326893</v>
      </c>
      <c r="G42" s="61">
        <f>SUM(G7:G17)</f>
        <v>12165000</v>
      </c>
      <c r="H42" s="61">
        <f>SUM(H7:H17)</f>
        <v>15484800</v>
      </c>
      <c r="I42" s="62">
        <f>SUM(I7:I17)</f>
        <v>15483788.08</v>
      </c>
      <c r="J42" s="60">
        <f t="shared" si="2"/>
        <v>0.9999346507542881</v>
      </c>
      <c r="L42" s="53"/>
      <c r="N42" s="53"/>
    </row>
    <row r="43" spans="1:14" ht="15" customHeight="1" thickBot="1">
      <c r="A43" s="13" t="s">
        <v>21</v>
      </c>
      <c r="B43" s="16"/>
      <c r="C43" s="63">
        <f>-SUM(C19:C41)</f>
        <v>-63412200</v>
      </c>
      <c r="D43" s="63">
        <f>-SUM(D19:D41)</f>
        <v>-95152200</v>
      </c>
      <c r="E43" s="63">
        <f>-SUM(E19:E41)</f>
        <v>-94836419.123</v>
      </c>
      <c r="F43" s="52">
        <f t="shared" si="3"/>
        <v>0.9966813076628811</v>
      </c>
      <c r="G43" s="64">
        <f>-SUM(G19:G41)</f>
        <v>-10541600</v>
      </c>
      <c r="H43" s="64">
        <f>-SUM(H19:H41)</f>
        <v>-13423700</v>
      </c>
      <c r="I43" s="65">
        <f>-SUM(I19:I41)</f>
        <v>-13423457.590000004</v>
      </c>
      <c r="J43" s="56">
        <f t="shared" si="2"/>
        <v>0.9999819416405316</v>
      </c>
      <c r="L43" s="53"/>
      <c r="N43" s="53"/>
    </row>
    <row r="44" spans="1:11" ht="15" customHeight="1" thickBot="1">
      <c r="A44" s="100" t="s">
        <v>237</v>
      </c>
      <c r="B44" s="67"/>
      <c r="C44" s="101">
        <f>+C42+C43</f>
        <v>0</v>
      </c>
      <c r="D44" s="88">
        <f>+D42+D43</f>
        <v>0</v>
      </c>
      <c r="E44" s="88">
        <f>+E42+E43</f>
        <v>217299.84700000286</v>
      </c>
      <c r="F44" s="68" t="s">
        <v>19</v>
      </c>
      <c r="G44" s="146">
        <f>+G42+G43</f>
        <v>1623400</v>
      </c>
      <c r="H44" s="101">
        <f>+H42+H43</f>
        <v>2061100</v>
      </c>
      <c r="I44" s="88">
        <f>+I42+I43</f>
        <v>2060330.4899999965</v>
      </c>
      <c r="J44" s="58">
        <f>I44/H44</f>
        <v>0.9996266508175229</v>
      </c>
      <c r="K44" s="4"/>
    </row>
    <row r="45" spans="1:11" ht="13.5" thickBot="1">
      <c r="A45" s="150" t="s">
        <v>238</v>
      </c>
      <c r="B45" s="147"/>
      <c r="C45" s="188">
        <f>+C42+C43</f>
        <v>0</v>
      </c>
      <c r="D45" s="88">
        <f>+D42+D43</f>
        <v>0</v>
      </c>
      <c r="E45" s="180">
        <v>0</v>
      </c>
      <c r="F45" s="181" t="s">
        <v>19</v>
      </c>
      <c r="G45" s="185">
        <v>0</v>
      </c>
      <c r="H45" s="151">
        <v>0</v>
      </c>
      <c r="I45" s="151">
        <v>0</v>
      </c>
      <c r="J45" s="161" t="s">
        <v>19</v>
      </c>
      <c r="K45" s="4"/>
    </row>
    <row r="46" spans="1:11" ht="13.5" thickBot="1">
      <c r="A46" s="150" t="s">
        <v>239</v>
      </c>
      <c r="B46" s="182"/>
      <c r="C46" s="179">
        <v>0</v>
      </c>
      <c r="D46" s="180">
        <v>0</v>
      </c>
      <c r="E46" s="88">
        <f>+E42+E43</f>
        <v>217299.84700000286</v>
      </c>
      <c r="F46" s="181" t="s">
        <v>19</v>
      </c>
      <c r="G46" s="184">
        <v>0</v>
      </c>
      <c r="H46" s="151">
        <v>0</v>
      </c>
      <c r="I46" s="151">
        <f>I44</f>
        <v>2060330.4899999965</v>
      </c>
      <c r="J46" s="181" t="s">
        <v>19</v>
      </c>
      <c r="K46" s="4"/>
    </row>
    <row r="47" spans="1:11" ht="13.5" thickBot="1">
      <c r="A47" s="150" t="s">
        <v>240</v>
      </c>
      <c r="B47" s="147"/>
      <c r="C47" s="187"/>
      <c r="D47" s="148"/>
      <c r="E47" s="149"/>
      <c r="F47" s="149"/>
      <c r="G47" s="185"/>
      <c r="H47" s="186"/>
      <c r="I47" s="151">
        <f>E46+I46</f>
        <v>2277630.3369999994</v>
      </c>
      <c r="J47" s="183" t="s">
        <v>19</v>
      </c>
      <c r="K47" s="4"/>
    </row>
    <row r="48" spans="3:5" ht="12.75">
      <c r="C48" s="159"/>
      <c r="E48" s="111"/>
    </row>
    <row r="49" ht="12.75">
      <c r="E49" s="111"/>
    </row>
    <row r="51" ht="12.75">
      <c r="E51" s="111"/>
    </row>
  </sheetData>
  <sheetProtection/>
  <mergeCells count="7">
    <mergeCell ref="A17:B17"/>
    <mergeCell ref="D1:F1"/>
    <mergeCell ref="C3:F3"/>
    <mergeCell ref="G3:J3"/>
    <mergeCell ref="A7:B7"/>
    <mergeCell ref="A14:B14"/>
    <mergeCell ref="A15:B15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&amp;L&amp;A&amp;R119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4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2" width="9.625" style="5" bestFit="1" customWidth="1"/>
    <col min="13" max="16384" width="9.125" style="5" customWidth="1"/>
  </cols>
  <sheetData>
    <row r="1" ht="15" customHeight="1">
      <c r="A1" s="38" t="s">
        <v>111</v>
      </c>
    </row>
    <row r="2" spans="1:9" ht="15">
      <c r="A2" s="38" t="s">
        <v>112</v>
      </c>
      <c r="D2" s="210" t="s">
        <v>8</v>
      </c>
      <c r="E2" s="210"/>
      <c r="F2" s="210"/>
      <c r="G2" s="126"/>
      <c r="H2" s="39" t="s">
        <v>9</v>
      </c>
      <c r="I2" s="40">
        <v>43465</v>
      </c>
    </row>
    <row r="3" ht="13.5" thickBot="1"/>
    <row r="4" spans="3:10" ht="12" customHeight="1"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20" t="s">
        <v>65</v>
      </c>
      <c r="B7" s="221"/>
      <c r="C7" s="221"/>
      <c r="D7" s="221"/>
      <c r="E7" s="221"/>
      <c r="F7" s="221"/>
      <c r="G7" s="221"/>
      <c r="H7" s="221"/>
      <c r="I7" s="221"/>
      <c r="J7" s="222"/>
    </row>
    <row r="8" spans="1:10" ht="15" customHeight="1">
      <c r="A8" s="215" t="s">
        <v>135</v>
      </c>
      <c r="B8" s="216"/>
      <c r="C8" s="69">
        <v>644600</v>
      </c>
      <c r="D8" s="21">
        <v>644600</v>
      </c>
      <c r="E8" s="165">
        <v>644600</v>
      </c>
      <c r="F8" s="52">
        <f aca="true" t="shared" si="0" ref="F8:F16">E8/D8</f>
        <v>1</v>
      </c>
      <c r="G8" s="21">
        <v>0</v>
      </c>
      <c r="H8" s="21">
        <v>0</v>
      </c>
      <c r="I8" s="70">
        <v>0</v>
      </c>
      <c r="J8" s="52">
        <f>IF(ISERR(I8/H8),0,I8/H8)</f>
        <v>0</v>
      </c>
    </row>
    <row r="9" spans="1:10" ht="15" customHeight="1">
      <c r="A9" s="13" t="s">
        <v>99</v>
      </c>
      <c r="B9" s="16"/>
      <c r="C9" s="71">
        <v>0</v>
      </c>
      <c r="D9" s="72">
        <v>134900</v>
      </c>
      <c r="E9" s="166">
        <v>134900</v>
      </c>
      <c r="F9" s="52">
        <f t="shared" si="0"/>
        <v>1</v>
      </c>
      <c r="G9" s="139">
        <v>0</v>
      </c>
      <c r="H9" s="72">
        <v>0</v>
      </c>
      <c r="I9" s="73">
        <v>0</v>
      </c>
      <c r="J9" s="55">
        <f>IF(ISERR(I9/H9),0,I9/H9)</f>
        <v>0</v>
      </c>
    </row>
    <row r="10" spans="1:10" ht="15" customHeight="1">
      <c r="A10" s="13" t="s">
        <v>232</v>
      </c>
      <c r="B10" s="16"/>
      <c r="C10" s="71">
        <v>0</v>
      </c>
      <c r="D10" s="72">
        <v>0</v>
      </c>
      <c r="E10" s="73">
        <v>0</v>
      </c>
      <c r="F10" s="52">
        <v>0</v>
      </c>
      <c r="G10" s="139">
        <v>0</v>
      </c>
      <c r="H10" s="72">
        <v>0</v>
      </c>
      <c r="I10" s="73">
        <v>0</v>
      </c>
      <c r="J10" s="55">
        <v>0</v>
      </c>
    </row>
    <row r="11" spans="1:10" ht="15" customHeight="1">
      <c r="A11" s="13" t="s">
        <v>227</v>
      </c>
      <c r="B11" s="20"/>
      <c r="C11" s="71">
        <v>0</v>
      </c>
      <c r="D11" s="72">
        <v>761700</v>
      </c>
      <c r="E11" s="73">
        <v>761700</v>
      </c>
      <c r="F11" s="52">
        <f t="shared" si="0"/>
        <v>1</v>
      </c>
      <c r="G11" s="139">
        <v>0</v>
      </c>
      <c r="H11" s="72">
        <v>0</v>
      </c>
      <c r="I11" s="73">
        <v>0</v>
      </c>
      <c r="J11" s="55">
        <f>IF(ISERR(I11/H11),0,I11/H11)</f>
        <v>0</v>
      </c>
    </row>
    <row r="12" spans="1:10" ht="15" customHeight="1">
      <c r="A12" s="13" t="s">
        <v>200</v>
      </c>
      <c r="B12" s="16"/>
      <c r="C12" s="71">
        <v>0</v>
      </c>
      <c r="D12" s="72">
        <v>206000</v>
      </c>
      <c r="E12" s="166">
        <v>205872.86</v>
      </c>
      <c r="F12" s="52">
        <f t="shared" si="0"/>
        <v>0.9993828155339806</v>
      </c>
      <c r="G12" s="139">
        <v>0</v>
      </c>
      <c r="H12" s="72">
        <v>0</v>
      </c>
      <c r="I12" s="73">
        <v>0</v>
      </c>
      <c r="J12" s="55">
        <v>0</v>
      </c>
    </row>
    <row r="13" spans="1:10" ht="15" customHeight="1">
      <c r="A13" s="217" t="s">
        <v>67</v>
      </c>
      <c r="B13" s="218"/>
      <c r="C13" s="71">
        <v>445000</v>
      </c>
      <c r="D13" s="72">
        <v>427500</v>
      </c>
      <c r="E13" s="166">
        <v>427500</v>
      </c>
      <c r="F13" s="52">
        <f t="shared" si="0"/>
        <v>1</v>
      </c>
      <c r="G13" s="139">
        <v>0</v>
      </c>
      <c r="H13" s="72">
        <v>0</v>
      </c>
      <c r="I13" s="73">
        <v>0</v>
      </c>
      <c r="J13" s="55">
        <f>IF(ISERR(I13/H13),0,I13/H13)</f>
        <v>0</v>
      </c>
    </row>
    <row r="14" spans="1:10" ht="15" customHeight="1">
      <c r="A14" s="217" t="s">
        <v>68</v>
      </c>
      <c r="B14" s="219"/>
      <c r="C14" s="71">
        <v>710000</v>
      </c>
      <c r="D14" s="72">
        <v>784000</v>
      </c>
      <c r="E14" s="166">
        <v>784003</v>
      </c>
      <c r="F14" s="52">
        <f t="shared" si="0"/>
        <v>1.0000038265306121</v>
      </c>
      <c r="G14" s="139">
        <v>0</v>
      </c>
      <c r="H14" s="72">
        <v>0</v>
      </c>
      <c r="I14" s="73">
        <v>0</v>
      </c>
      <c r="J14" s="55">
        <f>IF(ISERR(I14/H14),0,I14/H14)</f>
        <v>0</v>
      </c>
    </row>
    <row r="15" spans="1:10" ht="15" customHeight="1">
      <c r="A15" s="217" t="s">
        <v>69</v>
      </c>
      <c r="B15" s="228"/>
      <c r="C15" s="74">
        <v>500</v>
      </c>
      <c r="D15" s="75">
        <v>5700</v>
      </c>
      <c r="E15" s="167">
        <v>5708.64</v>
      </c>
      <c r="F15" s="52">
        <f t="shared" si="0"/>
        <v>1.0015157894736844</v>
      </c>
      <c r="G15" s="140">
        <v>250000</v>
      </c>
      <c r="H15" s="75">
        <v>269000</v>
      </c>
      <c r="I15" s="76">
        <v>268984</v>
      </c>
      <c r="J15" s="52">
        <f>I15/H15</f>
        <v>0.9999405204460966</v>
      </c>
    </row>
    <row r="16" spans="1:12" ht="15" customHeight="1" thickBot="1">
      <c r="A16" s="208" t="s">
        <v>230</v>
      </c>
      <c r="B16" s="209"/>
      <c r="C16" s="77">
        <v>0</v>
      </c>
      <c r="D16" s="78">
        <v>445500</v>
      </c>
      <c r="E16" s="114">
        <v>445462.86</v>
      </c>
      <c r="F16" s="52">
        <f t="shared" si="0"/>
        <v>0.9999166329966329</v>
      </c>
      <c r="G16" s="141">
        <v>0</v>
      </c>
      <c r="H16" s="78">
        <v>0</v>
      </c>
      <c r="I16" s="79">
        <v>0</v>
      </c>
      <c r="J16" s="56">
        <f>IF(ISERR(I16/H16),0,I16/H16)</f>
        <v>0</v>
      </c>
      <c r="L16" s="53"/>
    </row>
    <row r="17" spans="1:12" ht="15" customHeight="1">
      <c r="A17" s="220" t="s">
        <v>70</v>
      </c>
      <c r="B17" s="221"/>
      <c r="C17" s="221"/>
      <c r="D17" s="221"/>
      <c r="E17" s="221"/>
      <c r="F17" s="221"/>
      <c r="G17" s="221"/>
      <c r="H17" s="221"/>
      <c r="I17" s="221"/>
      <c r="J17" s="222"/>
      <c r="L17" s="53"/>
    </row>
    <row r="18" spans="1:12" ht="15" customHeight="1">
      <c r="A18" s="18" t="s">
        <v>249</v>
      </c>
      <c r="B18" s="19">
        <v>558</v>
      </c>
      <c r="C18" s="80">
        <v>50000</v>
      </c>
      <c r="D18" s="70">
        <v>44100</v>
      </c>
      <c r="E18" s="70">
        <v>44077</v>
      </c>
      <c r="F18" s="52">
        <f>E18/D18</f>
        <v>0.9994784580498867</v>
      </c>
      <c r="G18" s="21">
        <v>0</v>
      </c>
      <c r="H18" s="82">
        <v>0</v>
      </c>
      <c r="I18" s="70">
        <v>0</v>
      </c>
      <c r="J18" s="52">
        <v>0</v>
      </c>
      <c r="L18" s="53"/>
    </row>
    <row r="19" spans="1:12" ht="15" customHeight="1">
      <c r="A19" s="18" t="s">
        <v>250</v>
      </c>
      <c r="B19" s="19">
        <v>501</v>
      </c>
      <c r="C19" s="80">
        <v>121000</v>
      </c>
      <c r="D19" s="81">
        <v>143200</v>
      </c>
      <c r="E19" s="70">
        <v>143192.9</v>
      </c>
      <c r="F19" s="52">
        <f aca="true" t="shared" si="1" ref="F19:F42">E19/D19</f>
        <v>0.9999504189944134</v>
      </c>
      <c r="G19" s="21">
        <v>7000</v>
      </c>
      <c r="H19" s="82">
        <v>11800</v>
      </c>
      <c r="I19" s="70">
        <v>11804</v>
      </c>
      <c r="J19" s="52">
        <f>I19/H19</f>
        <v>1.0003389830508476</v>
      </c>
      <c r="L19" s="53"/>
    </row>
    <row r="20" spans="1:12" ht="15" customHeight="1">
      <c r="A20" s="18" t="s">
        <v>139</v>
      </c>
      <c r="B20" s="19">
        <v>501</v>
      </c>
      <c r="C20" s="80">
        <v>710000</v>
      </c>
      <c r="D20" s="70">
        <v>784000</v>
      </c>
      <c r="E20" s="70">
        <v>784510.51</v>
      </c>
      <c r="F20" s="52">
        <f t="shared" si="1"/>
        <v>1.0006511607142858</v>
      </c>
      <c r="G20" s="21">
        <v>0</v>
      </c>
      <c r="H20" s="82">
        <v>0</v>
      </c>
      <c r="I20" s="70">
        <v>0</v>
      </c>
      <c r="J20" s="52">
        <v>0</v>
      </c>
      <c r="L20" s="53"/>
    </row>
    <row r="21" spans="1:12" ht="15" customHeight="1">
      <c r="A21" s="10" t="s">
        <v>140</v>
      </c>
      <c r="B21" s="11">
        <v>502</v>
      </c>
      <c r="C21" s="83">
        <v>215000</v>
      </c>
      <c r="D21" s="81">
        <v>201000</v>
      </c>
      <c r="E21" s="81">
        <v>200911.8</v>
      </c>
      <c r="F21" s="52">
        <f t="shared" si="1"/>
        <v>0.9995611940298507</v>
      </c>
      <c r="G21" s="130">
        <v>28000</v>
      </c>
      <c r="H21" s="84">
        <v>20700</v>
      </c>
      <c r="I21" s="81">
        <v>20688.5</v>
      </c>
      <c r="J21" s="52">
        <f>I21/H21</f>
        <v>0.9994444444444445</v>
      </c>
      <c r="L21" s="53"/>
    </row>
    <row r="22" spans="1:10" ht="15" customHeight="1">
      <c r="A22" s="10" t="s">
        <v>141</v>
      </c>
      <c r="B22" s="11">
        <v>502</v>
      </c>
      <c r="C22" s="83">
        <v>105000</v>
      </c>
      <c r="D22" s="81">
        <v>130200</v>
      </c>
      <c r="E22" s="81">
        <v>130193.25</v>
      </c>
      <c r="F22" s="52">
        <f>E22/D22</f>
        <v>0.9999481566820276</v>
      </c>
      <c r="G22" s="130">
        <v>9000</v>
      </c>
      <c r="H22" s="84">
        <v>7000</v>
      </c>
      <c r="I22" s="81">
        <v>7006.75</v>
      </c>
      <c r="J22" s="52">
        <f>I22/H22</f>
        <v>1.0009642857142858</v>
      </c>
    </row>
    <row r="23" spans="1:10" ht="15" customHeight="1">
      <c r="A23" s="10" t="s">
        <v>201</v>
      </c>
      <c r="B23" s="11">
        <v>502</v>
      </c>
      <c r="C23" s="83">
        <v>50900</v>
      </c>
      <c r="D23" s="81">
        <v>143200</v>
      </c>
      <c r="E23" s="81">
        <v>143175.25</v>
      </c>
      <c r="F23" s="52">
        <f>E23/D23</f>
        <v>0.9998271648044693</v>
      </c>
      <c r="G23" s="130">
        <v>12000</v>
      </c>
      <c r="H23" s="84">
        <v>10400</v>
      </c>
      <c r="I23" s="81">
        <v>10406.75</v>
      </c>
      <c r="J23" s="52">
        <f>I23/H23</f>
        <v>1.0006490384615385</v>
      </c>
    </row>
    <row r="24" spans="1:10" ht="15" customHeight="1">
      <c r="A24" s="10" t="s">
        <v>143</v>
      </c>
      <c r="B24" s="11">
        <v>502</v>
      </c>
      <c r="C24" s="83">
        <v>0</v>
      </c>
      <c r="D24" s="81">
        <v>0</v>
      </c>
      <c r="E24" s="81">
        <v>0</v>
      </c>
      <c r="F24" s="52">
        <v>0</v>
      </c>
      <c r="G24" s="130">
        <v>0</v>
      </c>
      <c r="H24" s="84">
        <v>0</v>
      </c>
      <c r="I24" s="81">
        <v>0</v>
      </c>
      <c r="J24" s="52">
        <v>0</v>
      </c>
    </row>
    <row r="25" spans="1:10" ht="15" customHeight="1">
      <c r="A25" s="10" t="s">
        <v>158</v>
      </c>
      <c r="B25" s="11">
        <v>504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145</v>
      </c>
      <c r="B26" s="11">
        <v>511</v>
      </c>
      <c r="C26" s="83">
        <v>25000</v>
      </c>
      <c r="D26" s="81">
        <v>83000</v>
      </c>
      <c r="E26" s="81">
        <v>82791.36</v>
      </c>
      <c r="F26" s="52">
        <f t="shared" si="1"/>
        <v>0.997486265060241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233</v>
      </c>
      <c r="B27" s="11">
        <v>512</v>
      </c>
      <c r="C27" s="83">
        <v>8000</v>
      </c>
      <c r="D27" s="81">
        <v>31600</v>
      </c>
      <c r="E27" s="81">
        <v>31596</v>
      </c>
      <c r="F27" s="52">
        <f t="shared" si="1"/>
        <v>0.9998734177215189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146</v>
      </c>
      <c r="B28" s="11">
        <v>513</v>
      </c>
      <c r="C28" s="83">
        <v>0</v>
      </c>
      <c r="D28" s="81">
        <v>0</v>
      </c>
      <c r="E28" s="81">
        <v>0</v>
      </c>
      <c r="F28" s="52">
        <v>0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251</v>
      </c>
      <c r="B29" s="11">
        <v>518</v>
      </c>
      <c r="C29" s="83">
        <v>242000</v>
      </c>
      <c r="D29" s="81">
        <v>376300</v>
      </c>
      <c r="E29" s="81">
        <v>376320.32</v>
      </c>
      <c r="F29" s="52">
        <f t="shared" si="1"/>
        <v>1.0000539994685091</v>
      </c>
      <c r="G29" s="130">
        <v>3000</v>
      </c>
      <c r="H29" s="84">
        <v>3500</v>
      </c>
      <c r="I29" s="81">
        <v>3480</v>
      </c>
      <c r="J29" s="52">
        <f>I29/H29</f>
        <v>0.9942857142857143</v>
      </c>
    </row>
    <row r="30" spans="1:10" ht="15" customHeight="1">
      <c r="A30" s="10" t="s">
        <v>252</v>
      </c>
      <c r="B30" s="11">
        <v>521</v>
      </c>
      <c r="C30" s="83">
        <v>63000</v>
      </c>
      <c r="D30" s="81">
        <v>957100</v>
      </c>
      <c r="E30" s="81">
        <v>957086</v>
      </c>
      <c r="F30" s="52">
        <f t="shared" si="1"/>
        <v>0.9999853724793647</v>
      </c>
      <c r="G30" s="130">
        <v>30000</v>
      </c>
      <c r="H30" s="84">
        <v>19700</v>
      </c>
      <c r="I30" s="81">
        <v>19650</v>
      </c>
      <c r="J30" s="52">
        <f>I30/H30</f>
        <v>0.9974619289340102</v>
      </c>
    </row>
    <row r="31" spans="1:10" ht="15" customHeight="1">
      <c r="A31" s="10" t="s">
        <v>149</v>
      </c>
      <c r="B31" s="11">
        <v>524</v>
      </c>
      <c r="C31" s="83">
        <v>22300</v>
      </c>
      <c r="D31" s="81">
        <v>306200</v>
      </c>
      <c r="E31" s="81">
        <v>306142.98</v>
      </c>
      <c r="F31" s="52">
        <f t="shared" si="1"/>
        <v>0.9998137818419334</v>
      </c>
      <c r="G31" s="130">
        <v>0</v>
      </c>
      <c r="H31" s="84">
        <v>0</v>
      </c>
      <c r="I31" s="81">
        <v>0</v>
      </c>
      <c r="J31" s="52">
        <v>0</v>
      </c>
    </row>
    <row r="32" spans="1:10" ht="15" customHeight="1">
      <c r="A32" s="10" t="s">
        <v>195</v>
      </c>
      <c r="B32" s="11">
        <v>527</v>
      </c>
      <c r="C32" s="83">
        <v>700</v>
      </c>
      <c r="D32" s="81">
        <v>20400</v>
      </c>
      <c r="E32" s="81">
        <v>20321.72</v>
      </c>
      <c r="F32" s="52">
        <f t="shared" si="1"/>
        <v>0.9961627450980393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150</v>
      </c>
      <c r="B33" s="11">
        <v>525</v>
      </c>
      <c r="C33" s="83">
        <v>0</v>
      </c>
      <c r="D33" s="81">
        <v>200</v>
      </c>
      <c r="E33" s="81">
        <v>113</v>
      </c>
      <c r="F33" s="52">
        <f t="shared" si="1"/>
        <v>0.565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151</v>
      </c>
      <c r="B34" s="11">
        <v>528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152</v>
      </c>
      <c r="B35" s="11">
        <v>538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153</v>
      </c>
      <c r="B36" s="11">
        <v>541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154</v>
      </c>
      <c r="B37" s="11">
        <v>547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218</v>
      </c>
      <c r="B38" s="11">
        <v>549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7" t="s">
        <v>155</v>
      </c>
      <c r="B39" s="9">
        <v>551</v>
      </c>
      <c r="C39" s="83">
        <v>187200</v>
      </c>
      <c r="D39" s="81">
        <v>189300</v>
      </c>
      <c r="E39" s="81">
        <v>189264.94</v>
      </c>
      <c r="F39" s="52">
        <f t="shared" si="1"/>
        <v>0.999814791336503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 thickBot="1">
      <c r="A40" s="57" t="s">
        <v>189</v>
      </c>
      <c r="B40" s="12">
        <v>591</v>
      </c>
      <c r="C40" s="85">
        <v>0</v>
      </c>
      <c r="D40" s="86">
        <v>100</v>
      </c>
      <c r="E40" s="86">
        <v>50.33</v>
      </c>
      <c r="F40" s="52">
        <f t="shared" si="1"/>
        <v>0.5033</v>
      </c>
      <c r="G40" s="129">
        <v>0</v>
      </c>
      <c r="H40" s="87">
        <v>0</v>
      </c>
      <c r="I40" s="86">
        <v>0</v>
      </c>
      <c r="J40" s="58">
        <v>0</v>
      </c>
    </row>
    <row r="41" spans="1:10" ht="15" customHeight="1">
      <c r="A41" s="14" t="s">
        <v>20</v>
      </c>
      <c r="B41" s="15"/>
      <c r="C41" s="59">
        <f>SUM(C8:C16)</f>
        <v>1800100</v>
      </c>
      <c r="D41" s="59">
        <f>SUM(D8:D16)</f>
        <v>3409900</v>
      </c>
      <c r="E41" s="59">
        <f>SUM(E8:E16)</f>
        <v>3409747.36</v>
      </c>
      <c r="F41" s="60">
        <f t="shared" si="1"/>
        <v>0.9999552362239361</v>
      </c>
      <c r="G41" s="61">
        <f>SUM(G8:G16)</f>
        <v>250000</v>
      </c>
      <c r="H41" s="61">
        <f>SUM(H8:H16)</f>
        <v>269000</v>
      </c>
      <c r="I41" s="62">
        <f>SUM(I8:I16)</f>
        <v>268984</v>
      </c>
      <c r="J41" s="60">
        <f>I41/H41</f>
        <v>0.9999405204460966</v>
      </c>
    </row>
    <row r="42" spans="1:10" ht="15" customHeight="1" thickBot="1">
      <c r="A42" s="13" t="s">
        <v>21</v>
      </c>
      <c r="B42" s="16"/>
      <c r="C42" s="63">
        <f>-SUM(C18:C40)</f>
        <v>-1800100</v>
      </c>
      <c r="D42" s="63">
        <f>-SUM(D18:D40)</f>
        <v>-3409900</v>
      </c>
      <c r="E42" s="63">
        <f>-SUM(E18:E40)</f>
        <v>-3409747.3600000003</v>
      </c>
      <c r="F42" s="52">
        <f t="shared" si="1"/>
        <v>0.9999552362239363</v>
      </c>
      <c r="G42" s="64">
        <f>-SUM(G18:G40)</f>
        <v>-89000</v>
      </c>
      <c r="H42" s="64">
        <f>-SUM(H18:H40)</f>
        <v>-73100</v>
      </c>
      <c r="I42" s="65">
        <f>-SUM(I18:I40)</f>
        <v>-73036</v>
      </c>
      <c r="J42" s="56">
        <f>I42/H42</f>
        <v>0.999124487004104</v>
      </c>
    </row>
    <row r="43" spans="1:10" ht="15" customHeight="1" thickBot="1">
      <c r="A43" s="100" t="s">
        <v>237</v>
      </c>
      <c r="B43" s="67"/>
      <c r="C43" s="101">
        <f>+C41+C42</f>
        <v>0</v>
      </c>
      <c r="D43" s="88">
        <f>+D41+D42</f>
        <v>0</v>
      </c>
      <c r="E43" s="88">
        <f>+E41+E42</f>
        <v>0</v>
      </c>
      <c r="F43" s="68" t="s">
        <v>19</v>
      </c>
      <c r="G43" s="146">
        <f>+G41+G42</f>
        <v>161000</v>
      </c>
      <c r="H43" s="101">
        <f>+H41+H42</f>
        <v>195900</v>
      </c>
      <c r="I43" s="88">
        <f>+I41+I42</f>
        <v>195948</v>
      </c>
      <c r="J43" s="58">
        <f>I43/H43</f>
        <v>1.0002450229709035</v>
      </c>
    </row>
    <row r="44" spans="1:10" ht="13.5" thickBot="1">
      <c r="A44" s="150" t="s">
        <v>238</v>
      </c>
      <c r="B44" s="147"/>
      <c r="C44" s="188">
        <f>+C41+C42</f>
        <v>0</v>
      </c>
      <c r="D44" s="88">
        <f>+D41+D42</f>
        <v>0</v>
      </c>
      <c r="E44" s="180">
        <v>0</v>
      </c>
      <c r="F44" s="181" t="s">
        <v>19</v>
      </c>
      <c r="G44" s="185">
        <v>0</v>
      </c>
      <c r="H44" s="151">
        <v>0</v>
      </c>
      <c r="I44" s="151">
        <v>0</v>
      </c>
      <c r="J44" s="161" t="s">
        <v>19</v>
      </c>
    </row>
    <row r="45" spans="1:10" ht="13.5" thickBot="1">
      <c r="A45" s="150" t="s">
        <v>239</v>
      </c>
      <c r="B45" s="182"/>
      <c r="C45" s="179">
        <v>0</v>
      </c>
      <c r="D45" s="180">
        <v>0</v>
      </c>
      <c r="E45" s="88">
        <f>+E41+E42</f>
        <v>0</v>
      </c>
      <c r="F45" s="181" t="s">
        <v>19</v>
      </c>
      <c r="G45" s="184">
        <v>0</v>
      </c>
      <c r="H45" s="151">
        <v>0</v>
      </c>
      <c r="I45" s="151">
        <f>I43</f>
        <v>195948</v>
      </c>
      <c r="J45" s="181" t="s">
        <v>19</v>
      </c>
    </row>
    <row r="46" spans="1:10" ht="13.5" thickBot="1">
      <c r="A46" s="150" t="s">
        <v>240</v>
      </c>
      <c r="B46" s="147"/>
      <c r="C46" s="187"/>
      <c r="D46" s="148"/>
      <c r="E46" s="149"/>
      <c r="F46" s="149"/>
      <c r="G46" s="185"/>
      <c r="H46" s="186"/>
      <c r="I46" s="151">
        <f>E45+I45</f>
        <v>195948</v>
      </c>
      <c r="J46" s="183" t="s">
        <v>19</v>
      </c>
    </row>
    <row r="47" ht="12.75">
      <c r="C47" s="159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5" sqref="A5"/>
    </sheetView>
  </sheetViews>
  <sheetFormatPr defaultColWidth="9.125" defaultRowHeight="12.75"/>
  <cols>
    <col min="1" max="1" width="54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6.37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199</v>
      </c>
    </row>
    <row r="2" spans="1:9" ht="15">
      <c r="A2" s="38" t="s">
        <v>198</v>
      </c>
      <c r="D2" s="210" t="s">
        <v>8</v>
      </c>
      <c r="E2" s="210"/>
      <c r="F2" s="210"/>
      <c r="G2" s="126"/>
      <c r="H2" s="39" t="s">
        <v>9</v>
      </c>
      <c r="I2" s="40">
        <v>43465</v>
      </c>
    </row>
    <row r="3" ht="13.5" thickBot="1">
      <c r="A3" s="6" t="s">
        <v>202</v>
      </c>
    </row>
    <row r="4" spans="3:10" ht="12" customHeight="1"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20" t="s">
        <v>65</v>
      </c>
      <c r="B7" s="221"/>
      <c r="C7" s="221"/>
      <c r="D7" s="221"/>
      <c r="E7" s="221"/>
      <c r="F7" s="221"/>
      <c r="G7" s="221"/>
      <c r="H7" s="221"/>
      <c r="I7" s="221"/>
      <c r="J7" s="222"/>
    </row>
    <row r="8" spans="1:10" ht="15" customHeight="1">
      <c r="A8" s="215" t="s">
        <v>135</v>
      </c>
      <c r="B8" s="216"/>
      <c r="C8" s="69">
        <v>900000</v>
      </c>
      <c r="D8" s="21">
        <v>1160000</v>
      </c>
      <c r="E8" s="70">
        <v>1160000</v>
      </c>
      <c r="F8" s="52">
        <f>E8/D8</f>
        <v>1</v>
      </c>
      <c r="G8" s="21">
        <v>0</v>
      </c>
      <c r="H8" s="21">
        <v>0</v>
      </c>
      <c r="I8" s="70">
        <v>0</v>
      </c>
      <c r="J8" s="52">
        <f>IF(ISERR(I8/H8),0,I8/H8)</f>
        <v>0</v>
      </c>
    </row>
    <row r="9" spans="1:10" ht="15" customHeight="1">
      <c r="A9" s="13" t="s">
        <v>99</v>
      </c>
      <c r="B9" s="16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>IF(ISERR(I9/H9),0,I9/H9)</f>
        <v>0</v>
      </c>
    </row>
    <row r="10" spans="1:10" ht="15" customHeight="1">
      <c r="A10" s="13" t="s">
        <v>205</v>
      </c>
      <c r="B10" s="16"/>
      <c r="C10" s="71">
        <v>0</v>
      </c>
      <c r="D10" s="72">
        <v>0</v>
      </c>
      <c r="E10" s="73">
        <v>0</v>
      </c>
      <c r="F10" s="52">
        <v>0</v>
      </c>
      <c r="G10" s="139">
        <v>0</v>
      </c>
      <c r="H10" s="72">
        <v>0</v>
      </c>
      <c r="I10" s="73">
        <v>0</v>
      </c>
      <c r="J10" s="55">
        <v>0</v>
      </c>
    </row>
    <row r="11" spans="1:10" ht="15" customHeight="1">
      <c r="A11" s="13" t="s">
        <v>227</v>
      </c>
      <c r="B11" s="20"/>
      <c r="C11" s="71">
        <v>0</v>
      </c>
      <c r="D11" s="72">
        <v>513100</v>
      </c>
      <c r="E11" s="73">
        <v>513100</v>
      </c>
      <c r="F11" s="52">
        <f>E11/D11</f>
        <v>1</v>
      </c>
      <c r="G11" s="139">
        <v>0</v>
      </c>
      <c r="H11" s="72">
        <v>0</v>
      </c>
      <c r="I11" s="73">
        <v>0</v>
      </c>
      <c r="J11" s="55">
        <f>IF(ISERR(I11/H11),0,I11/H11)</f>
        <v>0</v>
      </c>
    </row>
    <row r="12" spans="1:10" ht="15" customHeight="1">
      <c r="A12" s="13" t="s">
        <v>200</v>
      </c>
      <c r="B12" s="16"/>
      <c r="C12" s="71">
        <v>0</v>
      </c>
      <c r="D12" s="72">
        <v>0</v>
      </c>
      <c r="E12" s="166">
        <v>0</v>
      </c>
      <c r="F12" s="52">
        <v>0</v>
      </c>
      <c r="G12" s="139">
        <v>0</v>
      </c>
      <c r="H12" s="72">
        <v>0</v>
      </c>
      <c r="I12" s="73">
        <v>0</v>
      </c>
      <c r="J12" s="55">
        <v>0</v>
      </c>
    </row>
    <row r="13" spans="1:10" ht="15" customHeight="1">
      <c r="A13" s="217" t="s">
        <v>67</v>
      </c>
      <c r="B13" s="218"/>
      <c r="C13" s="71">
        <v>582000</v>
      </c>
      <c r="D13" s="72">
        <v>537000</v>
      </c>
      <c r="E13" s="73">
        <v>537010</v>
      </c>
      <c r="F13" s="52">
        <f>E13/D13</f>
        <v>1.0000186219739293</v>
      </c>
      <c r="G13" s="139">
        <v>0</v>
      </c>
      <c r="H13" s="72">
        <v>0</v>
      </c>
      <c r="I13" s="73">
        <v>0</v>
      </c>
      <c r="J13" s="55">
        <f>IF(ISERR(I13/H13),0,I13/H13)</f>
        <v>0</v>
      </c>
    </row>
    <row r="14" spans="1:10" ht="15" customHeight="1">
      <c r="A14" s="217" t="s">
        <v>68</v>
      </c>
      <c r="B14" s="219"/>
      <c r="C14" s="71">
        <v>856800</v>
      </c>
      <c r="D14" s="72">
        <v>673900</v>
      </c>
      <c r="E14" s="73">
        <v>673859.07</v>
      </c>
      <c r="F14" s="52">
        <f>E14/D14</f>
        <v>0.9999392639857545</v>
      </c>
      <c r="G14" s="139">
        <v>0</v>
      </c>
      <c r="H14" s="72">
        <v>0</v>
      </c>
      <c r="I14" s="73">
        <v>0</v>
      </c>
      <c r="J14" s="55">
        <f>IF(ISERR(I14/H14),0,I14/H14)</f>
        <v>0</v>
      </c>
    </row>
    <row r="15" spans="1:10" ht="15" customHeight="1">
      <c r="A15" s="217" t="s">
        <v>69</v>
      </c>
      <c r="B15" s="228"/>
      <c r="C15" s="74">
        <v>500</v>
      </c>
      <c r="D15" s="75">
        <v>59200</v>
      </c>
      <c r="E15" s="76">
        <v>59163.8</v>
      </c>
      <c r="F15" s="52">
        <f>E15/D15</f>
        <v>0.9993885135135135</v>
      </c>
      <c r="G15" s="140">
        <v>84000</v>
      </c>
      <c r="H15" s="75">
        <v>122300</v>
      </c>
      <c r="I15" s="76">
        <v>122272</v>
      </c>
      <c r="J15" s="52">
        <f>I15/H15</f>
        <v>0.9997710547833197</v>
      </c>
    </row>
    <row r="16" spans="1:10" ht="15" customHeight="1" thickBot="1">
      <c r="A16" s="208" t="s">
        <v>179</v>
      </c>
      <c r="B16" s="209"/>
      <c r="C16" s="77">
        <v>0</v>
      </c>
      <c r="D16" s="78">
        <v>0</v>
      </c>
      <c r="E16" s="79">
        <v>0</v>
      </c>
      <c r="F16" s="52">
        <v>0</v>
      </c>
      <c r="G16" s="141">
        <v>0</v>
      </c>
      <c r="H16" s="78">
        <v>0</v>
      </c>
      <c r="I16" s="79">
        <v>0</v>
      </c>
      <c r="J16" s="56">
        <f>IF(ISERR(I16/H16),0,I16/H16)</f>
        <v>0</v>
      </c>
    </row>
    <row r="17" spans="1:10" ht="15" customHeight="1">
      <c r="A17" s="220" t="s">
        <v>70</v>
      </c>
      <c r="B17" s="221"/>
      <c r="C17" s="221"/>
      <c r="D17" s="221"/>
      <c r="E17" s="221"/>
      <c r="F17" s="221"/>
      <c r="G17" s="221"/>
      <c r="H17" s="221"/>
      <c r="I17" s="221"/>
      <c r="J17" s="222"/>
    </row>
    <row r="18" spans="1:10" ht="15" customHeight="1">
      <c r="A18" s="18" t="s">
        <v>137</v>
      </c>
      <c r="B18" s="19">
        <v>558</v>
      </c>
      <c r="C18" s="80">
        <v>0</v>
      </c>
      <c r="D18" s="70">
        <v>12800</v>
      </c>
      <c r="E18" s="70">
        <v>12793.5</v>
      </c>
      <c r="F18" s="52">
        <f aca="true" t="shared" si="0" ref="F18:F23">E18/D18</f>
        <v>0.9994921875</v>
      </c>
      <c r="G18" s="21">
        <v>0</v>
      </c>
      <c r="H18" s="82">
        <v>0</v>
      </c>
      <c r="I18" s="70">
        <v>0</v>
      </c>
      <c r="J18" s="52">
        <v>0</v>
      </c>
    </row>
    <row r="19" spans="1:10" ht="15" customHeight="1">
      <c r="A19" s="18" t="s">
        <v>138</v>
      </c>
      <c r="B19" s="19">
        <v>501</v>
      </c>
      <c r="C19" s="80">
        <v>50000</v>
      </c>
      <c r="D19" s="81">
        <v>280000</v>
      </c>
      <c r="E19" s="70">
        <v>279884.82</v>
      </c>
      <c r="F19" s="52">
        <f t="shared" si="0"/>
        <v>0.9995886428571429</v>
      </c>
      <c r="G19" s="21">
        <v>0</v>
      </c>
      <c r="H19" s="82">
        <v>200</v>
      </c>
      <c r="I19" s="70">
        <v>180</v>
      </c>
      <c r="J19" s="52">
        <f>I19/H19</f>
        <v>0.9</v>
      </c>
    </row>
    <row r="20" spans="1:10" ht="15" customHeight="1">
      <c r="A20" s="18" t="s">
        <v>139</v>
      </c>
      <c r="B20" s="19">
        <v>501</v>
      </c>
      <c r="C20" s="80">
        <v>856800</v>
      </c>
      <c r="D20" s="70">
        <v>673900</v>
      </c>
      <c r="E20" s="70">
        <v>673859.07</v>
      </c>
      <c r="F20" s="52">
        <f t="shared" si="0"/>
        <v>0.9999392639857545</v>
      </c>
      <c r="G20" s="21">
        <v>0</v>
      </c>
      <c r="H20" s="82">
        <v>0</v>
      </c>
      <c r="I20" s="70">
        <v>0</v>
      </c>
      <c r="J20" s="52">
        <v>0</v>
      </c>
    </row>
    <row r="21" spans="1:10" ht="15" customHeight="1">
      <c r="A21" s="10" t="s">
        <v>140</v>
      </c>
      <c r="B21" s="11">
        <v>502</v>
      </c>
      <c r="C21" s="83">
        <v>235000</v>
      </c>
      <c r="D21" s="81">
        <v>231500</v>
      </c>
      <c r="E21" s="81">
        <v>231475</v>
      </c>
      <c r="F21" s="52">
        <f t="shared" si="0"/>
        <v>0.9998920086393088</v>
      </c>
      <c r="G21" s="130">
        <v>25000</v>
      </c>
      <c r="H21" s="84">
        <v>7200</v>
      </c>
      <c r="I21" s="81">
        <v>7159</v>
      </c>
      <c r="J21" s="52">
        <f>I21/H21</f>
        <v>0.9943055555555556</v>
      </c>
    </row>
    <row r="22" spans="1:10" ht="15" customHeight="1">
      <c r="A22" s="10" t="s">
        <v>141</v>
      </c>
      <c r="B22" s="11">
        <v>502</v>
      </c>
      <c r="C22" s="83">
        <v>76000</v>
      </c>
      <c r="D22" s="81">
        <v>489600</v>
      </c>
      <c r="E22" s="81">
        <v>432294</v>
      </c>
      <c r="F22" s="52">
        <f t="shared" si="0"/>
        <v>0.882953431372549</v>
      </c>
      <c r="G22" s="130">
        <v>34000</v>
      </c>
      <c r="H22" s="84">
        <v>0</v>
      </c>
      <c r="I22" s="81">
        <v>0</v>
      </c>
      <c r="J22" s="52">
        <v>0</v>
      </c>
    </row>
    <row r="23" spans="1:10" ht="15" customHeight="1">
      <c r="A23" s="10" t="s">
        <v>142</v>
      </c>
      <c r="B23" s="11">
        <v>502</v>
      </c>
      <c r="C23" s="83">
        <v>87000</v>
      </c>
      <c r="D23" s="81">
        <v>104800</v>
      </c>
      <c r="E23" s="81">
        <v>104841</v>
      </c>
      <c r="F23" s="52">
        <f t="shared" si="0"/>
        <v>1.0003912213740458</v>
      </c>
      <c r="G23" s="130">
        <v>25000</v>
      </c>
      <c r="H23" s="84">
        <v>4900</v>
      </c>
      <c r="I23" s="81">
        <v>4902</v>
      </c>
      <c r="J23" s="52">
        <f>I23/H23</f>
        <v>1.0004081632653061</v>
      </c>
    </row>
    <row r="24" spans="1:10" ht="15" customHeight="1">
      <c r="A24" s="10" t="s">
        <v>143</v>
      </c>
      <c r="B24" s="11">
        <v>502</v>
      </c>
      <c r="C24" s="83">
        <v>0</v>
      </c>
      <c r="D24" s="81">
        <v>0</v>
      </c>
      <c r="E24" s="81">
        <v>0</v>
      </c>
      <c r="F24" s="52">
        <v>0</v>
      </c>
      <c r="G24" s="130">
        <v>0</v>
      </c>
      <c r="H24" s="84">
        <v>0</v>
      </c>
      <c r="I24" s="81">
        <v>0</v>
      </c>
      <c r="J24" s="52">
        <v>0</v>
      </c>
    </row>
    <row r="25" spans="1:10" ht="15" customHeight="1">
      <c r="A25" s="10" t="s">
        <v>158</v>
      </c>
      <c r="B25" s="11">
        <v>504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145</v>
      </c>
      <c r="B26" s="11">
        <v>511</v>
      </c>
      <c r="C26" s="83">
        <v>25000</v>
      </c>
      <c r="D26" s="81">
        <v>14500</v>
      </c>
      <c r="E26" s="81">
        <v>14520</v>
      </c>
      <c r="F26" s="52">
        <f aca="true" t="shared" si="1" ref="F26:F33">E26/D26</f>
        <v>1.0013793103448276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156</v>
      </c>
      <c r="B27" s="11">
        <v>512</v>
      </c>
      <c r="C27" s="83">
        <v>8000</v>
      </c>
      <c r="D27" s="81">
        <v>0</v>
      </c>
      <c r="E27" s="81">
        <v>0</v>
      </c>
      <c r="F27" s="52">
        <v>0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146</v>
      </c>
      <c r="B28" s="11">
        <v>513</v>
      </c>
      <c r="C28" s="83">
        <v>0</v>
      </c>
      <c r="D28" s="81">
        <v>700</v>
      </c>
      <c r="E28" s="81">
        <v>717</v>
      </c>
      <c r="F28" s="52">
        <f t="shared" si="1"/>
        <v>1.0242857142857142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147</v>
      </c>
      <c r="B29" s="11">
        <v>518</v>
      </c>
      <c r="C29" s="83">
        <v>100000</v>
      </c>
      <c r="D29" s="81">
        <v>376800</v>
      </c>
      <c r="E29" s="81">
        <v>376768.53</v>
      </c>
      <c r="F29" s="52">
        <f t="shared" si="1"/>
        <v>0.9999164808917198</v>
      </c>
      <c r="G29" s="130">
        <v>0</v>
      </c>
      <c r="H29" s="84">
        <v>3900</v>
      </c>
      <c r="I29" s="81">
        <v>3885</v>
      </c>
      <c r="J29" s="52">
        <f>I29/H29</f>
        <v>0.9961538461538462</v>
      </c>
    </row>
    <row r="30" spans="1:10" ht="15" customHeight="1">
      <c r="A30" s="10" t="s">
        <v>148</v>
      </c>
      <c r="B30" s="11">
        <v>521</v>
      </c>
      <c r="C30" s="83">
        <v>596300</v>
      </c>
      <c r="D30" s="81">
        <v>377300</v>
      </c>
      <c r="E30" s="81">
        <v>377300</v>
      </c>
      <c r="F30" s="52">
        <f t="shared" si="1"/>
        <v>1</v>
      </c>
      <c r="G30" s="130">
        <v>0</v>
      </c>
      <c r="H30" s="84">
        <v>30100</v>
      </c>
      <c r="I30" s="81">
        <v>30123</v>
      </c>
      <c r="J30" s="52">
        <f>I30/H30</f>
        <v>1.0007641196013288</v>
      </c>
    </row>
    <row r="31" spans="1:10" ht="15" customHeight="1">
      <c r="A31" s="10" t="s">
        <v>149</v>
      </c>
      <c r="B31" s="11">
        <v>524</v>
      </c>
      <c r="C31" s="83">
        <v>105200</v>
      </c>
      <c r="D31" s="81">
        <v>128200</v>
      </c>
      <c r="E31" s="81">
        <v>128254</v>
      </c>
      <c r="F31" s="52">
        <f t="shared" si="1"/>
        <v>1.000421216848674</v>
      </c>
      <c r="G31" s="130">
        <v>0</v>
      </c>
      <c r="H31" s="84">
        <v>0</v>
      </c>
      <c r="I31" s="81">
        <v>0</v>
      </c>
      <c r="J31" s="52">
        <v>0</v>
      </c>
    </row>
    <row r="32" spans="1:10" ht="15" customHeight="1">
      <c r="A32" s="10" t="s">
        <v>195</v>
      </c>
      <c r="B32" s="11">
        <v>527</v>
      </c>
      <c r="C32" s="83">
        <v>0</v>
      </c>
      <c r="D32" s="81">
        <v>12400</v>
      </c>
      <c r="E32" s="81">
        <v>12406</v>
      </c>
      <c r="F32" s="52">
        <f t="shared" si="1"/>
        <v>1.000483870967742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150</v>
      </c>
      <c r="B33" s="11">
        <v>525</v>
      </c>
      <c r="C33" s="83">
        <v>0</v>
      </c>
      <c r="D33" s="81">
        <v>1900</v>
      </c>
      <c r="E33" s="81">
        <v>1870</v>
      </c>
      <c r="F33" s="52">
        <f t="shared" si="1"/>
        <v>0.9842105263157894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151</v>
      </c>
      <c r="B34" s="11">
        <v>528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152</v>
      </c>
      <c r="B35" s="11">
        <v>538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153</v>
      </c>
      <c r="B36" s="11">
        <v>541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154</v>
      </c>
      <c r="B37" s="11">
        <v>547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218</v>
      </c>
      <c r="B38" s="11">
        <v>549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7" t="s">
        <v>155</v>
      </c>
      <c r="B39" s="9">
        <v>551</v>
      </c>
      <c r="C39" s="83">
        <v>200000</v>
      </c>
      <c r="D39" s="81">
        <v>238800</v>
      </c>
      <c r="E39" s="81">
        <v>238841.8</v>
      </c>
      <c r="F39" s="52">
        <f>E39/D39</f>
        <v>1.0001750418760469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 thickBot="1">
      <c r="A40" s="57" t="s">
        <v>189</v>
      </c>
      <c r="B40" s="12">
        <v>591</v>
      </c>
      <c r="C40" s="85">
        <v>0</v>
      </c>
      <c r="D40" s="86">
        <v>0</v>
      </c>
      <c r="E40" s="86">
        <v>0</v>
      </c>
      <c r="F40" s="58">
        <v>0</v>
      </c>
      <c r="G40" s="129">
        <v>0</v>
      </c>
      <c r="H40" s="87">
        <v>0</v>
      </c>
      <c r="I40" s="86">
        <v>0</v>
      </c>
      <c r="J40" s="58">
        <v>0</v>
      </c>
    </row>
    <row r="41" spans="1:10" ht="15" customHeight="1">
      <c r="A41" s="14" t="s">
        <v>20</v>
      </c>
      <c r="B41" s="15"/>
      <c r="C41" s="59">
        <f>SUM(C8:C16)</f>
        <v>2339300</v>
      </c>
      <c r="D41" s="59">
        <f>SUM(D8:D16)</f>
        <v>2943200</v>
      </c>
      <c r="E41" s="59">
        <f>SUM(E8:E16)</f>
        <v>2943132.8699999996</v>
      </c>
      <c r="F41" s="60">
        <f>E41/D41</f>
        <v>0.9999771914922532</v>
      </c>
      <c r="G41" s="61">
        <f>SUM(G8:G16)</f>
        <v>84000</v>
      </c>
      <c r="H41" s="61">
        <f>SUM(H8:H16)</f>
        <v>122300</v>
      </c>
      <c r="I41" s="62">
        <f>SUM(I8:I16)</f>
        <v>122272</v>
      </c>
      <c r="J41" s="60">
        <f>I41/H41</f>
        <v>0.9997710547833197</v>
      </c>
    </row>
    <row r="42" spans="1:10" ht="15" customHeight="1" thickBot="1">
      <c r="A42" s="13" t="s">
        <v>21</v>
      </c>
      <c r="B42" s="16"/>
      <c r="C42" s="63">
        <f>-SUM(C18:C40)</f>
        <v>-2339300</v>
      </c>
      <c r="D42" s="63">
        <f>-SUM(D18:D40)</f>
        <v>-2943200</v>
      </c>
      <c r="E42" s="63">
        <f>-SUM(E18:E40)</f>
        <v>-2885824.7199999997</v>
      </c>
      <c r="F42" s="52">
        <f>E42/D42</f>
        <v>0.9805058167980428</v>
      </c>
      <c r="G42" s="64">
        <f>-SUM(G18:G40)</f>
        <v>-84000</v>
      </c>
      <c r="H42" s="64">
        <f>-SUM(H18:H40)</f>
        <v>-46300</v>
      </c>
      <c r="I42" s="65">
        <f>-SUM(I18:I40)</f>
        <v>-46249</v>
      </c>
      <c r="J42" s="56">
        <f>I42/H42</f>
        <v>0.9988984881209503</v>
      </c>
    </row>
    <row r="43" spans="1:10" ht="15" customHeight="1" thickBot="1">
      <c r="A43" s="100" t="s">
        <v>237</v>
      </c>
      <c r="B43" s="67"/>
      <c r="C43" s="101">
        <f>+C41+C42</f>
        <v>0</v>
      </c>
      <c r="D43" s="88">
        <f>+D41+D42</f>
        <v>0</v>
      </c>
      <c r="E43" s="88">
        <f>+E41+E42</f>
        <v>57308.14999999991</v>
      </c>
      <c r="F43" s="68" t="s">
        <v>19</v>
      </c>
      <c r="G43" s="146">
        <f>+G41+G42</f>
        <v>0</v>
      </c>
      <c r="H43" s="101">
        <f>+H41+H42</f>
        <v>76000</v>
      </c>
      <c r="I43" s="88">
        <f>+I41+I42</f>
        <v>76023</v>
      </c>
      <c r="J43" s="58">
        <f>I43/H43</f>
        <v>1.0003026315789474</v>
      </c>
    </row>
    <row r="44" spans="1:10" ht="13.5" thickBot="1">
      <c r="A44" s="150" t="s">
        <v>238</v>
      </c>
      <c r="B44" s="147"/>
      <c r="C44" s="188">
        <f>+C41+C42</f>
        <v>0</v>
      </c>
      <c r="D44" s="88">
        <f>+D41+D42</f>
        <v>0</v>
      </c>
      <c r="E44" s="180">
        <v>0</v>
      </c>
      <c r="F44" s="181" t="s">
        <v>19</v>
      </c>
      <c r="G44" s="185">
        <v>0</v>
      </c>
      <c r="H44" s="151">
        <v>0</v>
      </c>
      <c r="I44" s="151">
        <v>0</v>
      </c>
      <c r="J44" s="161" t="s">
        <v>19</v>
      </c>
    </row>
    <row r="45" spans="1:10" ht="13.5" thickBot="1">
      <c r="A45" s="150" t="s">
        <v>239</v>
      </c>
      <c r="B45" s="182"/>
      <c r="C45" s="179">
        <v>0</v>
      </c>
      <c r="D45" s="180">
        <v>0</v>
      </c>
      <c r="E45" s="88">
        <f>+E41+E42</f>
        <v>57308.14999999991</v>
      </c>
      <c r="F45" s="181" t="s">
        <v>19</v>
      </c>
      <c r="G45" s="184">
        <v>0</v>
      </c>
      <c r="H45" s="151">
        <v>0</v>
      </c>
      <c r="I45" s="151">
        <f>I43</f>
        <v>76023</v>
      </c>
      <c r="J45" s="181" t="s">
        <v>19</v>
      </c>
    </row>
    <row r="46" spans="1:10" ht="13.5" thickBot="1">
      <c r="A46" s="150" t="s">
        <v>240</v>
      </c>
      <c r="B46" s="147"/>
      <c r="C46" s="187"/>
      <c r="D46" s="148"/>
      <c r="E46" s="149"/>
      <c r="F46" s="149"/>
      <c r="G46" s="185"/>
      <c r="H46" s="186"/>
      <c r="I46" s="151">
        <f>E45+I45</f>
        <v>133331.1499999999</v>
      </c>
      <c r="J46" s="183" t="s">
        <v>19</v>
      </c>
    </row>
    <row r="47" ht="12.75">
      <c r="C47" s="159"/>
    </row>
    <row r="48" ht="12.75">
      <c r="C48" s="159"/>
    </row>
  </sheetData>
  <sheetProtection/>
  <mergeCells count="10">
    <mergeCell ref="A14:B14"/>
    <mergeCell ref="A15:B15"/>
    <mergeCell ref="A16:B16"/>
    <mergeCell ref="A17:J17"/>
    <mergeCell ref="D2:F2"/>
    <mergeCell ref="C4:F4"/>
    <mergeCell ref="G4:J4"/>
    <mergeCell ref="A7:J7"/>
    <mergeCell ref="A8:B8"/>
    <mergeCell ref="A13:B13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&amp;L&amp;A&amp;R147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4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6.37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109</v>
      </c>
    </row>
    <row r="2" spans="1:9" ht="15">
      <c r="A2" s="38" t="s">
        <v>110</v>
      </c>
      <c r="D2" s="210" t="s">
        <v>8</v>
      </c>
      <c r="E2" s="210"/>
      <c r="F2" s="210"/>
      <c r="G2" s="126"/>
      <c r="H2" s="39" t="s">
        <v>9</v>
      </c>
      <c r="I2" s="40">
        <v>43465</v>
      </c>
    </row>
    <row r="3" ht="13.5" thickBot="1"/>
    <row r="4" spans="3:10" ht="12" customHeight="1"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20" t="s">
        <v>65</v>
      </c>
      <c r="B7" s="221"/>
      <c r="C7" s="221"/>
      <c r="D7" s="221"/>
      <c r="E7" s="221"/>
      <c r="F7" s="221"/>
      <c r="G7" s="221"/>
      <c r="H7" s="221"/>
      <c r="I7" s="221"/>
      <c r="J7" s="222"/>
    </row>
    <row r="8" spans="1:10" ht="15" customHeight="1">
      <c r="A8" s="215" t="s">
        <v>135</v>
      </c>
      <c r="B8" s="216"/>
      <c r="C8" s="69">
        <v>597800</v>
      </c>
      <c r="D8" s="21">
        <v>597800</v>
      </c>
      <c r="E8" s="70">
        <v>597800</v>
      </c>
      <c r="F8" s="52">
        <f>E8/D8</f>
        <v>1</v>
      </c>
      <c r="G8" s="21">
        <v>0</v>
      </c>
      <c r="H8" s="21">
        <v>0</v>
      </c>
      <c r="I8" s="70">
        <v>0</v>
      </c>
      <c r="J8" s="52">
        <f>IF(ISERR(I8/H8),0,I8/H8)</f>
        <v>0</v>
      </c>
    </row>
    <row r="9" spans="1:10" ht="15" customHeight="1">
      <c r="A9" s="13" t="s">
        <v>99</v>
      </c>
      <c r="B9" s="16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>IF(ISERR(I9/H9),0,I9/H9)</f>
        <v>0</v>
      </c>
    </row>
    <row r="10" spans="1:10" ht="15" customHeight="1">
      <c r="A10" s="13" t="s">
        <v>205</v>
      </c>
      <c r="B10" s="16"/>
      <c r="C10" s="71">
        <v>0</v>
      </c>
      <c r="D10" s="72">
        <v>0</v>
      </c>
      <c r="E10" s="73">
        <v>0</v>
      </c>
      <c r="F10" s="52">
        <v>0</v>
      </c>
      <c r="G10" s="139">
        <v>0</v>
      </c>
      <c r="H10" s="72">
        <v>0</v>
      </c>
      <c r="I10" s="73">
        <v>0</v>
      </c>
      <c r="J10" s="55">
        <v>0</v>
      </c>
    </row>
    <row r="11" spans="1:10" ht="15" customHeight="1">
      <c r="A11" s="13" t="s">
        <v>227</v>
      </c>
      <c r="B11" s="20"/>
      <c r="C11" s="71">
        <v>0</v>
      </c>
      <c r="D11" s="72">
        <v>435100</v>
      </c>
      <c r="E11" s="73">
        <v>435100</v>
      </c>
      <c r="F11" s="52">
        <f>E11/D11</f>
        <v>1</v>
      </c>
      <c r="G11" s="139">
        <v>0</v>
      </c>
      <c r="H11" s="72">
        <v>0</v>
      </c>
      <c r="I11" s="73">
        <v>0</v>
      </c>
      <c r="J11" s="55">
        <f>IF(ISERR(I11/H11),0,I11/H11)</f>
        <v>0</v>
      </c>
    </row>
    <row r="12" spans="1:10" ht="15" customHeight="1">
      <c r="A12" s="13" t="s">
        <v>200</v>
      </c>
      <c r="B12" s="16"/>
      <c r="C12" s="71">
        <v>0</v>
      </c>
      <c r="D12" s="72">
        <v>0</v>
      </c>
      <c r="E12" s="166">
        <v>0</v>
      </c>
      <c r="F12" s="52">
        <v>0</v>
      </c>
      <c r="G12" s="139">
        <v>0</v>
      </c>
      <c r="H12" s="72">
        <v>0</v>
      </c>
      <c r="I12" s="73">
        <v>0</v>
      </c>
      <c r="J12" s="55">
        <v>0</v>
      </c>
    </row>
    <row r="13" spans="1:10" ht="15" customHeight="1">
      <c r="A13" s="217" t="s">
        <v>67</v>
      </c>
      <c r="B13" s="218"/>
      <c r="C13" s="71">
        <v>400000</v>
      </c>
      <c r="D13" s="72">
        <v>353000</v>
      </c>
      <c r="E13" s="73">
        <v>352750</v>
      </c>
      <c r="F13" s="52">
        <f>E13/D13</f>
        <v>0.9992917847025495</v>
      </c>
      <c r="G13" s="139">
        <v>0</v>
      </c>
      <c r="H13" s="72">
        <v>0</v>
      </c>
      <c r="I13" s="73">
        <v>0</v>
      </c>
      <c r="J13" s="55">
        <f>IF(ISERR(I13/H13),0,I13/H13)</f>
        <v>0</v>
      </c>
    </row>
    <row r="14" spans="1:10" ht="15" customHeight="1">
      <c r="A14" s="217" t="s">
        <v>68</v>
      </c>
      <c r="B14" s="219"/>
      <c r="C14" s="71">
        <v>550000</v>
      </c>
      <c r="D14" s="72">
        <v>566000</v>
      </c>
      <c r="E14" s="73">
        <v>565278</v>
      </c>
      <c r="F14" s="52">
        <f>E14/D14</f>
        <v>0.9987243816254417</v>
      </c>
      <c r="G14" s="139">
        <v>0</v>
      </c>
      <c r="H14" s="72">
        <v>0</v>
      </c>
      <c r="I14" s="73">
        <v>0</v>
      </c>
      <c r="J14" s="55">
        <f>IF(ISERR(I14/H14),0,I14/H14)</f>
        <v>0</v>
      </c>
    </row>
    <row r="15" spans="1:10" ht="15" customHeight="1">
      <c r="A15" s="217" t="s">
        <v>69</v>
      </c>
      <c r="B15" s="228"/>
      <c r="C15" s="74">
        <v>1000</v>
      </c>
      <c r="D15" s="75">
        <v>31500</v>
      </c>
      <c r="E15" s="76">
        <v>31522.14</v>
      </c>
      <c r="F15" s="52">
        <f>E15/D15</f>
        <v>1.0007028571428571</v>
      </c>
      <c r="G15" s="140">
        <v>8000</v>
      </c>
      <c r="H15" s="75">
        <v>22600</v>
      </c>
      <c r="I15" s="76">
        <v>22567</v>
      </c>
      <c r="J15" s="52">
        <f>I15/H15</f>
        <v>0.9985398230088496</v>
      </c>
    </row>
    <row r="16" spans="1:10" ht="15" customHeight="1" thickBot="1">
      <c r="A16" s="208" t="s">
        <v>253</v>
      </c>
      <c r="B16" s="209"/>
      <c r="C16" s="77">
        <v>0</v>
      </c>
      <c r="D16" s="78">
        <v>191500</v>
      </c>
      <c r="E16" s="79">
        <v>191491.82</v>
      </c>
      <c r="F16" s="52">
        <f>E16/D16</f>
        <v>0.9999572845953003</v>
      </c>
      <c r="G16" s="141">
        <v>0</v>
      </c>
      <c r="H16" s="78">
        <v>0</v>
      </c>
      <c r="I16" s="79">
        <v>0</v>
      </c>
      <c r="J16" s="56">
        <f>IF(ISERR(I16/H16),0,I16/H16)</f>
        <v>0</v>
      </c>
    </row>
    <row r="17" spans="1:10" ht="15" customHeight="1">
      <c r="A17" s="220" t="s">
        <v>70</v>
      </c>
      <c r="B17" s="221"/>
      <c r="C17" s="221"/>
      <c r="D17" s="221"/>
      <c r="E17" s="221"/>
      <c r="F17" s="221"/>
      <c r="G17" s="221"/>
      <c r="H17" s="221"/>
      <c r="I17" s="221"/>
      <c r="J17" s="222"/>
    </row>
    <row r="18" spans="1:10" ht="15" customHeight="1">
      <c r="A18" s="18" t="s">
        <v>137</v>
      </c>
      <c r="B18" s="19">
        <v>558</v>
      </c>
      <c r="C18" s="80">
        <v>85600</v>
      </c>
      <c r="D18" s="70">
        <v>72000</v>
      </c>
      <c r="E18" s="70">
        <v>72001.8</v>
      </c>
      <c r="F18" s="52">
        <f>E18/D18</f>
        <v>1.000025</v>
      </c>
      <c r="G18" s="21">
        <v>0</v>
      </c>
      <c r="H18" s="82">
        <v>0</v>
      </c>
      <c r="I18" s="70">
        <v>0</v>
      </c>
      <c r="J18" s="52">
        <v>0</v>
      </c>
    </row>
    <row r="19" spans="1:10" ht="15" customHeight="1">
      <c r="A19" s="18" t="s">
        <v>138</v>
      </c>
      <c r="B19" s="19">
        <v>501</v>
      </c>
      <c r="C19" s="80">
        <v>60000</v>
      </c>
      <c r="D19" s="81">
        <v>76700</v>
      </c>
      <c r="E19" s="70">
        <v>76652.92</v>
      </c>
      <c r="F19" s="52">
        <f aca="true" t="shared" si="0" ref="F19:F42">E19/D19</f>
        <v>0.9993861799217731</v>
      </c>
      <c r="G19" s="21">
        <v>0</v>
      </c>
      <c r="H19" s="82">
        <v>0</v>
      </c>
      <c r="I19" s="70">
        <v>0</v>
      </c>
      <c r="J19" s="52">
        <v>0</v>
      </c>
    </row>
    <row r="20" spans="1:10" ht="15" customHeight="1">
      <c r="A20" s="18" t="s">
        <v>139</v>
      </c>
      <c r="B20" s="19">
        <v>501</v>
      </c>
      <c r="C20" s="80">
        <v>550000</v>
      </c>
      <c r="D20" s="70">
        <v>566000</v>
      </c>
      <c r="E20" s="70">
        <v>566160.4</v>
      </c>
      <c r="F20" s="52">
        <f t="shared" si="0"/>
        <v>1.0002833922261485</v>
      </c>
      <c r="G20" s="21">
        <v>0</v>
      </c>
      <c r="H20" s="82">
        <v>0</v>
      </c>
      <c r="I20" s="70">
        <v>0</v>
      </c>
      <c r="J20" s="52">
        <v>0</v>
      </c>
    </row>
    <row r="21" spans="1:10" ht="15" customHeight="1">
      <c r="A21" s="10" t="s">
        <v>140</v>
      </c>
      <c r="B21" s="11">
        <v>502</v>
      </c>
      <c r="C21" s="83">
        <v>210000</v>
      </c>
      <c r="D21" s="81">
        <v>167200</v>
      </c>
      <c r="E21" s="81">
        <v>167200.21</v>
      </c>
      <c r="F21" s="52">
        <f t="shared" si="0"/>
        <v>1.000001255980861</v>
      </c>
      <c r="G21" s="130">
        <v>1500</v>
      </c>
      <c r="H21" s="84">
        <v>5200</v>
      </c>
      <c r="I21" s="81">
        <v>5200</v>
      </c>
      <c r="J21" s="52">
        <f>I21/H21</f>
        <v>1</v>
      </c>
    </row>
    <row r="22" spans="1:10" ht="15" customHeight="1">
      <c r="A22" s="10" t="s">
        <v>141</v>
      </c>
      <c r="B22" s="11">
        <v>502</v>
      </c>
      <c r="C22" s="83">
        <v>148000</v>
      </c>
      <c r="D22" s="81">
        <v>148200</v>
      </c>
      <c r="E22" s="81">
        <v>148190.22</v>
      </c>
      <c r="F22" s="52">
        <f>E22/D22</f>
        <v>0.999934008097166</v>
      </c>
      <c r="G22" s="130">
        <v>1700</v>
      </c>
      <c r="H22" s="84">
        <v>4500</v>
      </c>
      <c r="I22" s="81">
        <v>4500</v>
      </c>
      <c r="J22" s="52">
        <f>I22/H22</f>
        <v>1</v>
      </c>
    </row>
    <row r="23" spans="1:10" ht="15" customHeight="1">
      <c r="A23" s="10" t="s">
        <v>142</v>
      </c>
      <c r="B23" s="11">
        <v>502</v>
      </c>
      <c r="C23" s="83">
        <v>59000</v>
      </c>
      <c r="D23" s="81">
        <v>65700</v>
      </c>
      <c r="E23" s="81">
        <v>65688</v>
      </c>
      <c r="F23" s="52">
        <f>E23/D23</f>
        <v>0.9998173515981735</v>
      </c>
      <c r="G23" s="130">
        <v>0</v>
      </c>
      <c r="H23" s="84">
        <v>0</v>
      </c>
      <c r="I23" s="81">
        <v>0</v>
      </c>
      <c r="J23" s="52">
        <v>0</v>
      </c>
    </row>
    <row r="24" spans="1:10" ht="15" customHeight="1">
      <c r="A24" s="10" t="s">
        <v>143</v>
      </c>
      <c r="B24" s="11">
        <v>502</v>
      </c>
      <c r="C24" s="83">
        <v>8000</v>
      </c>
      <c r="D24" s="81">
        <v>8500</v>
      </c>
      <c r="E24" s="81">
        <v>8445</v>
      </c>
      <c r="F24" s="52">
        <f>E24/D24</f>
        <v>0.9935294117647059</v>
      </c>
      <c r="G24" s="130">
        <v>0</v>
      </c>
      <c r="H24" s="84">
        <v>0</v>
      </c>
      <c r="I24" s="81">
        <v>0</v>
      </c>
      <c r="J24" s="52">
        <v>0</v>
      </c>
    </row>
    <row r="25" spans="1:10" ht="15" customHeight="1">
      <c r="A25" s="10" t="s">
        <v>158</v>
      </c>
      <c r="B25" s="11">
        <v>504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145</v>
      </c>
      <c r="B26" s="11">
        <v>511</v>
      </c>
      <c r="C26" s="83">
        <v>40000</v>
      </c>
      <c r="D26" s="81">
        <v>269800</v>
      </c>
      <c r="E26" s="81">
        <v>281711.48</v>
      </c>
      <c r="F26" s="52">
        <f t="shared" si="0"/>
        <v>1.0441492957746479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156</v>
      </c>
      <c r="B27" s="11">
        <v>512</v>
      </c>
      <c r="C27" s="83">
        <v>7000</v>
      </c>
      <c r="D27" s="81">
        <v>5300</v>
      </c>
      <c r="E27" s="81">
        <v>5286</v>
      </c>
      <c r="F27" s="52">
        <f t="shared" si="0"/>
        <v>0.9973584905660378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146</v>
      </c>
      <c r="B28" s="11">
        <v>513</v>
      </c>
      <c r="C28" s="83">
        <v>0</v>
      </c>
      <c r="D28" s="81">
        <v>0</v>
      </c>
      <c r="E28" s="81">
        <v>0</v>
      </c>
      <c r="F28" s="52">
        <v>0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147</v>
      </c>
      <c r="B29" s="11">
        <v>518</v>
      </c>
      <c r="C29" s="83">
        <v>118000</v>
      </c>
      <c r="D29" s="81">
        <v>150700</v>
      </c>
      <c r="E29" s="81">
        <v>150714.25</v>
      </c>
      <c r="F29" s="52">
        <f t="shared" si="0"/>
        <v>1.0000945587259455</v>
      </c>
      <c r="G29" s="130">
        <v>0</v>
      </c>
      <c r="H29" s="84">
        <v>0</v>
      </c>
      <c r="I29" s="81">
        <v>0</v>
      </c>
      <c r="J29" s="52">
        <v>0</v>
      </c>
    </row>
    <row r="30" spans="1:10" ht="15" customHeight="1">
      <c r="A30" s="10" t="s">
        <v>148</v>
      </c>
      <c r="B30" s="11">
        <v>521</v>
      </c>
      <c r="C30" s="83">
        <v>88000</v>
      </c>
      <c r="D30" s="81">
        <v>354900</v>
      </c>
      <c r="E30" s="81">
        <v>354900</v>
      </c>
      <c r="F30" s="52">
        <f t="shared" si="0"/>
        <v>1</v>
      </c>
      <c r="G30" s="130">
        <v>0</v>
      </c>
      <c r="H30" s="84">
        <v>0</v>
      </c>
      <c r="I30" s="81">
        <v>0</v>
      </c>
      <c r="J30" s="52">
        <v>0</v>
      </c>
    </row>
    <row r="31" spans="1:10" ht="15" customHeight="1">
      <c r="A31" s="10" t="s">
        <v>149</v>
      </c>
      <c r="B31" s="11">
        <v>524</v>
      </c>
      <c r="C31" s="83">
        <v>29900</v>
      </c>
      <c r="D31" s="81">
        <v>120700</v>
      </c>
      <c r="E31" s="81">
        <v>120699</v>
      </c>
      <c r="F31" s="52">
        <f t="shared" si="0"/>
        <v>0.9999917149958575</v>
      </c>
      <c r="G31" s="130">
        <v>0</v>
      </c>
      <c r="H31" s="84">
        <v>0</v>
      </c>
      <c r="I31" s="81">
        <v>0</v>
      </c>
      <c r="J31" s="52">
        <v>0</v>
      </c>
    </row>
    <row r="32" spans="1:10" ht="15" customHeight="1">
      <c r="A32" s="10" t="s">
        <v>195</v>
      </c>
      <c r="B32" s="11">
        <v>527</v>
      </c>
      <c r="C32" s="83">
        <v>1700</v>
      </c>
      <c r="D32" s="81">
        <v>7200</v>
      </c>
      <c r="E32" s="81">
        <v>7224</v>
      </c>
      <c r="F32" s="52">
        <f t="shared" si="0"/>
        <v>1.0033333333333334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150</v>
      </c>
      <c r="B33" s="11">
        <v>525</v>
      </c>
      <c r="C33" s="83">
        <v>400</v>
      </c>
      <c r="D33" s="81">
        <v>0</v>
      </c>
      <c r="E33" s="81">
        <v>0</v>
      </c>
      <c r="F33" s="52">
        <v>0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151</v>
      </c>
      <c r="B34" s="11">
        <v>528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152</v>
      </c>
      <c r="B35" s="11">
        <v>538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153</v>
      </c>
      <c r="B36" s="11">
        <v>541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154</v>
      </c>
      <c r="B37" s="11">
        <v>547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218</v>
      </c>
      <c r="B38" s="11">
        <v>549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7" t="s">
        <v>155</v>
      </c>
      <c r="B39" s="9">
        <v>551</v>
      </c>
      <c r="C39" s="83">
        <v>143200</v>
      </c>
      <c r="D39" s="81">
        <v>161800</v>
      </c>
      <c r="E39" s="81">
        <v>161816.14</v>
      </c>
      <c r="F39" s="52">
        <f t="shared" si="0"/>
        <v>1.0000997527812114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 thickBot="1">
      <c r="A40" s="57" t="s">
        <v>189</v>
      </c>
      <c r="B40" s="12">
        <v>591</v>
      </c>
      <c r="C40" s="85">
        <v>0</v>
      </c>
      <c r="D40" s="86">
        <v>200</v>
      </c>
      <c r="E40" s="86">
        <v>119.54</v>
      </c>
      <c r="F40" s="52">
        <f t="shared" si="0"/>
        <v>0.5977</v>
      </c>
      <c r="G40" s="129">
        <v>0</v>
      </c>
      <c r="H40" s="87">
        <v>0</v>
      </c>
      <c r="I40" s="86">
        <v>0</v>
      </c>
      <c r="J40" s="58">
        <v>0</v>
      </c>
    </row>
    <row r="41" spans="1:10" ht="15" customHeight="1">
      <c r="A41" s="14" t="s">
        <v>20</v>
      </c>
      <c r="B41" s="15"/>
      <c r="C41" s="59">
        <f>SUM(C8:C16)</f>
        <v>1548800</v>
      </c>
      <c r="D41" s="59">
        <f>SUM(D8:D16)</f>
        <v>2174900</v>
      </c>
      <c r="E41" s="59">
        <f>SUM(E8:E16)</f>
        <v>2173941.96</v>
      </c>
      <c r="F41" s="60">
        <f t="shared" si="0"/>
        <v>0.9995595015862798</v>
      </c>
      <c r="G41" s="61">
        <f>SUM(G8:G16)</f>
        <v>8000</v>
      </c>
      <c r="H41" s="61">
        <f>SUM(H8:H16)</f>
        <v>22600</v>
      </c>
      <c r="I41" s="62">
        <f>SUM(I8:I16)</f>
        <v>22567</v>
      </c>
      <c r="J41" s="60">
        <f>I41/H41</f>
        <v>0.9985398230088496</v>
      </c>
    </row>
    <row r="42" spans="1:10" ht="15" customHeight="1" thickBot="1">
      <c r="A42" s="13" t="s">
        <v>21</v>
      </c>
      <c r="B42" s="16"/>
      <c r="C42" s="63">
        <f>-SUM(C18:C40)</f>
        <v>-1548800</v>
      </c>
      <c r="D42" s="63">
        <f>-SUM(D18:D40)</f>
        <v>-2174900</v>
      </c>
      <c r="E42" s="63">
        <f>-SUM(E18:E40)</f>
        <v>-2186808.96</v>
      </c>
      <c r="F42" s="52">
        <f t="shared" si="0"/>
        <v>1.0054756356614096</v>
      </c>
      <c r="G42" s="64">
        <f>-SUM(G18:G40)</f>
        <v>-3200</v>
      </c>
      <c r="H42" s="64">
        <f>-SUM(H18:H40)</f>
        <v>-9700</v>
      </c>
      <c r="I42" s="65">
        <f>-SUM(I18:I40)</f>
        <v>-9700</v>
      </c>
      <c r="J42" s="56">
        <f>I42/H42</f>
        <v>1</v>
      </c>
    </row>
    <row r="43" spans="1:10" ht="15" customHeight="1" thickBot="1">
      <c r="A43" s="100" t="s">
        <v>237</v>
      </c>
      <c r="B43" s="67"/>
      <c r="C43" s="101">
        <f>+C41+C42</f>
        <v>0</v>
      </c>
      <c r="D43" s="88">
        <f>+D41+D42</f>
        <v>0</v>
      </c>
      <c r="E43" s="88">
        <f>+E41+E42</f>
        <v>-12867</v>
      </c>
      <c r="F43" s="68" t="s">
        <v>19</v>
      </c>
      <c r="G43" s="146">
        <f>+G41+G42</f>
        <v>4800</v>
      </c>
      <c r="H43" s="101">
        <f>+H41+H42</f>
        <v>12900</v>
      </c>
      <c r="I43" s="88">
        <f>+I41+I42</f>
        <v>12867</v>
      </c>
      <c r="J43" s="58">
        <f>I43/H43</f>
        <v>0.9974418604651163</v>
      </c>
    </row>
    <row r="44" spans="1:10" ht="13.5" thickBot="1">
      <c r="A44" s="150" t="s">
        <v>238</v>
      </c>
      <c r="B44" s="147"/>
      <c r="C44" s="188">
        <f>+C41+C42</f>
        <v>0</v>
      </c>
      <c r="D44" s="88">
        <f>+D41+D42</f>
        <v>0</v>
      </c>
      <c r="E44" s="180">
        <v>0</v>
      </c>
      <c r="F44" s="181" t="s">
        <v>19</v>
      </c>
      <c r="G44" s="185">
        <v>0</v>
      </c>
      <c r="H44" s="151">
        <v>0</v>
      </c>
      <c r="I44" s="151">
        <v>0</v>
      </c>
      <c r="J44" s="161" t="s">
        <v>19</v>
      </c>
    </row>
    <row r="45" spans="1:10" ht="13.5" thickBot="1">
      <c r="A45" s="150" t="s">
        <v>239</v>
      </c>
      <c r="B45" s="182"/>
      <c r="C45" s="179">
        <v>0</v>
      </c>
      <c r="D45" s="180">
        <v>0</v>
      </c>
      <c r="E45" s="88">
        <f>+E41+E42</f>
        <v>-12867</v>
      </c>
      <c r="F45" s="181" t="s">
        <v>19</v>
      </c>
      <c r="G45" s="184">
        <v>0</v>
      </c>
      <c r="H45" s="151">
        <v>0</v>
      </c>
      <c r="I45" s="151">
        <f>I43</f>
        <v>12867</v>
      </c>
      <c r="J45" s="181" t="s">
        <v>19</v>
      </c>
    </row>
    <row r="46" spans="1:10" ht="13.5" thickBot="1">
      <c r="A46" s="150" t="s">
        <v>240</v>
      </c>
      <c r="B46" s="147"/>
      <c r="C46" s="187"/>
      <c r="D46" s="148"/>
      <c r="E46" s="149"/>
      <c r="F46" s="149"/>
      <c r="G46" s="185"/>
      <c r="H46" s="186"/>
      <c r="I46" s="151">
        <f>E45+I45</f>
        <v>0</v>
      </c>
      <c r="J46" s="183" t="s">
        <v>19</v>
      </c>
    </row>
    <row r="47" ht="12.75">
      <c r="C47" s="159"/>
    </row>
    <row r="48" ht="12.75">
      <c r="C48" s="159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4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2" width="10.625" style="5" bestFit="1" customWidth="1"/>
    <col min="13" max="16384" width="9.125" style="5" customWidth="1"/>
  </cols>
  <sheetData>
    <row r="1" ht="15" customHeight="1">
      <c r="A1" s="38" t="s">
        <v>107</v>
      </c>
    </row>
    <row r="2" spans="1:9" ht="15">
      <c r="A2" s="38" t="s">
        <v>108</v>
      </c>
      <c r="D2" s="210" t="s">
        <v>8</v>
      </c>
      <c r="E2" s="210"/>
      <c r="F2" s="210"/>
      <c r="G2" s="126"/>
      <c r="H2" s="39" t="s">
        <v>9</v>
      </c>
      <c r="I2" s="40">
        <v>43465</v>
      </c>
    </row>
    <row r="3" ht="13.5" thickBot="1"/>
    <row r="4" spans="3:10" ht="12" customHeight="1"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20" t="s">
        <v>65</v>
      </c>
      <c r="B7" s="221"/>
      <c r="C7" s="221"/>
      <c r="D7" s="221"/>
      <c r="E7" s="221"/>
      <c r="F7" s="221"/>
      <c r="G7" s="221"/>
      <c r="H7" s="221"/>
      <c r="I7" s="221"/>
      <c r="J7" s="222"/>
    </row>
    <row r="8" spans="1:10" ht="15" customHeight="1">
      <c r="A8" s="215" t="s">
        <v>135</v>
      </c>
      <c r="B8" s="216"/>
      <c r="C8" s="69">
        <v>594000</v>
      </c>
      <c r="D8" s="104">
        <v>594000</v>
      </c>
      <c r="E8" s="70">
        <v>594000</v>
      </c>
      <c r="F8" s="52">
        <f>E8/D8</f>
        <v>1</v>
      </c>
      <c r="G8" s="21">
        <v>0</v>
      </c>
      <c r="H8" s="21">
        <v>0</v>
      </c>
      <c r="I8" s="70">
        <v>0</v>
      </c>
      <c r="J8" s="52">
        <f>IF(ISERR(I8/H8),0,I8/H8)</f>
        <v>0</v>
      </c>
    </row>
    <row r="9" spans="1:10" ht="15" customHeight="1">
      <c r="A9" s="13" t="s">
        <v>99</v>
      </c>
      <c r="B9" s="16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>IF(ISERR(I9/H9),0,I9/H9)</f>
        <v>0</v>
      </c>
    </row>
    <row r="10" spans="1:10" ht="15" customHeight="1">
      <c r="A10" s="13" t="s">
        <v>205</v>
      </c>
      <c r="B10" s="16"/>
      <c r="C10" s="71">
        <v>0</v>
      </c>
      <c r="D10" s="72">
        <v>0</v>
      </c>
      <c r="E10" s="73">
        <v>0</v>
      </c>
      <c r="F10" s="52">
        <v>0</v>
      </c>
      <c r="G10" s="139">
        <v>0</v>
      </c>
      <c r="H10" s="72">
        <v>0</v>
      </c>
      <c r="I10" s="73">
        <v>0</v>
      </c>
      <c r="J10" s="55">
        <v>0</v>
      </c>
    </row>
    <row r="11" spans="1:10" ht="15" customHeight="1">
      <c r="A11" s="13" t="s">
        <v>227</v>
      </c>
      <c r="B11" s="20"/>
      <c r="C11" s="71">
        <v>0</v>
      </c>
      <c r="D11" s="72">
        <v>611200</v>
      </c>
      <c r="E11" s="73">
        <v>611200</v>
      </c>
      <c r="F11" s="52">
        <f>E11/D11</f>
        <v>1</v>
      </c>
      <c r="G11" s="139">
        <v>0</v>
      </c>
      <c r="H11" s="72">
        <v>0</v>
      </c>
      <c r="I11" s="73">
        <v>0</v>
      </c>
      <c r="J11" s="55">
        <f>IF(ISERR(I11/H11),0,I11/H11)</f>
        <v>0</v>
      </c>
    </row>
    <row r="12" spans="1:10" ht="15" customHeight="1">
      <c r="A12" s="13" t="s">
        <v>200</v>
      </c>
      <c r="B12" s="16"/>
      <c r="C12" s="71">
        <v>0</v>
      </c>
      <c r="D12" s="72">
        <v>0</v>
      </c>
      <c r="E12" s="166">
        <v>0</v>
      </c>
      <c r="F12" s="52">
        <v>0</v>
      </c>
      <c r="G12" s="139">
        <v>0</v>
      </c>
      <c r="H12" s="72">
        <v>0</v>
      </c>
      <c r="I12" s="73">
        <v>0</v>
      </c>
      <c r="J12" s="55">
        <v>0</v>
      </c>
    </row>
    <row r="13" spans="1:10" ht="15" customHeight="1">
      <c r="A13" s="217" t="s">
        <v>67</v>
      </c>
      <c r="B13" s="218"/>
      <c r="C13" s="71">
        <v>460000</v>
      </c>
      <c r="D13" s="72">
        <v>401800</v>
      </c>
      <c r="E13" s="73">
        <v>401750</v>
      </c>
      <c r="F13" s="52">
        <f>E13/D13</f>
        <v>0.9998755599800896</v>
      </c>
      <c r="G13" s="139">
        <v>0</v>
      </c>
      <c r="H13" s="72">
        <v>0</v>
      </c>
      <c r="I13" s="73">
        <v>0</v>
      </c>
      <c r="J13" s="55">
        <f>IF(ISERR(I13/H13),0,I13/H13)</f>
        <v>0</v>
      </c>
    </row>
    <row r="14" spans="1:10" ht="15" customHeight="1">
      <c r="A14" s="217" t="s">
        <v>68</v>
      </c>
      <c r="B14" s="219"/>
      <c r="C14" s="71">
        <v>678000</v>
      </c>
      <c r="D14" s="72">
        <v>789700</v>
      </c>
      <c r="E14" s="73">
        <v>789713.08</v>
      </c>
      <c r="F14" s="52">
        <f>E14/D14</f>
        <v>1.0000165632518678</v>
      </c>
      <c r="G14" s="139">
        <v>0</v>
      </c>
      <c r="H14" s="72">
        <v>0</v>
      </c>
      <c r="I14" s="73">
        <v>0</v>
      </c>
      <c r="J14" s="55">
        <f>IF(ISERR(I14/H14),0,I14/H14)</f>
        <v>0</v>
      </c>
    </row>
    <row r="15" spans="1:10" ht="15" customHeight="1">
      <c r="A15" s="217" t="s">
        <v>69</v>
      </c>
      <c r="B15" s="228"/>
      <c r="C15" s="74">
        <v>100</v>
      </c>
      <c r="D15" s="75">
        <v>164900</v>
      </c>
      <c r="E15" s="76">
        <v>164957.53</v>
      </c>
      <c r="F15" s="52">
        <f>E15/D15</f>
        <v>1.0003488781079442</v>
      </c>
      <c r="G15" s="140">
        <v>80600</v>
      </c>
      <c r="H15" s="75">
        <v>75000</v>
      </c>
      <c r="I15" s="76">
        <v>74905</v>
      </c>
      <c r="J15" s="52">
        <f>I15/H15</f>
        <v>0.9987333333333334</v>
      </c>
    </row>
    <row r="16" spans="1:12" ht="15" customHeight="1" thickBot="1">
      <c r="A16" s="208" t="s">
        <v>223</v>
      </c>
      <c r="B16" s="209"/>
      <c r="C16" s="77">
        <v>0</v>
      </c>
      <c r="D16" s="78">
        <v>240400</v>
      </c>
      <c r="E16" s="79">
        <v>240463.6</v>
      </c>
      <c r="F16" s="52">
        <f>E16/D16</f>
        <v>1.0002645590682198</v>
      </c>
      <c r="G16" s="141">
        <v>0</v>
      </c>
      <c r="H16" s="78">
        <v>0</v>
      </c>
      <c r="I16" s="79">
        <v>0</v>
      </c>
      <c r="J16" s="56">
        <f>IF(ISERR(I16/H16),0,I16/H16)</f>
        <v>0</v>
      </c>
      <c r="L16" s="53"/>
    </row>
    <row r="17" spans="1:12" ht="15" customHeight="1">
      <c r="A17" s="220" t="s">
        <v>70</v>
      </c>
      <c r="B17" s="221"/>
      <c r="C17" s="221"/>
      <c r="D17" s="221"/>
      <c r="E17" s="221"/>
      <c r="F17" s="221"/>
      <c r="G17" s="221"/>
      <c r="H17" s="221"/>
      <c r="I17" s="221"/>
      <c r="J17" s="222"/>
      <c r="L17" s="53"/>
    </row>
    <row r="18" spans="1:12" ht="15" customHeight="1">
      <c r="A18" s="18" t="s">
        <v>137</v>
      </c>
      <c r="B18" s="19">
        <v>558</v>
      </c>
      <c r="C18" s="80">
        <v>0</v>
      </c>
      <c r="D18" s="70">
        <v>21100</v>
      </c>
      <c r="E18" s="70">
        <v>21163</v>
      </c>
      <c r="F18" s="52">
        <f aca="true" t="shared" si="0" ref="F18:F42">E18/D18</f>
        <v>1.0029857819905212</v>
      </c>
      <c r="G18" s="21">
        <v>0</v>
      </c>
      <c r="H18" s="82">
        <v>0</v>
      </c>
      <c r="I18" s="70">
        <v>0</v>
      </c>
      <c r="J18" s="52">
        <v>0</v>
      </c>
      <c r="L18" s="53"/>
    </row>
    <row r="19" spans="1:10" ht="15" customHeight="1">
      <c r="A19" s="18" t="s">
        <v>138</v>
      </c>
      <c r="B19" s="19">
        <v>501</v>
      </c>
      <c r="C19" s="80">
        <v>84000</v>
      </c>
      <c r="D19" s="81">
        <v>179000</v>
      </c>
      <c r="E19" s="70">
        <v>178899.65</v>
      </c>
      <c r="F19" s="52">
        <f t="shared" si="0"/>
        <v>0.9994393854748603</v>
      </c>
      <c r="G19" s="21">
        <v>0</v>
      </c>
      <c r="H19" s="82">
        <v>0</v>
      </c>
      <c r="I19" s="70">
        <v>0</v>
      </c>
      <c r="J19" s="52">
        <v>0</v>
      </c>
    </row>
    <row r="20" spans="1:10" ht="15" customHeight="1">
      <c r="A20" s="18" t="s">
        <v>139</v>
      </c>
      <c r="B20" s="19">
        <v>501</v>
      </c>
      <c r="C20" s="80">
        <v>678000</v>
      </c>
      <c r="D20" s="70">
        <v>789700</v>
      </c>
      <c r="E20" s="70">
        <v>789713.08</v>
      </c>
      <c r="F20" s="52">
        <f t="shared" si="0"/>
        <v>1.0000165632518678</v>
      </c>
      <c r="G20" s="21">
        <v>0</v>
      </c>
      <c r="H20" s="82">
        <v>0</v>
      </c>
      <c r="I20" s="70">
        <v>0</v>
      </c>
      <c r="J20" s="52">
        <v>0</v>
      </c>
    </row>
    <row r="21" spans="1:10" ht="15" customHeight="1">
      <c r="A21" s="10" t="s">
        <v>140</v>
      </c>
      <c r="B21" s="11">
        <v>502</v>
      </c>
      <c r="C21" s="83">
        <v>235700</v>
      </c>
      <c r="D21" s="81">
        <v>188000</v>
      </c>
      <c r="E21" s="81">
        <v>188021.01</v>
      </c>
      <c r="F21" s="52">
        <f t="shared" si="0"/>
        <v>1.000111755319149</v>
      </c>
      <c r="G21" s="130">
        <v>13000</v>
      </c>
      <c r="H21" s="84">
        <v>8700</v>
      </c>
      <c r="I21" s="81">
        <v>8661</v>
      </c>
      <c r="J21" s="52">
        <f>I21/H21</f>
        <v>0.9955172413793103</v>
      </c>
    </row>
    <row r="22" spans="1:10" ht="15" customHeight="1">
      <c r="A22" s="10" t="s">
        <v>141</v>
      </c>
      <c r="B22" s="11">
        <v>502</v>
      </c>
      <c r="C22" s="83">
        <v>135700</v>
      </c>
      <c r="D22" s="81">
        <v>175500</v>
      </c>
      <c r="E22" s="81">
        <v>207098</v>
      </c>
      <c r="F22" s="52">
        <f>E22/D22</f>
        <v>1.1800455840455841</v>
      </c>
      <c r="G22" s="130">
        <v>900</v>
      </c>
      <c r="H22" s="84">
        <v>500</v>
      </c>
      <c r="I22" s="81">
        <v>500</v>
      </c>
      <c r="J22" s="52">
        <f>I22/H22</f>
        <v>1</v>
      </c>
    </row>
    <row r="23" spans="1:10" ht="15" customHeight="1">
      <c r="A23" s="10" t="s">
        <v>142</v>
      </c>
      <c r="B23" s="11">
        <v>502</v>
      </c>
      <c r="C23" s="83">
        <v>56000</v>
      </c>
      <c r="D23" s="81">
        <v>174500</v>
      </c>
      <c r="E23" s="81">
        <v>204562</v>
      </c>
      <c r="F23" s="52">
        <f>E23/D23</f>
        <v>1.1722750716332377</v>
      </c>
      <c r="G23" s="130">
        <v>5000</v>
      </c>
      <c r="H23" s="84">
        <v>4100</v>
      </c>
      <c r="I23" s="81">
        <v>4100</v>
      </c>
      <c r="J23" s="52">
        <f>I23/H23</f>
        <v>1</v>
      </c>
    </row>
    <row r="24" spans="1:10" ht="15" customHeight="1">
      <c r="A24" s="10" t="s">
        <v>143</v>
      </c>
      <c r="B24" s="11">
        <v>502</v>
      </c>
      <c r="C24" s="83">
        <v>0</v>
      </c>
      <c r="D24" s="81">
        <v>0</v>
      </c>
      <c r="E24" s="81">
        <v>0</v>
      </c>
      <c r="F24" s="52">
        <v>0</v>
      </c>
      <c r="G24" s="130">
        <v>0</v>
      </c>
      <c r="H24" s="84">
        <v>0</v>
      </c>
      <c r="I24" s="81">
        <v>0</v>
      </c>
      <c r="J24" s="52">
        <v>0</v>
      </c>
    </row>
    <row r="25" spans="1:10" ht="15" customHeight="1">
      <c r="A25" s="10" t="s">
        <v>158</v>
      </c>
      <c r="B25" s="11">
        <v>504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145</v>
      </c>
      <c r="B26" s="11">
        <v>511</v>
      </c>
      <c r="C26" s="83">
        <v>19000</v>
      </c>
      <c r="D26" s="81">
        <v>126600</v>
      </c>
      <c r="E26" s="81">
        <v>126561</v>
      </c>
      <c r="F26" s="52">
        <f t="shared" si="0"/>
        <v>0.9996919431279621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156</v>
      </c>
      <c r="B27" s="11">
        <v>512</v>
      </c>
      <c r="C27" s="83">
        <v>7000</v>
      </c>
      <c r="D27" s="81">
        <v>10400</v>
      </c>
      <c r="E27" s="81">
        <v>10436</v>
      </c>
      <c r="F27" s="52">
        <f t="shared" si="0"/>
        <v>1.0034615384615384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146</v>
      </c>
      <c r="B28" s="11">
        <v>513</v>
      </c>
      <c r="C28" s="83">
        <v>1000</v>
      </c>
      <c r="D28" s="81">
        <v>0</v>
      </c>
      <c r="E28" s="81">
        <v>0</v>
      </c>
      <c r="F28" s="52">
        <v>0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147</v>
      </c>
      <c r="B29" s="11">
        <v>518</v>
      </c>
      <c r="C29" s="83">
        <v>257000</v>
      </c>
      <c r="D29" s="81">
        <v>386000</v>
      </c>
      <c r="E29" s="81">
        <v>386089.41</v>
      </c>
      <c r="F29" s="52">
        <f t="shared" si="0"/>
        <v>1.0002316321243523</v>
      </c>
      <c r="G29" s="130">
        <v>0</v>
      </c>
      <c r="H29" s="84">
        <v>0</v>
      </c>
      <c r="I29" s="81">
        <v>0</v>
      </c>
      <c r="J29" s="52">
        <v>0</v>
      </c>
    </row>
    <row r="30" spans="1:10" ht="15" customHeight="1">
      <c r="A30" s="10" t="s">
        <v>148</v>
      </c>
      <c r="B30" s="11">
        <v>521</v>
      </c>
      <c r="C30" s="83">
        <v>102400</v>
      </c>
      <c r="D30" s="105">
        <v>463800</v>
      </c>
      <c r="E30" s="81">
        <v>463800</v>
      </c>
      <c r="F30" s="52">
        <f t="shared" si="0"/>
        <v>1</v>
      </c>
      <c r="G30" s="130">
        <v>0</v>
      </c>
      <c r="H30" s="84">
        <v>0</v>
      </c>
      <c r="I30" s="81">
        <v>0</v>
      </c>
      <c r="J30" s="52">
        <v>0</v>
      </c>
    </row>
    <row r="31" spans="1:10" ht="15" customHeight="1">
      <c r="A31" s="10" t="s">
        <v>149</v>
      </c>
      <c r="B31" s="11">
        <v>524</v>
      </c>
      <c r="C31" s="83">
        <v>30000</v>
      </c>
      <c r="D31" s="105">
        <v>152800</v>
      </c>
      <c r="E31" s="81">
        <v>152812</v>
      </c>
      <c r="F31" s="52">
        <f t="shared" si="0"/>
        <v>1.0000785340314136</v>
      </c>
      <c r="G31" s="130">
        <v>0</v>
      </c>
      <c r="H31" s="84">
        <v>0</v>
      </c>
      <c r="I31" s="81">
        <v>0</v>
      </c>
      <c r="J31" s="52">
        <v>0</v>
      </c>
    </row>
    <row r="32" spans="1:10" ht="15" customHeight="1">
      <c r="A32" s="10" t="s">
        <v>195</v>
      </c>
      <c r="B32" s="11">
        <v>527</v>
      </c>
      <c r="C32" s="83">
        <v>1000</v>
      </c>
      <c r="D32" s="105">
        <v>9000</v>
      </c>
      <c r="E32" s="81">
        <v>8988</v>
      </c>
      <c r="F32" s="52">
        <f t="shared" si="0"/>
        <v>0.9986666666666667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150</v>
      </c>
      <c r="B33" s="11">
        <v>525</v>
      </c>
      <c r="C33" s="83">
        <v>0</v>
      </c>
      <c r="D33" s="81">
        <v>300</v>
      </c>
      <c r="E33" s="81">
        <v>234</v>
      </c>
      <c r="F33" s="52">
        <f t="shared" si="0"/>
        <v>0.78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151</v>
      </c>
      <c r="B34" s="11">
        <v>528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152</v>
      </c>
      <c r="B35" s="11">
        <v>538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153</v>
      </c>
      <c r="B36" s="11">
        <v>541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154</v>
      </c>
      <c r="B37" s="11">
        <v>547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218</v>
      </c>
      <c r="B38" s="11">
        <v>549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7" t="s">
        <v>155</v>
      </c>
      <c r="B39" s="9">
        <v>551</v>
      </c>
      <c r="C39" s="83">
        <v>125300</v>
      </c>
      <c r="D39" s="105">
        <v>125300</v>
      </c>
      <c r="E39" s="81">
        <v>125333</v>
      </c>
      <c r="F39" s="52">
        <f t="shared" si="0"/>
        <v>1.0002633679169992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 thickBot="1">
      <c r="A40" s="57" t="s">
        <v>189</v>
      </c>
      <c r="B40" s="12">
        <v>591</v>
      </c>
      <c r="C40" s="85">
        <v>0</v>
      </c>
      <c r="D40" s="86">
        <v>0</v>
      </c>
      <c r="E40" s="86">
        <v>16.06</v>
      </c>
      <c r="F40" s="58">
        <v>0</v>
      </c>
      <c r="G40" s="129">
        <v>0</v>
      </c>
      <c r="H40" s="87">
        <v>0</v>
      </c>
      <c r="I40" s="86">
        <v>0</v>
      </c>
      <c r="J40" s="58">
        <v>0</v>
      </c>
    </row>
    <row r="41" spans="1:10" ht="15" customHeight="1">
      <c r="A41" s="14" t="s">
        <v>20</v>
      </c>
      <c r="B41" s="15"/>
      <c r="C41" s="59">
        <f>SUM(C8:C16)</f>
        <v>1732100</v>
      </c>
      <c r="D41" s="59">
        <f>SUM(D8:D16)</f>
        <v>2802000</v>
      </c>
      <c r="E41" s="59">
        <f>SUM(E8:E16)</f>
        <v>2802084.21</v>
      </c>
      <c r="F41" s="60">
        <f t="shared" si="0"/>
        <v>1.0000300535331905</v>
      </c>
      <c r="G41" s="61">
        <f>SUM(G8:G16)</f>
        <v>80600</v>
      </c>
      <c r="H41" s="61">
        <f>SUM(H8:H16)</f>
        <v>75000</v>
      </c>
      <c r="I41" s="62">
        <f>SUM(I8:I16)</f>
        <v>74905</v>
      </c>
      <c r="J41" s="60">
        <f>I41/H41</f>
        <v>0.9987333333333334</v>
      </c>
    </row>
    <row r="42" spans="1:10" ht="15" customHeight="1" thickBot="1">
      <c r="A42" s="13" t="s">
        <v>21</v>
      </c>
      <c r="B42" s="16"/>
      <c r="C42" s="63">
        <f>-SUM(C18:C40)</f>
        <v>-1732100</v>
      </c>
      <c r="D42" s="63">
        <f>-SUM(D18:D40)</f>
        <v>-2802000</v>
      </c>
      <c r="E42" s="63">
        <f>-SUM(E18:E40)</f>
        <v>-2863726.21</v>
      </c>
      <c r="F42" s="52">
        <f t="shared" si="0"/>
        <v>1.0220293397573161</v>
      </c>
      <c r="G42" s="64">
        <f>-SUM(G18:G40)</f>
        <v>-18900</v>
      </c>
      <c r="H42" s="64">
        <f>-SUM(H18:H40)</f>
        <v>-13300</v>
      </c>
      <c r="I42" s="65">
        <f>-SUM(I18:I40)</f>
        <v>-13261</v>
      </c>
      <c r="J42" s="56">
        <f>I42/H42</f>
        <v>0.9970676691729323</v>
      </c>
    </row>
    <row r="43" spans="1:10" ht="15" customHeight="1" thickBot="1">
      <c r="A43" s="100" t="s">
        <v>237</v>
      </c>
      <c r="B43" s="67"/>
      <c r="C43" s="101">
        <f>+C41+C42</f>
        <v>0</v>
      </c>
      <c r="D43" s="88">
        <f>+D41+D42</f>
        <v>0</v>
      </c>
      <c r="E43" s="88">
        <f>+E41+E42</f>
        <v>-61642</v>
      </c>
      <c r="F43" s="68" t="s">
        <v>19</v>
      </c>
      <c r="G43" s="146">
        <f>+G41+G42</f>
        <v>61700</v>
      </c>
      <c r="H43" s="101">
        <f>+H41+H42</f>
        <v>61700</v>
      </c>
      <c r="I43" s="88">
        <f>+I41+I42</f>
        <v>61644</v>
      </c>
      <c r="J43" s="58">
        <f>I43/H43</f>
        <v>0.9990923824959481</v>
      </c>
    </row>
    <row r="44" spans="1:10" ht="13.5" thickBot="1">
      <c r="A44" s="150" t="s">
        <v>238</v>
      </c>
      <c r="B44" s="147"/>
      <c r="C44" s="188">
        <f>+C41+C42</f>
        <v>0</v>
      </c>
      <c r="D44" s="88">
        <f>+D41+D42</f>
        <v>0</v>
      </c>
      <c r="E44" s="180">
        <v>0</v>
      </c>
      <c r="F44" s="181" t="s">
        <v>19</v>
      </c>
      <c r="G44" s="185">
        <v>0</v>
      </c>
      <c r="H44" s="151">
        <v>0</v>
      </c>
      <c r="I44" s="151">
        <v>0</v>
      </c>
      <c r="J44" s="161" t="s">
        <v>19</v>
      </c>
    </row>
    <row r="45" spans="1:10" ht="13.5" thickBot="1">
      <c r="A45" s="150" t="s">
        <v>239</v>
      </c>
      <c r="B45" s="182"/>
      <c r="C45" s="179">
        <v>0</v>
      </c>
      <c r="D45" s="180">
        <v>0</v>
      </c>
      <c r="E45" s="88">
        <f>+E41+E42</f>
        <v>-61642</v>
      </c>
      <c r="F45" s="181" t="s">
        <v>19</v>
      </c>
      <c r="G45" s="184">
        <v>0</v>
      </c>
      <c r="H45" s="151">
        <v>0</v>
      </c>
      <c r="I45" s="151">
        <f>I43</f>
        <v>61644</v>
      </c>
      <c r="J45" s="181" t="s">
        <v>19</v>
      </c>
    </row>
    <row r="46" spans="1:10" ht="13.5" thickBot="1">
      <c r="A46" s="150" t="s">
        <v>240</v>
      </c>
      <c r="B46" s="147"/>
      <c r="C46" s="187"/>
      <c r="D46" s="148"/>
      <c r="E46" s="149"/>
      <c r="F46" s="149"/>
      <c r="G46" s="185"/>
      <c r="H46" s="186"/>
      <c r="I46" s="151">
        <f>E45+I45</f>
        <v>2</v>
      </c>
      <c r="J46" s="183" t="s">
        <v>19</v>
      </c>
    </row>
    <row r="47" ht="12.75">
      <c r="C47" s="159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4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105</v>
      </c>
    </row>
    <row r="2" spans="1:9" ht="15">
      <c r="A2" s="38" t="s">
        <v>106</v>
      </c>
      <c r="D2" s="210" t="s">
        <v>8</v>
      </c>
      <c r="E2" s="210"/>
      <c r="F2" s="210"/>
      <c r="G2" s="126"/>
      <c r="H2" s="39" t="s">
        <v>9</v>
      </c>
      <c r="I2" s="40">
        <v>43465</v>
      </c>
    </row>
    <row r="3" ht="13.5" thickBot="1"/>
    <row r="4" spans="3:10" ht="12" customHeight="1"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20" t="s">
        <v>65</v>
      </c>
      <c r="B7" s="221"/>
      <c r="C7" s="221"/>
      <c r="D7" s="221"/>
      <c r="E7" s="221"/>
      <c r="F7" s="221"/>
      <c r="G7" s="221"/>
      <c r="H7" s="221"/>
      <c r="I7" s="221"/>
      <c r="J7" s="222"/>
    </row>
    <row r="8" spans="1:10" ht="15" customHeight="1">
      <c r="A8" s="215" t="s">
        <v>135</v>
      </c>
      <c r="B8" s="216"/>
      <c r="C8" s="69">
        <v>506000</v>
      </c>
      <c r="D8" s="21">
        <v>506000</v>
      </c>
      <c r="E8" s="70">
        <v>506000</v>
      </c>
      <c r="F8" s="52">
        <f>E8/D8</f>
        <v>1</v>
      </c>
      <c r="G8" s="21">
        <v>0</v>
      </c>
      <c r="H8" s="21">
        <v>0</v>
      </c>
      <c r="I8" s="70">
        <v>0</v>
      </c>
      <c r="J8" s="52">
        <f>IF(ISERR(I8/H8),0,I8/H8)</f>
        <v>0</v>
      </c>
    </row>
    <row r="9" spans="1:10" ht="15" customHeight="1">
      <c r="A9" s="13" t="s">
        <v>99</v>
      </c>
      <c r="B9" s="16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>IF(ISERR(I9/H9),0,I9/H9)</f>
        <v>0</v>
      </c>
    </row>
    <row r="10" spans="1:10" ht="15" customHeight="1">
      <c r="A10" s="13" t="s">
        <v>205</v>
      </c>
      <c r="B10" s="16"/>
      <c r="C10" s="71">
        <v>0</v>
      </c>
      <c r="D10" s="72">
        <v>0</v>
      </c>
      <c r="E10" s="73">
        <v>0</v>
      </c>
      <c r="F10" s="52">
        <v>0</v>
      </c>
      <c r="G10" s="139">
        <v>0</v>
      </c>
      <c r="H10" s="72">
        <v>0</v>
      </c>
      <c r="I10" s="73">
        <v>0</v>
      </c>
      <c r="J10" s="55">
        <v>0</v>
      </c>
    </row>
    <row r="11" spans="1:10" ht="15" customHeight="1">
      <c r="A11" s="13" t="s">
        <v>227</v>
      </c>
      <c r="B11" s="20"/>
      <c r="C11" s="71">
        <v>0</v>
      </c>
      <c r="D11" s="72">
        <v>429800</v>
      </c>
      <c r="E11" s="73">
        <v>429800</v>
      </c>
      <c r="F11" s="52">
        <f>E11/D11</f>
        <v>1</v>
      </c>
      <c r="G11" s="139">
        <v>0</v>
      </c>
      <c r="H11" s="72">
        <v>0</v>
      </c>
      <c r="I11" s="73">
        <v>0</v>
      </c>
      <c r="J11" s="55">
        <f>IF(ISERR(I11/H11),0,I11/H11)</f>
        <v>0</v>
      </c>
    </row>
    <row r="12" spans="1:10" ht="15" customHeight="1">
      <c r="A12" s="13" t="s">
        <v>200</v>
      </c>
      <c r="B12" s="16"/>
      <c r="C12" s="71">
        <v>0</v>
      </c>
      <c r="D12" s="72">
        <v>0</v>
      </c>
      <c r="E12" s="166">
        <v>0</v>
      </c>
      <c r="F12" s="52">
        <v>0</v>
      </c>
      <c r="G12" s="139">
        <v>0</v>
      </c>
      <c r="H12" s="72">
        <v>0</v>
      </c>
      <c r="I12" s="73">
        <v>0</v>
      </c>
      <c r="J12" s="55">
        <v>0</v>
      </c>
    </row>
    <row r="13" spans="1:10" ht="15" customHeight="1">
      <c r="A13" s="217" t="s">
        <v>67</v>
      </c>
      <c r="B13" s="218"/>
      <c r="C13" s="71">
        <v>320000</v>
      </c>
      <c r="D13" s="72">
        <v>304500</v>
      </c>
      <c r="E13" s="73">
        <v>304500</v>
      </c>
      <c r="F13" s="52">
        <f>E13/D13</f>
        <v>1</v>
      </c>
      <c r="G13" s="139">
        <v>0</v>
      </c>
      <c r="H13" s="72">
        <v>0</v>
      </c>
      <c r="I13" s="73">
        <v>0</v>
      </c>
      <c r="J13" s="55">
        <f>IF(ISERR(I13/H13),0,I13/H13)</f>
        <v>0</v>
      </c>
    </row>
    <row r="14" spans="1:10" ht="15" customHeight="1">
      <c r="A14" s="217" t="s">
        <v>68</v>
      </c>
      <c r="B14" s="219"/>
      <c r="C14" s="71">
        <v>500000</v>
      </c>
      <c r="D14" s="72">
        <v>512700</v>
      </c>
      <c r="E14" s="73">
        <v>512740.55</v>
      </c>
      <c r="F14" s="52">
        <f>E14/D14</f>
        <v>1.0000790910864052</v>
      </c>
      <c r="G14" s="139">
        <v>0</v>
      </c>
      <c r="H14" s="72">
        <v>0</v>
      </c>
      <c r="I14" s="73">
        <v>0</v>
      </c>
      <c r="J14" s="55">
        <f>IF(ISERR(I14/H14),0,I14/H14)</f>
        <v>0</v>
      </c>
    </row>
    <row r="15" spans="1:10" ht="15" customHeight="1">
      <c r="A15" s="217" t="s">
        <v>69</v>
      </c>
      <c r="B15" s="228"/>
      <c r="C15" s="74">
        <v>600</v>
      </c>
      <c r="D15" s="75">
        <v>1000</v>
      </c>
      <c r="E15" s="76">
        <v>1003.47</v>
      </c>
      <c r="F15" s="52">
        <f>E15/D15</f>
        <v>1.00347</v>
      </c>
      <c r="G15" s="140">
        <v>76000</v>
      </c>
      <c r="H15" s="75">
        <v>70100</v>
      </c>
      <c r="I15" s="76">
        <v>70094.5</v>
      </c>
      <c r="J15" s="52">
        <f>I15/H15</f>
        <v>0.9999215406562054</v>
      </c>
    </row>
    <row r="16" spans="1:10" ht="15" customHeight="1" thickBot="1">
      <c r="A16" s="208" t="s">
        <v>161</v>
      </c>
      <c r="B16" s="209"/>
      <c r="C16" s="77">
        <v>0</v>
      </c>
      <c r="D16" s="78">
        <v>12000</v>
      </c>
      <c r="E16" s="79">
        <v>11994.43</v>
      </c>
      <c r="F16" s="52">
        <f>E16/D16</f>
        <v>0.9995358333333334</v>
      </c>
      <c r="G16" s="141">
        <v>0</v>
      </c>
      <c r="H16" s="78">
        <v>0</v>
      </c>
      <c r="I16" s="79">
        <v>0</v>
      </c>
      <c r="J16" s="56">
        <f>IF(ISERR(I16/H16),0,I16/H16)</f>
        <v>0</v>
      </c>
    </row>
    <row r="17" spans="1:10" ht="15" customHeight="1">
      <c r="A17" s="220" t="s">
        <v>70</v>
      </c>
      <c r="B17" s="221"/>
      <c r="C17" s="221"/>
      <c r="D17" s="221"/>
      <c r="E17" s="221"/>
      <c r="F17" s="221"/>
      <c r="G17" s="221"/>
      <c r="H17" s="221"/>
      <c r="I17" s="221"/>
      <c r="J17" s="222"/>
    </row>
    <row r="18" spans="1:10" ht="15" customHeight="1">
      <c r="A18" s="18" t="s">
        <v>137</v>
      </c>
      <c r="B18" s="19">
        <v>558</v>
      </c>
      <c r="C18" s="80">
        <v>0</v>
      </c>
      <c r="D18" s="70">
        <v>3500</v>
      </c>
      <c r="E18" s="70">
        <v>3490</v>
      </c>
      <c r="F18" s="52">
        <f aca="true" t="shared" si="0" ref="F18:F23">E18/D18</f>
        <v>0.9971428571428571</v>
      </c>
      <c r="G18" s="21">
        <v>0</v>
      </c>
      <c r="H18" s="82">
        <v>0</v>
      </c>
      <c r="I18" s="70">
        <v>0</v>
      </c>
      <c r="J18" s="52">
        <v>0</v>
      </c>
    </row>
    <row r="19" spans="1:10" ht="15" customHeight="1">
      <c r="A19" s="18" t="s">
        <v>157</v>
      </c>
      <c r="B19" s="19">
        <v>501</v>
      </c>
      <c r="C19" s="80">
        <v>145900</v>
      </c>
      <c r="D19" s="81">
        <v>100400</v>
      </c>
      <c r="E19" s="70">
        <v>100396.32</v>
      </c>
      <c r="F19" s="52">
        <f t="shared" si="0"/>
        <v>0.9999633466135459</v>
      </c>
      <c r="G19" s="21">
        <v>0</v>
      </c>
      <c r="H19" s="82">
        <v>0</v>
      </c>
      <c r="I19" s="70">
        <v>0</v>
      </c>
      <c r="J19" s="52">
        <v>0</v>
      </c>
    </row>
    <row r="20" spans="1:10" ht="15" customHeight="1">
      <c r="A20" s="18" t="s">
        <v>139</v>
      </c>
      <c r="B20" s="19">
        <v>501</v>
      </c>
      <c r="C20" s="80">
        <v>500000</v>
      </c>
      <c r="D20" s="70">
        <v>512700</v>
      </c>
      <c r="E20" s="70">
        <v>512740.55</v>
      </c>
      <c r="F20" s="52">
        <f t="shared" si="0"/>
        <v>1.0000790910864052</v>
      </c>
      <c r="G20" s="21">
        <v>0</v>
      </c>
      <c r="H20" s="82">
        <v>0</v>
      </c>
      <c r="I20" s="70">
        <v>0</v>
      </c>
      <c r="J20" s="52">
        <v>0</v>
      </c>
    </row>
    <row r="21" spans="1:10" ht="15" customHeight="1">
      <c r="A21" s="10" t="s">
        <v>140</v>
      </c>
      <c r="B21" s="11">
        <v>502</v>
      </c>
      <c r="C21" s="83">
        <v>183000</v>
      </c>
      <c r="D21" s="81">
        <v>169600</v>
      </c>
      <c r="E21" s="81">
        <v>169558.03</v>
      </c>
      <c r="F21" s="52">
        <f t="shared" si="0"/>
        <v>0.9997525353773585</v>
      </c>
      <c r="G21" s="130">
        <v>14000</v>
      </c>
      <c r="H21" s="84">
        <v>11400</v>
      </c>
      <c r="I21" s="81">
        <v>11423</v>
      </c>
      <c r="J21" s="52">
        <f>I21/H21</f>
        <v>1.002017543859649</v>
      </c>
    </row>
    <row r="22" spans="1:10" ht="15" customHeight="1">
      <c r="A22" s="10" t="s">
        <v>141</v>
      </c>
      <c r="B22" s="11">
        <v>502</v>
      </c>
      <c r="C22" s="83">
        <v>131000</v>
      </c>
      <c r="D22" s="81">
        <v>126600</v>
      </c>
      <c r="E22" s="81">
        <v>126655</v>
      </c>
      <c r="F22" s="52">
        <f t="shared" si="0"/>
        <v>1.000434439178515</v>
      </c>
      <c r="G22" s="130">
        <v>800</v>
      </c>
      <c r="H22" s="84">
        <v>500</v>
      </c>
      <c r="I22" s="81">
        <v>527</v>
      </c>
      <c r="J22" s="52">
        <f>I22/H22</f>
        <v>1.054</v>
      </c>
    </row>
    <row r="23" spans="1:10" ht="15" customHeight="1">
      <c r="A23" s="10" t="s">
        <v>142</v>
      </c>
      <c r="B23" s="11">
        <v>502</v>
      </c>
      <c r="C23" s="83">
        <v>104600</v>
      </c>
      <c r="D23" s="81">
        <v>81000</v>
      </c>
      <c r="E23" s="81">
        <v>80991</v>
      </c>
      <c r="F23" s="52">
        <f t="shared" si="0"/>
        <v>0.9998888888888889</v>
      </c>
      <c r="G23" s="130">
        <v>6700</v>
      </c>
      <c r="H23" s="84">
        <v>6300</v>
      </c>
      <c r="I23" s="81">
        <v>6269</v>
      </c>
      <c r="J23" s="52">
        <f>I23/H23</f>
        <v>0.9950793650793651</v>
      </c>
    </row>
    <row r="24" spans="1:10" ht="15" customHeight="1">
      <c r="A24" s="10" t="s">
        <v>143</v>
      </c>
      <c r="B24" s="11">
        <v>502</v>
      </c>
      <c r="C24" s="83">
        <v>0</v>
      </c>
      <c r="D24" s="81">
        <v>0</v>
      </c>
      <c r="E24" s="81">
        <v>0</v>
      </c>
      <c r="F24" s="52">
        <v>0</v>
      </c>
      <c r="G24" s="130">
        <v>0</v>
      </c>
      <c r="H24" s="84">
        <v>0</v>
      </c>
      <c r="I24" s="81">
        <v>0</v>
      </c>
      <c r="J24" s="52">
        <v>0</v>
      </c>
    </row>
    <row r="25" spans="1:10" ht="15" customHeight="1">
      <c r="A25" s="10" t="s">
        <v>158</v>
      </c>
      <c r="B25" s="11">
        <v>504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145</v>
      </c>
      <c r="B26" s="11">
        <v>511</v>
      </c>
      <c r="C26" s="83">
        <v>10000</v>
      </c>
      <c r="D26" s="81">
        <v>35100</v>
      </c>
      <c r="E26" s="81">
        <v>35116.26</v>
      </c>
      <c r="F26" s="52">
        <f>E26/D26</f>
        <v>1.000463247863248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156</v>
      </c>
      <c r="B27" s="11">
        <v>512</v>
      </c>
      <c r="C27" s="83">
        <v>5000</v>
      </c>
      <c r="D27" s="81">
        <v>4200</v>
      </c>
      <c r="E27" s="81">
        <v>4249</v>
      </c>
      <c r="F27" s="52">
        <f>E27/D27</f>
        <v>1.0116666666666667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146</v>
      </c>
      <c r="B28" s="11">
        <v>513</v>
      </c>
      <c r="C28" s="83">
        <v>0</v>
      </c>
      <c r="D28" s="81">
        <v>0</v>
      </c>
      <c r="E28" s="81">
        <v>0</v>
      </c>
      <c r="F28" s="52">
        <v>0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147</v>
      </c>
      <c r="B29" s="11">
        <v>518</v>
      </c>
      <c r="C29" s="83">
        <v>201000</v>
      </c>
      <c r="D29" s="81">
        <v>256300</v>
      </c>
      <c r="E29" s="81">
        <v>256267.21</v>
      </c>
      <c r="F29" s="52">
        <f>E29/D29</f>
        <v>0.9998720639875146</v>
      </c>
      <c r="G29" s="130">
        <v>400</v>
      </c>
      <c r="H29" s="84">
        <v>400</v>
      </c>
      <c r="I29" s="81">
        <v>360</v>
      </c>
      <c r="J29" s="52">
        <f>I29/H29</f>
        <v>0.9</v>
      </c>
    </row>
    <row r="30" spans="1:10" ht="15" customHeight="1">
      <c r="A30" s="10" t="s">
        <v>148</v>
      </c>
      <c r="B30" s="11">
        <v>521</v>
      </c>
      <c r="C30" s="83">
        <v>10000</v>
      </c>
      <c r="D30" s="81">
        <v>316000</v>
      </c>
      <c r="E30" s="81">
        <v>316000</v>
      </c>
      <c r="F30" s="52">
        <f>E30/D30</f>
        <v>1</v>
      </c>
      <c r="G30" s="130">
        <v>6800</v>
      </c>
      <c r="H30" s="84">
        <v>10000</v>
      </c>
      <c r="I30" s="81">
        <v>10000</v>
      </c>
      <c r="J30" s="52">
        <f>I30/H30</f>
        <v>1</v>
      </c>
    </row>
    <row r="31" spans="1:10" ht="15" customHeight="1">
      <c r="A31" s="10" t="s">
        <v>149</v>
      </c>
      <c r="B31" s="11">
        <v>524</v>
      </c>
      <c r="C31" s="83">
        <v>0</v>
      </c>
      <c r="D31" s="81">
        <v>107500</v>
      </c>
      <c r="E31" s="81">
        <v>107480</v>
      </c>
      <c r="F31" s="52">
        <f>E31/D31</f>
        <v>0.9998139534883721</v>
      </c>
      <c r="G31" s="130">
        <v>0</v>
      </c>
      <c r="H31" s="84">
        <v>0</v>
      </c>
      <c r="I31" s="81">
        <v>0</v>
      </c>
      <c r="J31" s="52">
        <v>0</v>
      </c>
    </row>
    <row r="32" spans="1:10" ht="15" customHeight="1">
      <c r="A32" s="10" t="s">
        <v>195</v>
      </c>
      <c r="B32" s="11">
        <v>527</v>
      </c>
      <c r="C32" s="83">
        <v>0</v>
      </c>
      <c r="D32" s="81">
        <v>6300</v>
      </c>
      <c r="E32" s="81">
        <v>6320</v>
      </c>
      <c r="F32" s="52">
        <f>E32/D32</f>
        <v>1.0031746031746032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150</v>
      </c>
      <c r="B33" s="11">
        <v>525</v>
      </c>
      <c r="C33" s="83">
        <v>0</v>
      </c>
      <c r="D33" s="81">
        <v>10700</v>
      </c>
      <c r="E33" s="81">
        <v>10723.94</v>
      </c>
      <c r="F33" s="52">
        <f>E33/D33</f>
        <v>1.0022373831775702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151</v>
      </c>
      <c r="B34" s="11">
        <v>528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152</v>
      </c>
      <c r="B35" s="11">
        <v>538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153</v>
      </c>
      <c r="B36" s="11">
        <v>541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154</v>
      </c>
      <c r="B37" s="11">
        <v>547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218</v>
      </c>
      <c r="B38" s="11">
        <v>549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7" t="s">
        <v>155</v>
      </c>
      <c r="B39" s="9">
        <v>551</v>
      </c>
      <c r="C39" s="83">
        <v>35900</v>
      </c>
      <c r="D39" s="81">
        <v>35900</v>
      </c>
      <c r="E39" s="81">
        <v>35860.48</v>
      </c>
      <c r="F39" s="52">
        <f>E39/D39</f>
        <v>0.9988991643454039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 thickBot="1">
      <c r="A40" s="57" t="s">
        <v>189</v>
      </c>
      <c r="B40" s="12">
        <v>591</v>
      </c>
      <c r="C40" s="85">
        <v>200</v>
      </c>
      <c r="D40" s="86">
        <v>200</v>
      </c>
      <c r="E40" s="86">
        <v>190.66</v>
      </c>
      <c r="F40" s="52">
        <f>E40/D40</f>
        <v>0.9533</v>
      </c>
      <c r="G40" s="129">
        <v>0</v>
      </c>
      <c r="H40" s="87">
        <v>0</v>
      </c>
      <c r="I40" s="86">
        <v>0</v>
      </c>
      <c r="J40" s="58">
        <v>0</v>
      </c>
    </row>
    <row r="41" spans="1:10" ht="15" customHeight="1">
      <c r="A41" s="14" t="s">
        <v>20</v>
      </c>
      <c r="B41" s="15"/>
      <c r="C41" s="59">
        <f>SUM(C8:C16)</f>
        <v>1326600</v>
      </c>
      <c r="D41" s="59">
        <f>SUM(D8:D16)</f>
        <v>1766000</v>
      </c>
      <c r="E41" s="59">
        <f>SUM(E8:E16)</f>
        <v>1766038.45</v>
      </c>
      <c r="F41" s="60">
        <f>E41/D41</f>
        <v>1.000021772366931</v>
      </c>
      <c r="G41" s="61">
        <f>SUM(G8:G16)</f>
        <v>76000</v>
      </c>
      <c r="H41" s="61">
        <f>SUM(H8:H16)</f>
        <v>70100</v>
      </c>
      <c r="I41" s="62">
        <f>SUM(I8:I16)</f>
        <v>70094.5</v>
      </c>
      <c r="J41" s="60">
        <f>I41/H41</f>
        <v>0.9999215406562054</v>
      </c>
    </row>
    <row r="42" spans="1:10" ht="15" customHeight="1" thickBot="1">
      <c r="A42" s="13" t="s">
        <v>21</v>
      </c>
      <c r="B42" s="16"/>
      <c r="C42" s="63">
        <f>-SUM(C18:C40)</f>
        <v>-1326600</v>
      </c>
      <c r="D42" s="63">
        <f>-SUM(D18:D40)</f>
        <v>-1766000</v>
      </c>
      <c r="E42" s="63">
        <f>-SUM(E18:E40)</f>
        <v>-1766038.45</v>
      </c>
      <c r="F42" s="52">
        <f>E42/D42</f>
        <v>1.000021772366931</v>
      </c>
      <c r="G42" s="64">
        <f>-SUM(G18:G40)</f>
        <v>-28700</v>
      </c>
      <c r="H42" s="64">
        <f>-SUM(H18:H40)</f>
        <v>-28600</v>
      </c>
      <c r="I42" s="65">
        <f>-SUM(I18:I40)</f>
        <v>-28579</v>
      </c>
      <c r="J42" s="56">
        <f>I42/H42</f>
        <v>0.9992657342657343</v>
      </c>
    </row>
    <row r="43" spans="1:10" ht="15" customHeight="1" thickBot="1">
      <c r="A43" s="100" t="s">
        <v>237</v>
      </c>
      <c r="B43" s="67"/>
      <c r="C43" s="101">
        <f>+C41+C42</f>
        <v>0</v>
      </c>
      <c r="D43" s="88">
        <f>+D41+D42</f>
        <v>0</v>
      </c>
      <c r="E43" s="88">
        <f>+E41+E42</f>
        <v>0</v>
      </c>
      <c r="F43" s="68" t="s">
        <v>19</v>
      </c>
      <c r="G43" s="146">
        <f>+G41+G42</f>
        <v>47300</v>
      </c>
      <c r="H43" s="101">
        <f>+H41+H42</f>
        <v>41500</v>
      </c>
      <c r="I43" s="88">
        <f>+I41+I42</f>
        <v>41515.5</v>
      </c>
      <c r="J43" s="58">
        <f>I43/H43</f>
        <v>1.0003734939759037</v>
      </c>
    </row>
    <row r="44" spans="1:10" ht="13.5" thickBot="1">
      <c r="A44" s="150" t="s">
        <v>238</v>
      </c>
      <c r="B44" s="147"/>
      <c r="C44" s="188">
        <f>+C41+C42</f>
        <v>0</v>
      </c>
      <c r="D44" s="88">
        <f>+D41+D42</f>
        <v>0</v>
      </c>
      <c r="E44" s="180">
        <v>0</v>
      </c>
      <c r="F44" s="181" t="s">
        <v>19</v>
      </c>
      <c r="G44" s="185">
        <v>0</v>
      </c>
      <c r="H44" s="151">
        <v>0</v>
      </c>
      <c r="I44" s="151">
        <v>0</v>
      </c>
      <c r="J44" s="161" t="s">
        <v>19</v>
      </c>
    </row>
    <row r="45" spans="1:10" ht="13.5" thickBot="1">
      <c r="A45" s="150" t="s">
        <v>239</v>
      </c>
      <c r="B45" s="182"/>
      <c r="C45" s="179">
        <v>0</v>
      </c>
      <c r="D45" s="180">
        <v>0</v>
      </c>
      <c r="E45" s="88">
        <f>+E41+E42</f>
        <v>0</v>
      </c>
      <c r="F45" s="181" t="s">
        <v>19</v>
      </c>
      <c r="G45" s="184">
        <v>0</v>
      </c>
      <c r="H45" s="151">
        <v>0</v>
      </c>
      <c r="I45" s="151">
        <f>I43</f>
        <v>41515.5</v>
      </c>
      <c r="J45" s="181" t="s">
        <v>19</v>
      </c>
    </row>
    <row r="46" spans="1:10" ht="13.5" thickBot="1">
      <c r="A46" s="150" t="s">
        <v>240</v>
      </c>
      <c r="B46" s="147"/>
      <c r="C46" s="187"/>
      <c r="D46" s="148"/>
      <c r="E46" s="149"/>
      <c r="F46" s="149"/>
      <c r="G46" s="185"/>
      <c r="H46" s="186"/>
      <c r="I46" s="151">
        <f>E45+I45</f>
        <v>41515.5</v>
      </c>
      <c r="J46" s="183" t="s">
        <v>19</v>
      </c>
    </row>
    <row r="47" ht="12.75">
      <c r="C47" s="159"/>
    </row>
    <row r="48" ht="12.75">
      <c r="C48" s="159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&amp;L&amp;A&amp;R150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4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103</v>
      </c>
    </row>
    <row r="2" spans="1:9" ht="15">
      <c r="A2" s="38" t="s">
        <v>104</v>
      </c>
      <c r="D2" s="210" t="s">
        <v>8</v>
      </c>
      <c r="E2" s="210"/>
      <c r="F2" s="210"/>
      <c r="G2" s="126"/>
      <c r="H2" s="39" t="s">
        <v>9</v>
      </c>
      <c r="I2" s="40">
        <v>43465</v>
      </c>
    </row>
    <row r="3" ht="13.5" thickBot="1"/>
    <row r="4" spans="3:10" ht="12" customHeight="1"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20" t="s">
        <v>65</v>
      </c>
      <c r="B7" s="221"/>
      <c r="C7" s="221"/>
      <c r="D7" s="221"/>
      <c r="E7" s="221"/>
      <c r="F7" s="221"/>
      <c r="G7" s="221"/>
      <c r="H7" s="221"/>
      <c r="I7" s="221"/>
      <c r="J7" s="222"/>
    </row>
    <row r="8" spans="1:10" ht="15" customHeight="1">
      <c r="A8" s="215" t="s">
        <v>135</v>
      </c>
      <c r="B8" s="216"/>
      <c r="C8" s="69">
        <v>621300</v>
      </c>
      <c r="D8" s="21">
        <v>621300</v>
      </c>
      <c r="E8" s="70">
        <v>621300</v>
      </c>
      <c r="F8" s="52">
        <f>E8/D8</f>
        <v>1</v>
      </c>
      <c r="G8" s="21">
        <v>0</v>
      </c>
      <c r="H8" s="21">
        <v>0</v>
      </c>
      <c r="I8" s="70">
        <v>0</v>
      </c>
      <c r="J8" s="52">
        <f>IF(ISERR(I8/H8),0,I8/H8)</f>
        <v>0</v>
      </c>
    </row>
    <row r="9" spans="1:10" ht="15" customHeight="1">
      <c r="A9" s="13" t="s">
        <v>99</v>
      </c>
      <c r="B9" s="16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>IF(ISERR(I9/H9),0,I9/H9)</f>
        <v>0</v>
      </c>
    </row>
    <row r="10" spans="1:10" ht="15" customHeight="1">
      <c r="A10" s="13" t="s">
        <v>205</v>
      </c>
      <c r="B10" s="16"/>
      <c r="C10" s="71">
        <v>0</v>
      </c>
      <c r="D10" s="72">
        <v>0</v>
      </c>
      <c r="E10" s="73">
        <v>0</v>
      </c>
      <c r="F10" s="52">
        <v>0</v>
      </c>
      <c r="G10" s="139">
        <v>0</v>
      </c>
      <c r="H10" s="72">
        <v>0</v>
      </c>
      <c r="I10" s="73">
        <v>0</v>
      </c>
      <c r="J10" s="55">
        <v>0</v>
      </c>
    </row>
    <row r="11" spans="1:10" ht="15" customHeight="1">
      <c r="A11" s="13" t="s">
        <v>227</v>
      </c>
      <c r="B11" s="20"/>
      <c r="C11" s="71">
        <v>0</v>
      </c>
      <c r="D11" s="72">
        <v>433900</v>
      </c>
      <c r="E11" s="73">
        <v>433900</v>
      </c>
      <c r="F11" s="52">
        <f>E11/D11</f>
        <v>1</v>
      </c>
      <c r="G11" s="139">
        <v>0</v>
      </c>
      <c r="H11" s="72">
        <v>0</v>
      </c>
      <c r="I11" s="73">
        <v>0</v>
      </c>
      <c r="J11" s="55">
        <f>IF(ISERR(I11/H11),0,I11/H11)</f>
        <v>0</v>
      </c>
    </row>
    <row r="12" spans="1:10" ht="15" customHeight="1">
      <c r="A12" s="13" t="s">
        <v>200</v>
      </c>
      <c r="B12" s="16"/>
      <c r="C12" s="71">
        <v>0</v>
      </c>
      <c r="D12" s="72">
        <v>0</v>
      </c>
      <c r="E12" s="166">
        <v>0</v>
      </c>
      <c r="F12" s="52">
        <v>0</v>
      </c>
      <c r="G12" s="139">
        <v>0</v>
      </c>
      <c r="H12" s="72">
        <v>0</v>
      </c>
      <c r="I12" s="73">
        <v>0</v>
      </c>
      <c r="J12" s="55">
        <v>0</v>
      </c>
    </row>
    <row r="13" spans="1:10" ht="15" customHeight="1">
      <c r="A13" s="217" t="s">
        <v>67</v>
      </c>
      <c r="B13" s="218"/>
      <c r="C13" s="71">
        <v>341000</v>
      </c>
      <c r="D13" s="72">
        <v>318500</v>
      </c>
      <c r="E13" s="73">
        <v>318500</v>
      </c>
      <c r="F13" s="52">
        <f>E13/D13</f>
        <v>1</v>
      </c>
      <c r="G13" s="139">
        <v>0</v>
      </c>
      <c r="H13" s="72">
        <v>0</v>
      </c>
      <c r="I13" s="73">
        <v>0</v>
      </c>
      <c r="J13" s="55">
        <f>IF(ISERR(I13/H13),0,I13/H13)</f>
        <v>0</v>
      </c>
    </row>
    <row r="14" spans="1:10" ht="15" customHeight="1">
      <c r="A14" s="217" t="s">
        <v>68</v>
      </c>
      <c r="B14" s="219"/>
      <c r="C14" s="71">
        <v>500000</v>
      </c>
      <c r="D14" s="72">
        <v>511600</v>
      </c>
      <c r="E14" s="73">
        <v>511641.69</v>
      </c>
      <c r="F14" s="52">
        <f>E14/D14</f>
        <v>1.0000814894448788</v>
      </c>
      <c r="G14" s="139">
        <v>0</v>
      </c>
      <c r="H14" s="72">
        <v>0</v>
      </c>
      <c r="I14" s="73">
        <v>0</v>
      </c>
      <c r="J14" s="55">
        <f>IF(ISERR(I14/H14),0,I14/H14)</f>
        <v>0</v>
      </c>
    </row>
    <row r="15" spans="1:10" ht="15" customHeight="1">
      <c r="A15" s="13" t="s">
        <v>69</v>
      </c>
      <c r="B15" s="90"/>
      <c r="C15" s="74">
        <v>700</v>
      </c>
      <c r="D15" s="75">
        <v>118700</v>
      </c>
      <c r="E15" s="76">
        <v>118679.85</v>
      </c>
      <c r="F15" s="52">
        <f>E15/D15</f>
        <v>0.9998302443133952</v>
      </c>
      <c r="G15" s="140">
        <v>65400</v>
      </c>
      <c r="H15" s="75">
        <v>83000</v>
      </c>
      <c r="I15" s="76">
        <v>83011</v>
      </c>
      <c r="J15" s="52">
        <f>I15/H15</f>
        <v>1.000132530120482</v>
      </c>
    </row>
    <row r="16" spans="1:10" ht="15" customHeight="1" thickBot="1">
      <c r="A16" s="208" t="s">
        <v>100</v>
      </c>
      <c r="B16" s="209"/>
      <c r="C16" s="77">
        <v>0</v>
      </c>
      <c r="D16" s="78">
        <v>0</v>
      </c>
      <c r="E16" s="79">
        <v>0</v>
      </c>
      <c r="F16" s="52">
        <v>0</v>
      </c>
      <c r="G16" s="141">
        <v>0</v>
      </c>
      <c r="H16" s="78">
        <v>0</v>
      </c>
      <c r="I16" s="79">
        <v>0</v>
      </c>
      <c r="J16" s="56">
        <f>IF(ISERR(I16/H16),0,I16/H16)</f>
        <v>0</v>
      </c>
    </row>
    <row r="17" spans="1:10" ht="15" customHeight="1">
      <c r="A17" s="220" t="s">
        <v>70</v>
      </c>
      <c r="B17" s="221"/>
      <c r="C17" s="221"/>
      <c r="D17" s="221"/>
      <c r="E17" s="221"/>
      <c r="F17" s="221"/>
      <c r="G17" s="221"/>
      <c r="H17" s="221"/>
      <c r="I17" s="221"/>
      <c r="J17" s="222"/>
    </row>
    <row r="18" spans="1:10" ht="15" customHeight="1">
      <c r="A18" s="18" t="s">
        <v>137</v>
      </c>
      <c r="B18" s="19">
        <v>558</v>
      </c>
      <c r="C18" s="80">
        <v>0</v>
      </c>
      <c r="D18" s="70">
        <v>13300</v>
      </c>
      <c r="E18" s="70">
        <v>13318</v>
      </c>
      <c r="F18" s="52">
        <f aca="true" t="shared" si="0" ref="F18:F23">E18/D18</f>
        <v>1.0013533834586466</v>
      </c>
      <c r="G18" s="21">
        <v>0</v>
      </c>
      <c r="H18" s="82">
        <v>0</v>
      </c>
      <c r="I18" s="70">
        <v>0</v>
      </c>
      <c r="J18" s="52">
        <v>0</v>
      </c>
    </row>
    <row r="19" spans="1:10" ht="15" customHeight="1">
      <c r="A19" s="18" t="s">
        <v>159</v>
      </c>
      <c r="B19" s="19">
        <v>501</v>
      </c>
      <c r="C19" s="80">
        <v>150200</v>
      </c>
      <c r="D19" s="81">
        <v>195300</v>
      </c>
      <c r="E19" s="70">
        <v>114306.6</v>
      </c>
      <c r="F19" s="52">
        <f t="shared" si="0"/>
        <v>0.5852872503840246</v>
      </c>
      <c r="G19" s="21">
        <v>0</v>
      </c>
      <c r="H19" s="82">
        <v>0</v>
      </c>
      <c r="I19" s="70">
        <v>0</v>
      </c>
      <c r="J19" s="52">
        <v>0</v>
      </c>
    </row>
    <row r="20" spans="1:10" ht="15" customHeight="1">
      <c r="A20" s="18" t="s">
        <v>139</v>
      </c>
      <c r="B20" s="19">
        <v>501</v>
      </c>
      <c r="C20" s="80">
        <v>500000</v>
      </c>
      <c r="D20" s="70">
        <v>511600</v>
      </c>
      <c r="E20" s="70">
        <v>511641.69</v>
      </c>
      <c r="F20" s="52">
        <f t="shared" si="0"/>
        <v>1.0000814894448788</v>
      </c>
      <c r="G20" s="21">
        <v>0</v>
      </c>
      <c r="H20" s="82">
        <v>0</v>
      </c>
      <c r="I20" s="70">
        <v>0</v>
      </c>
      <c r="J20" s="52">
        <v>0</v>
      </c>
    </row>
    <row r="21" spans="1:10" ht="15" customHeight="1">
      <c r="A21" s="10" t="s">
        <v>140</v>
      </c>
      <c r="B21" s="11">
        <v>502</v>
      </c>
      <c r="C21" s="83">
        <v>271600</v>
      </c>
      <c r="D21" s="81">
        <v>199700</v>
      </c>
      <c r="E21" s="81">
        <v>199670.58</v>
      </c>
      <c r="F21" s="52">
        <f t="shared" si="0"/>
        <v>0.9998526790185277</v>
      </c>
      <c r="G21" s="130">
        <v>11000</v>
      </c>
      <c r="H21" s="84">
        <v>8900</v>
      </c>
      <c r="I21" s="81">
        <v>8908</v>
      </c>
      <c r="J21" s="52">
        <f>I21/H21</f>
        <v>1.0008988764044944</v>
      </c>
    </row>
    <row r="22" spans="1:10" ht="15" customHeight="1">
      <c r="A22" s="10" t="s">
        <v>141</v>
      </c>
      <c r="B22" s="11">
        <v>502</v>
      </c>
      <c r="C22" s="83">
        <v>153300</v>
      </c>
      <c r="D22" s="81">
        <v>145100</v>
      </c>
      <c r="E22" s="81">
        <v>145057</v>
      </c>
      <c r="F22" s="52">
        <f t="shared" si="0"/>
        <v>0.9997036526533425</v>
      </c>
      <c r="G22" s="130">
        <v>800</v>
      </c>
      <c r="H22" s="84">
        <v>900</v>
      </c>
      <c r="I22" s="81">
        <v>902</v>
      </c>
      <c r="J22" s="52">
        <f>I22/H22</f>
        <v>1.0022222222222221</v>
      </c>
    </row>
    <row r="23" spans="1:10" ht="15" customHeight="1">
      <c r="A23" s="10" t="s">
        <v>142</v>
      </c>
      <c r="B23" s="11">
        <v>502</v>
      </c>
      <c r="C23" s="83">
        <v>76000</v>
      </c>
      <c r="D23" s="81">
        <v>126000</v>
      </c>
      <c r="E23" s="81">
        <v>125997</v>
      </c>
      <c r="F23" s="52">
        <f t="shared" si="0"/>
        <v>0.9999761904761905</v>
      </c>
      <c r="G23" s="130">
        <v>5600</v>
      </c>
      <c r="H23" s="84">
        <v>14500</v>
      </c>
      <c r="I23" s="81">
        <v>14525</v>
      </c>
      <c r="J23" s="52">
        <f>I23/H23</f>
        <v>1.0017241379310344</v>
      </c>
    </row>
    <row r="24" spans="1:10" ht="15" customHeight="1">
      <c r="A24" s="10" t="s">
        <v>143</v>
      </c>
      <c r="B24" s="11">
        <v>502</v>
      </c>
      <c r="C24" s="83">
        <v>0</v>
      </c>
      <c r="D24" s="81">
        <v>0</v>
      </c>
      <c r="E24" s="81">
        <v>0</v>
      </c>
      <c r="F24" s="52">
        <v>0</v>
      </c>
      <c r="G24" s="130">
        <v>0</v>
      </c>
      <c r="H24" s="84">
        <v>0</v>
      </c>
      <c r="I24" s="81">
        <v>0</v>
      </c>
      <c r="J24" s="52">
        <v>0</v>
      </c>
    </row>
    <row r="25" spans="1:10" ht="15" customHeight="1">
      <c r="A25" s="10" t="s">
        <v>158</v>
      </c>
      <c r="B25" s="11">
        <v>504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145</v>
      </c>
      <c r="B26" s="11">
        <v>511</v>
      </c>
      <c r="C26" s="83">
        <v>27500</v>
      </c>
      <c r="D26" s="81">
        <v>52800</v>
      </c>
      <c r="E26" s="81">
        <v>52807.02</v>
      </c>
      <c r="F26" s="52">
        <f aca="true" t="shared" si="1" ref="F26:F32">E26/D26</f>
        <v>1.0001329545454545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156</v>
      </c>
      <c r="B27" s="11">
        <v>512</v>
      </c>
      <c r="C27" s="83">
        <v>8000</v>
      </c>
      <c r="D27" s="81">
        <v>5100</v>
      </c>
      <c r="E27" s="81">
        <v>5046</v>
      </c>
      <c r="F27" s="52">
        <f t="shared" si="1"/>
        <v>0.9894117647058823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146</v>
      </c>
      <c r="B28" s="11">
        <v>513</v>
      </c>
      <c r="C28" s="83">
        <v>0</v>
      </c>
      <c r="D28" s="81">
        <v>2000</v>
      </c>
      <c r="E28" s="81">
        <v>1952</v>
      </c>
      <c r="F28" s="52">
        <f t="shared" si="1"/>
        <v>0.976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147</v>
      </c>
      <c r="B29" s="11">
        <v>518</v>
      </c>
      <c r="C29" s="83">
        <v>214400</v>
      </c>
      <c r="D29" s="81">
        <v>279100</v>
      </c>
      <c r="E29" s="81">
        <v>279065.46</v>
      </c>
      <c r="F29" s="52">
        <f t="shared" si="1"/>
        <v>0.9998762450734504</v>
      </c>
      <c r="G29" s="130">
        <v>400</v>
      </c>
      <c r="H29" s="84">
        <v>700</v>
      </c>
      <c r="I29" s="81">
        <v>720</v>
      </c>
      <c r="J29" s="52">
        <f>I29/H29</f>
        <v>1.0285714285714285</v>
      </c>
    </row>
    <row r="30" spans="1:10" ht="15" customHeight="1">
      <c r="A30" s="10" t="s">
        <v>148</v>
      </c>
      <c r="B30" s="11">
        <v>521</v>
      </c>
      <c r="C30" s="83">
        <v>23300</v>
      </c>
      <c r="D30" s="81">
        <v>319000</v>
      </c>
      <c r="E30" s="81">
        <v>319000</v>
      </c>
      <c r="F30" s="52">
        <f t="shared" si="1"/>
        <v>1</v>
      </c>
      <c r="G30" s="130">
        <v>5900</v>
      </c>
      <c r="H30" s="84">
        <v>7500</v>
      </c>
      <c r="I30" s="81">
        <v>7500</v>
      </c>
      <c r="J30" s="52">
        <f>I30/H30</f>
        <v>1</v>
      </c>
    </row>
    <row r="31" spans="1:10" ht="15" customHeight="1">
      <c r="A31" s="10" t="s">
        <v>149</v>
      </c>
      <c r="B31" s="11">
        <v>524</v>
      </c>
      <c r="C31" s="83">
        <v>0</v>
      </c>
      <c r="D31" s="81">
        <v>108500</v>
      </c>
      <c r="E31" s="81">
        <v>108520</v>
      </c>
      <c r="F31" s="52">
        <f t="shared" si="1"/>
        <v>1.000184331797235</v>
      </c>
      <c r="G31" s="130">
        <v>0</v>
      </c>
      <c r="H31" s="84">
        <v>0</v>
      </c>
      <c r="I31" s="81">
        <v>0</v>
      </c>
      <c r="J31" s="52">
        <v>0</v>
      </c>
    </row>
    <row r="32" spans="1:10" ht="15" customHeight="1">
      <c r="A32" s="10" t="s">
        <v>195</v>
      </c>
      <c r="B32" s="11">
        <v>527</v>
      </c>
      <c r="C32" s="83">
        <v>2000</v>
      </c>
      <c r="D32" s="81">
        <v>9600</v>
      </c>
      <c r="E32" s="81">
        <v>9580</v>
      </c>
      <c r="F32" s="52">
        <f t="shared" si="1"/>
        <v>0.9979166666666667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150</v>
      </c>
      <c r="B33" s="11">
        <v>525</v>
      </c>
      <c r="C33" s="83">
        <v>0</v>
      </c>
      <c r="D33" s="81">
        <v>0</v>
      </c>
      <c r="E33" s="81">
        <v>0</v>
      </c>
      <c r="F33" s="52">
        <v>0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151</v>
      </c>
      <c r="B34" s="11">
        <v>528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152</v>
      </c>
      <c r="B35" s="11">
        <v>538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153</v>
      </c>
      <c r="B36" s="11">
        <v>541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154</v>
      </c>
      <c r="B37" s="11">
        <v>547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218</v>
      </c>
      <c r="B38" s="11">
        <v>549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7" t="s">
        <v>155</v>
      </c>
      <c r="B39" s="9">
        <v>551</v>
      </c>
      <c r="C39" s="83">
        <v>36600</v>
      </c>
      <c r="D39" s="81">
        <v>36600</v>
      </c>
      <c r="E39" s="81">
        <v>36566</v>
      </c>
      <c r="F39" s="52">
        <f>E39/D39</f>
        <v>0.9990710382513661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 thickBot="1">
      <c r="A40" s="57" t="s">
        <v>189</v>
      </c>
      <c r="B40" s="12">
        <v>591</v>
      </c>
      <c r="C40" s="85">
        <v>100</v>
      </c>
      <c r="D40" s="86">
        <v>300</v>
      </c>
      <c r="E40" s="86">
        <v>218.71</v>
      </c>
      <c r="F40" s="52">
        <f>E40/D40</f>
        <v>0.7290333333333333</v>
      </c>
      <c r="G40" s="129">
        <v>0</v>
      </c>
      <c r="H40" s="87">
        <v>0</v>
      </c>
      <c r="I40" s="86">
        <v>0</v>
      </c>
      <c r="J40" s="58">
        <v>0</v>
      </c>
    </row>
    <row r="41" spans="1:10" ht="15" customHeight="1">
      <c r="A41" s="14" t="s">
        <v>20</v>
      </c>
      <c r="B41" s="15"/>
      <c r="C41" s="59">
        <f>SUM(C8:C16)</f>
        <v>1463000</v>
      </c>
      <c r="D41" s="59">
        <f>SUM(D8:D16)</f>
        <v>2004000</v>
      </c>
      <c r="E41" s="59">
        <f>SUM(E8:E16)</f>
        <v>2004021.54</v>
      </c>
      <c r="F41" s="60">
        <f>E41/D41</f>
        <v>1.000010748502994</v>
      </c>
      <c r="G41" s="61">
        <f>SUM(G8:G16)</f>
        <v>65400</v>
      </c>
      <c r="H41" s="61">
        <f>SUM(H8:H16)</f>
        <v>83000</v>
      </c>
      <c r="I41" s="62">
        <f>SUM(I8:I16)</f>
        <v>83011</v>
      </c>
      <c r="J41" s="60">
        <f>I41/H41</f>
        <v>1.000132530120482</v>
      </c>
    </row>
    <row r="42" spans="1:10" ht="15" customHeight="1" thickBot="1">
      <c r="A42" s="13" t="s">
        <v>21</v>
      </c>
      <c r="B42" s="16"/>
      <c r="C42" s="63">
        <f>-SUM(C18:C40)</f>
        <v>-1463000</v>
      </c>
      <c r="D42" s="63">
        <f>-SUM(D18:D40)</f>
        <v>-2004000</v>
      </c>
      <c r="E42" s="63">
        <f>-SUM(E18:E40)</f>
        <v>-1922746.06</v>
      </c>
      <c r="F42" s="52">
        <f>E42/D42</f>
        <v>0.959454121756487</v>
      </c>
      <c r="G42" s="64">
        <f>-SUM(G18:G40)</f>
        <v>-23700</v>
      </c>
      <c r="H42" s="64">
        <f>-SUM(H18:H40)</f>
        <v>-32500</v>
      </c>
      <c r="I42" s="65">
        <f>-SUM(I18:I40)</f>
        <v>-32555</v>
      </c>
      <c r="J42" s="56">
        <f>I42/H42</f>
        <v>1.0016923076923077</v>
      </c>
    </row>
    <row r="43" spans="1:10" ht="15" customHeight="1" thickBot="1">
      <c r="A43" s="100" t="s">
        <v>237</v>
      </c>
      <c r="B43" s="67"/>
      <c r="C43" s="101">
        <f>+C41+C42</f>
        <v>0</v>
      </c>
      <c r="D43" s="88">
        <f>+D41+D42</f>
        <v>0</v>
      </c>
      <c r="E43" s="88">
        <f>+E41+E42</f>
        <v>81275.47999999998</v>
      </c>
      <c r="F43" s="68" t="s">
        <v>19</v>
      </c>
      <c r="G43" s="146">
        <f>+G41+G42</f>
        <v>41700</v>
      </c>
      <c r="H43" s="101">
        <f>+H41+H42</f>
        <v>50500</v>
      </c>
      <c r="I43" s="88">
        <f>+I41+I42</f>
        <v>50456</v>
      </c>
      <c r="J43" s="58">
        <f>I43/H43</f>
        <v>0.9991287128712871</v>
      </c>
    </row>
    <row r="44" spans="1:10" ht="13.5" thickBot="1">
      <c r="A44" s="150" t="s">
        <v>238</v>
      </c>
      <c r="B44" s="147"/>
      <c r="C44" s="188">
        <f>+C41+C42</f>
        <v>0</v>
      </c>
      <c r="D44" s="88">
        <f>+D41+D42</f>
        <v>0</v>
      </c>
      <c r="E44" s="180">
        <v>0</v>
      </c>
      <c r="F44" s="181" t="s">
        <v>19</v>
      </c>
      <c r="G44" s="185">
        <v>0</v>
      </c>
      <c r="H44" s="151">
        <v>0</v>
      </c>
      <c r="I44" s="151">
        <v>0</v>
      </c>
      <c r="J44" s="161" t="s">
        <v>19</v>
      </c>
    </row>
    <row r="45" spans="1:10" ht="13.5" thickBot="1">
      <c r="A45" s="150" t="s">
        <v>239</v>
      </c>
      <c r="B45" s="182"/>
      <c r="C45" s="179">
        <v>0</v>
      </c>
      <c r="D45" s="180">
        <v>0</v>
      </c>
      <c r="E45" s="88">
        <f>+E41+E42</f>
        <v>81275.47999999998</v>
      </c>
      <c r="F45" s="181" t="s">
        <v>19</v>
      </c>
      <c r="G45" s="184">
        <v>0</v>
      </c>
      <c r="H45" s="151">
        <v>0</v>
      </c>
      <c r="I45" s="151">
        <f>I43</f>
        <v>50456</v>
      </c>
      <c r="J45" s="181" t="s">
        <v>19</v>
      </c>
    </row>
    <row r="46" spans="1:10" ht="13.5" thickBot="1">
      <c r="A46" s="150" t="s">
        <v>240</v>
      </c>
      <c r="B46" s="147"/>
      <c r="C46" s="187"/>
      <c r="D46" s="148"/>
      <c r="E46" s="149"/>
      <c r="F46" s="149"/>
      <c r="G46" s="185"/>
      <c r="H46" s="186"/>
      <c r="I46" s="151">
        <f>E45+I45</f>
        <v>131731.47999999998</v>
      </c>
      <c r="J46" s="183" t="s">
        <v>19</v>
      </c>
    </row>
    <row r="47" ht="12.75">
      <c r="C47" s="159"/>
    </row>
  </sheetData>
  <sheetProtection/>
  <mergeCells count="9">
    <mergeCell ref="A17:J17"/>
    <mergeCell ref="A13:B13"/>
    <mergeCell ref="A14:B14"/>
    <mergeCell ref="A7:J7"/>
    <mergeCell ref="A8:B8"/>
    <mergeCell ref="D2:F2"/>
    <mergeCell ref="C4:F4"/>
    <mergeCell ref="G4:J4"/>
    <mergeCell ref="A16:B16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&amp;L&amp;A&amp;R151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4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101</v>
      </c>
    </row>
    <row r="2" spans="1:9" ht="15">
      <c r="A2" s="38" t="s">
        <v>102</v>
      </c>
      <c r="D2" s="210" t="s">
        <v>8</v>
      </c>
      <c r="E2" s="210"/>
      <c r="F2" s="210"/>
      <c r="G2" s="126"/>
      <c r="H2" s="39" t="s">
        <v>9</v>
      </c>
      <c r="I2" s="40">
        <v>43465</v>
      </c>
    </row>
    <row r="3" ht="13.5" thickBot="1"/>
    <row r="4" spans="3:10" ht="12" customHeight="1"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20" t="s">
        <v>65</v>
      </c>
      <c r="B7" s="221"/>
      <c r="C7" s="221"/>
      <c r="D7" s="221"/>
      <c r="E7" s="221"/>
      <c r="F7" s="221"/>
      <c r="G7" s="221"/>
      <c r="H7" s="221"/>
      <c r="I7" s="221"/>
      <c r="J7" s="222"/>
    </row>
    <row r="8" spans="1:10" ht="15" customHeight="1">
      <c r="A8" s="215" t="s">
        <v>135</v>
      </c>
      <c r="B8" s="216"/>
      <c r="C8" s="69">
        <v>643300</v>
      </c>
      <c r="D8" s="21">
        <v>643300</v>
      </c>
      <c r="E8" s="70">
        <v>643300</v>
      </c>
      <c r="F8" s="52">
        <f>E8/D8</f>
        <v>1</v>
      </c>
      <c r="G8" s="21">
        <v>0</v>
      </c>
      <c r="H8" s="21">
        <v>0</v>
      </c>
      <c r="I8" s="70">
        <v>0</v>
      </c>
      <c r="J8" s="52">
        <f>IF(ISERR(I8/H8),0,I8/H8)</f>
        <v>0</v>
      </c>
    </row>
    <row r="9" spans="1:10" ht="15" customHeight="1">
      <c r="A9" s="13" t="s">
        <v>99</v>
      </c>
      <c r="B9" s="16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>IF(ISERR(I9/H9),0,I9/H9)</f>
        <v>0</v>
      </c>
    </row>
    <row r="10" spans="1:10" ht="15" customHeight="1">
      <c r="A10" s="13" t="s">
        <v>254</v>
      </c>
      <c r="B10" s="16"/>
      <c r="C10" s="71">
        <v>0</v>
      </c>
      <c r="D10" s="72">
        <v>28400</v>
      </c>
      <c r="E10" s="73">
        <v>28371.5</v>
      </c>
      <c r="F10" s="52">
        <f>E10/D10</f>
        <v>0.9989964788732394</v>
      </c>
      <c r="G10" s="139">
        <v>0</v>
      </c>
      <c r="H10" s="72">
        <v>0</v>
      </c>
      <c r="I10" s="73">
        <v>0</v>
      </c>
      <c r="J10" s="55">
        <v>0</v>
      </c>
    </row>
    <row r="11" spans="1:10" ht="15" customHeight="1">
      <c r="A11" s="13" t="s">
        <v>227</v>
      </c>
      <c r="B11" s="20"/>
      <c r="C11" s="71">
        <v>0</v>
      </c>
      <c r="D11" s="72">
        <v>434400</v>
      </c>
      <c r="E11" s="73">
        <v>434400</v>
      </c>
      <c r="F11" s="52">
        <f>E11/D11</f>
        <v>1</v>
      </c>
      <c r="G11" s="139">
        <v>0</v>
      </c>
      <c r="H11" s="72">
        <v>0</v>
      </c>
      <c r="I11" s="73">
        <v>0</v>
      </c>
      <c r="J11" s="55">
        <f>IF(ISERR(I11/H11),0,I11/H11)</f>
        <v>0</v>
      </c>
    </row>
    <row r="12" spans="1:10" ht="15" customHeight="1">
      <c r="A12" s="13" t="s">
        <v>200</v>
      </c>
      <c r="B12" s="16"/>
      <c r="C12" s="71">
        <v>0</v>
      </c>
      <c r="D12" s="72">
        <v>0</v>
      </c>
      <c r="E12" s="166">
        <v>0</v>
      </c>
      <c r="F12" s="52">
        <v>0</v>
      </c>
      <c r="G12" s="139">
        <v>0</v>
      </c>
      <c r="H12" s="72">
        <v>0</v>
      </c>
      <c r="I12" s="73">
        <v>0</v>
      </c>
      <c r="J12" s="55">
        <v>0</v>
      </c>
    </row>
    <row r="13" spans="1:10" ht="15" customHeight="1">
      <c r="A13" s="217" t="s">
        <v>67</v>
      </c>
      <c r="B13" s="218"/>
      <c r="C13" s="71">
        <v>330100</v>
      </c>
      <c r="D13" s="72">
        <v>306000</v>
      </c>
      <c r="E13" s="73">
        <v>306000</v>
      </c>
      <c r="F13" s="52">
        <f>E13/D13</f>
        <v>1</v>
      </c>
      <c r="G13" s="139">
        <v>0</v>
      </c>
      <c r="H13" s="72">
        <v>0</v>
      </c>
      <c r="I13" s="73">
        <v>0</v>
      </c>
      <c r="J13" s="55">
        <f>IF(ISERR(I13/H13),0,I13/H13)</f>
        <v>0</v>
      </c>
    </row>
    <row r="14" spans="1:10" ht="15" customHeight="1">
      <c r="A14" s="217" t="s">
        <v>68</v>
      </c>
      <c r="B14" s="219"/>
      <c r="C14" s="71">
        <v>540000</v>
      </c>
      <c r="D14" s="72">
        <v>563700</v>
      </c>
      <c r="E14" s="73">
        <v>563658</v>
      </c>
      <c r="F14" s="52">
        <f>E14/D14</f>
        <v>0.9999254922831293</v>
      </c>
      <c r="G14" s="139">
        <v>0</v>
      </c>
      <c r="H14" s="72">
        <v>0</v>
      </c>
      <c r="I14" s="73">
        <v>0</v>
      </c>
      <c r="J14" s="55">
        <f>IF(ISERR(I14/H14),0,I14/H14)</f>
        <v>0</v>
      </c>
    </row>
    <row r="15" spans="1:10" ht="15" customHeight="1">
      <c r="A15" s="217" t="s">
        <v>69</v>
      </c>
      <c r="B15" s="228"/>
      <c r="C15" s="74">
        <v>100</v>
      </c>
      <c r="D15" s="75">
        <v>50500</v>
      </c>
      <c r="E15" s="76">
        <v>50509.53</v>
      </c>
      <c r="F15" s="52">
        <f>E15/D15</f>
        <v>1.0001887128712872</v>
      </c>
      <c r="G15" s="140">
        <v>50000</v>
      </c>
      <c r="H15" s="75">
        <v>70900</v>
      </c>
      <c r="I15" s="76">
        <v>70876.7</v>
      </c>
      <c r="J15" s="52">
        <f>I15/H15</f>
        <v>0.9996713681241184</v>
      </c>
    </row>
    <row r="16" spans="1:10" ht="15" customHeight="1" thickBot="1">
      <c r="A16" s="208" t="s">
        <v>161</v>
      </c>
      <c r="B16" s="209"/>
      <c r="C16" s="77">
        <v>0</v>
      </c>
      <c r="D16" s="78">
        <v>74400</v>
      </c>
      <c r="E16" s="79">
        <v>74416.1</v>
      </c>
      <c r="F16" s="52">
        <f>E16/D16</f>
        <v>1.0002163978494625</v>
      </c>
      <c r="G16" s="141">
        <v>0</v>
      </c>
      <c r="H16" s="78">
        <v>0</v>
      </c>
      <c r="I16" s="79">
        <v>0</v>
      </c>
      <c r="J16" s="56">
        <f>IF(ISERR(I16/H16),0,I16/H16)</f>
        <v>0</v>
      </c>
    </row>
    <row r="17" spans="1:10" ht="15" customHeight="1">
      <c r="A17" s="220" t="s">
        <v>70</v>
      </c>
      <c r="B17" s="221"/>
      <c r="C17" s="221"/>
      <c r="D17" s="221"/>
      <c r="E17" s="221"/>
      <c r="F17" s="221"/>
      <c r="G17" s="221"/>
      <c r="H17" s="221"/>
      <c r="I17" s="221"/>
      <c r="J17" s="222"/>
    </row>
    <row r="18" spans="1:10" ht="15" customHeight="1">
      <c r="A18" s="18" t="s">
        <v>137</v>
      </c>
      <c r="B18" s="19">
        <v>558</v>
      </c>
      <c r="C18" s="80">
        <v>17100</v>
      </c>
      <c r="D18" s="70">
        <v>32800</v>
      </c>
      <c r="E18" s="70">
        <v>32783.1</v>
      </c>
      <c r="F18" s="52">
        <f aca="true" t="shared" si="0" ref="F18:F23">E18/D18</f>
        <v>0.9994847560975609</v>
      </c>
      <c r="G18" s="21">
        <v>33000</v>
      </c>
      <c r="H18" s="82">
        <v>0</v>
      </c>
      <c r="I18" s="70">
        <v>0</v>
      </c>
      <c r="J18" s="52">
        <v>0</v>
      </c>
    </row>
    <row r="19" spans="1:10" ht="15" customHeight="1">
      <c r="A19" s="18" t="s">
        <v>157</v>
      </c>
      <c r="B19" s="19">
        <v>501</v>
      </c>
      <c r="C19" s="80">
        <v>50000</v>
      </c>
      <c r="D19" s="81">
        <v>140000</v>
      </c>
      <c r="E19" s="70">
        <v>148342.74</v>
      </c>
      <c r="F19" s="52">
        <f t="shared" si="0"/>
        <v>1.059591</v>
      </c>
      <c r="G19" s="21">
        <v>0</v>
      </c>
      <c r="H19" s="82">
        <v>0</v>
      </c>
      <c r="I19" s="70">
        <v>0</v>
      </c>
      <c r="J19" s="52">
        <v>0</v>
      </c>
    </row>
    <row r="20" spans="1:10" ht="15" customHeight="1">
      <c r="A20" s="18" t="s">
        <v>139</v>
      </c>
      <c r="B20" s="19">
        <v>501</v>
      </c>
      <c r="C20" s="80">
        <v>540000</v>
      </c>
      <c r="D20" s="70">
        <v>563700</v>
      </c>
      <c r="E20" s="70">
        <v>563658</v>
      </c>
      <c r="F20" s="52">
        <f t="shared" si="0"/>
        <v>0.9999254922831293</v>
      </c>
      <c r="G20" s="21">
        <v>0</v>
      </c>
      <c r="H20" s="82">
        <v>0</v>
      </c>
      <c r="I20" s="70">
        <v>0</v>
      </c>
      <c r="J20" s="52">
        <v>0</v>
      </c>
    </row>
    <row r="21" spans="1:10" ht="15" customHeight="1">
      <c r="A21" s="10" t="s">
        <v>140</v>
      </c>
      <c r="B21" s="11">
        <v>502</v>
      </c>
      <c r="C21" s="83">
        <v>307700</v>
      </c>
      <c r="D21" s="81">
        <v>260000</v>
      </c>
      <c r="E21" s="81">
        <v>259136.72</v>
      </c>
      <c r="F21" s="52">
        <f t="shared" si="0"/>
        <v>0.9966796923076923</v>
      </c>
      <c r="G21" s="130">
        <v>1000</v>
      </c>
      <c r="H21" s="84">
        <v>1400</v>
      </c>
      <c r="I21" s="81">
        <v>1392</v>
      </c>
      <c r="J21" s="52">
        <f>I21/H21</f>
        <v>0.9942857142857143</v>
      </c>
    </row>
    <row r="22" spans="1:10" ht="15" customHeight="1">
      <c r="A22" s="10" t="s">
        <v>141</v>
      </c>
      <c r="B22" s="11">
        <v>502</v>
      </c>
      <c r="C22" s="83">
        <v>108700</v>
      </c>
      <c r="D22" s="81">
        <v>135000</v>
      </c>
      <c r="E22" s="81">
        <v>134176</v>
      </c>
      <c r="F22" s="52">
        <f t="shared" si="0"/>
        <v>0.9938962962962963</v>
      </c>
      <c r="G22" s="130">
        <v>1000</v>
      </c>
      <c r="H22" s="84">
        <v>1100</v>
      </c>
      <c r="I22" s="81">
        <v>1044</v>
      </c>
      <c r="J22" s="52">
        <f>I22/H22</f>
        <v>0.9490909090909091</v>
      </c>
    </row>
    <row r="23" spans="1:10" ht="15" customHeight="1">
      <c r="A23" s="10" t="s">
        <v>142</v>
      </c>
      <c r="B23" s="11">
        <v>502</v>
      </c>
      <c r="C23" s="83">
        <v>90000</v>
      </c>
      <c r="D23" s="81">
        <v>79000</v>
      </c>
      <c r="E23" s="81">
        <v>78837</v>
      </c>
      <c r="F23" s="52">
        <f t="shared" si="0"/>
        <v>0.9979367088607595</v>
      </c>
      <c r="G23" s="130">
        <v>15000</v>
      </c>
      <c r="H23" s="84">
        <v>6900</v>
      </c>
      <c r="I23" s="81">
        <v>6898</v>
      </c>
      <c r="J23" s="52">
        <f>I23/H23</f>
        <v>0.9997101449275362</v>
      </c>
    </row>
    <row r="24" spans="1:10" ht="15" customHeight="1">
      <c r="A24" s="10" t="s">
        <v>143</v>
      </c>
      <c r="B24" s="11">
        <v>502</v>
      </c>
      <c r="C24" s="83">
        <v>0</v>
      </c>
      <c r="D24" s="81">
        <v>0</v>
      </c>
      <c r="E24" s="81">
        <v>0</v>
      </c>
      <c r="F24" s="52">
        <v>0</v>
      </c>
      <c r="G24" s="130">
        <v>0</v>
      </c>
      <c r="H24" s="84">
        <v>0</v>
      </c>
      <c r="I24" s="81">
        <v>0</v>
      </c>
      <c r="J24" s="52">
        <v>0</v>
      </c>
    </row>
    <row r="25" spans="1:10" ht="15" customHeight="1">
      <c r="A25" s="10" t="s">
        <v>158</v>
      </c>
      <c r="B25" s="11">
        <v>504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145</v>
      </c>
      <c r="B26" s="11">
        <v>511</v>
      </c>
      <c r="C26" s="83">
        <v>10000</v>
      </c>
      <c r="D26" s="81">
        <v>18000</v>
      </c>
      <c r="E26" s="81">
        <v>19284</v>
      </c>
      <c r="F26" s="52">
        <f>E26/D26</f>
        <v>1.0713333333333332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156</v>
      </c>
      <c r="B27" s="11">
        <v>512</v>
      </c>
      <c r="C27" s="83">
        <v>4000</v>
      </c>
      <c r="D27" s="81">
        <v>9400</v>
      </c>
      <c r="E27" s="81">
        <v>9420</v>
      </c>
      <c r="F27" s="52">
        <f>E27/D27</f>
        <v>1.0021276595744681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146</v>
      </c>
      <c r="B28" s="11">
        <v>513</v>
      </c>
      <c r="C28" s="83">
        <v>0</v>
      </c>
      <c r="D28" s="81">
        <v>0</v>
      </c>
      <c r="E28" s="81">
        <v>0</v>
      </c>
      <c r="F28" s="52">
        <v>0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147</v>
      </c>
      <c r="B29" s="11">
        <v>518</v>
      </c>
      <c r="C29" s="83">
        <v>120000</v>
      </c>
      <c r="D29" s="81">
        <v>227100</v>
      </c>
      <c r="E29" s="81">
        <v>279428.05</v>
      </c>
      <c r="F29" s="52">
        <f>E29/D29</f>
        <v>1.2304185380889476</v>
      </c>
      <c r="G29" s="130">
        <v>0</v>
      </c>
      <c r="H29" s="84">
        <v>0</v>
      </c>
      <c r="I29" s="81">
        <v>0</v>
      </c>
      <c r="J29" s="52">
        <v>0</v>
      </c>
    </row>
    <row r="30" spans="1:10" ht="15" customHeight="1">
      <c r="A30" s="10" t="s">
        <v>148</v>
      </c>
      <c r="B30" s="11">
        <v>521</v>
      </c>
      <c r="C30" s="83">
        <v>96000</v>
      </c>
      <c r="D30" s="81">
        <v>371500</v>
      </c>
      <c r="E30" s="81">
        <v>372657.68</v>
      </c>
      <c r="F30" s="52">
        <f>E30/D30</f>
        <v>1.0031162314939435</v>
      </c>
      <c r="G30" s="130">
        <v>0</v>
      </c>
      <c r="H30" s="84">
        <v>0</v>
      </c>
      <c r="I30" s="81">
        <v>0</v>
      </c>
      <c r="J30" s="52">
        <v>0</v>
      </c>
    </row>
    <row r="31" spans="1:10" ht="15" customHeight="1">
      <c r="A31" s="10" t="s">
        <v>149</v>
      </c>
      <c r="B31" s="11">
        <v>524</v>
      </c>
      <c r="C31" s="83">
        <v>32000</v>
      </c>
      <c r="D31" s="81">
        <v>120100</v>
      </c>
      <c r="E31" s="81">
        <v>120070</v>
      </c>
      <c r="F31" s="52">
        <f>E31/D31</f>
        <v>0.9997502081598668</v>
      </c>
      <c r="G31" s="130">
        <v>0</v>
      </c>
      <c r="H31" s="84">
        <v>0</v>
      </c>
      <c r="I31" s="81">
        <v>0</v>
      </c>
      <c r="J31" s="52">
        <v>0</v>
      </c>
    </row>
    <row r="32" spans="1:10" ht="15" customHeight="1">
      <c r="A32" s="10" t="s">
        <v>195</v>
      </c>
      <c r="B32" s="11">
        <v>527</v>
      </c>
      <c r="C32" s="83">
        <v>1000</v>
      </c>
      <c r="D32" s="81">
        <v>7100</v>
      </c>
      <c r="E32" s="81">
        <v>7062</v>
      </c>
      <c r="F32" s="52">
        <f>E32/D32</f>
        <v>0.9946478873239437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150</v>
      </c>
      <c r="B33" s="11">
        <v>525</v>
      </c>
      <c r="C33" s="83">
        <v>0</v>
      </c>
      <c r="D33" s="81">
        <v>0</v>
      </c>
      <c r="E33" s="81">
        <v>0</v>
      </c>
      <c r="F33" s="52">
        <v>0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151</v>
      </c>
      <c r="B34" s="11">
        <v>528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152</v>
      </c>
      <c r="B35" s="11">
        <v>538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153</v>
      </c>
      <c r="B36" s="11">
        <v>541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154</v>
      </c>
      <c r="B37" s="11">
        <v>547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218</v>
      </c>
      <c r="B38" s="11">
        <v>549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7" t="s">
        <v>155</v>
      </c>
      <c r="B39" s="9">
        <v>551</v>
      </c>
      <c r="C39" s="83">
        <v>137000</v>
      </c>
      <c r="D39" s="81">
        <v>137000</v>
      </c>
      <c r="E39" s="81">
        <v>137045.81</v>
      </c>
      <c r="F39" s="52">
        <f>E39/D39</f>
        <v>1.0003343795620439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 thickBot="1">
      <c r="A40" s="57" t="s">
        <v>189</v>
      </c>
      <c r="B40" s="12">
        <v>591</v>
      </c>
      <c r="C40" s="85">
        <v>0</v>
      </c>
      <c r="D40" s="86">
        <v>0</v>
      </c>
      <c r="E40" s="86">
        <v>20.82</v>
      </c>
      <c r="F40" s="58">
        <v>0</v>
      </c>
      <c r="G40" s="129">
        <v>0</v>
      </c>
      <c r="H40" s="87">
        <v>0</v>
      </c>
      <c r="I40" s="86">
        <v>0</v>
      </c>
      <c r="J40" s="58">
        <v>0</v>
      </c>
    </row>
    <row r="41" spans="1:10" ht="15" customHeight="1">
      <c r="A41" s="14" t="s">
        <v>20</v>
      </c>
      <c r="B41" s="15"/>
      <c r="C41" s="59">
        <f>SUM(C8:C16)</f>
        <v>1513500</v>
      </c>
      <c r="D41" s="59">
        <f>SUM(D8:D16)</f>
        <v>2100700</v>
      </c>
      <c r="E41" s="59">
        <f>SUM(E8:E16)</f>
        <v>2100655.13</v>
      </c>
      <c r="F41" s="60">
        <f>E41/D41</f>
        <v>0.9999786404531822</v>
      </c>
      <c r="G41" s="61">
        <f>SUM(G8:G16)</f>
        <v>50000</v>
      </c>
      <c r="H41" s="61">
        <f>SUM(H8:H16)</f>
        <v>70900</v>
      </c>
      <c r="I41" s="62">
        <f>SUM(I8:I16)</f>
        <v>70876.7</v>
      </c>
      <c r="J41" s="60">
        <f>I41/H41</f>
        <v>0.9996713681241184</v>
      </c>
    </row>
    <row r="42" spans="1:10" ht="15" customHeight="1" thickBot="1">
      <c r="A42" s="13" t="s">
        <v>21</v>
      </c>
      <c r="B42" s="16"/>
      <c r="C42" s="63">
        <f>-SUM(C18:C40)</f>
        <v>-1513500</v>
      </c>
      <c r="D42" s="63">
        <f>-SUM(D18:D40)</f>
        <v>-2100700</v>
      </c>
      <c r="E42" s="63">
        <f>-SUM(E18:E40)</f>
        <v>-2161921.92</v>
      </c>
      <c r="F42" s="52">
        <f>E42/D42</f>
        <v>1.0291435807111915</v>
      </c>
      <c r="G42" s="64">
        <f>-SUM(G18:G40)</f>
        <v>-50000</v>
      </c>
      <c r="H42" s="64">
        <f>-SUM(H18:H40)</f>
        <v>-9400</v>
      </c>
      <c r="I42" s="65">
        <f>-SUM(I18:I40)</f>
        <v>-9334</v>
      </c>
      <c r="J42" s="56">
        <f>I42/H42</f>
        <v>0.9929787234042553</v>
      </c>
    </row>
    <row r="43" spans="1:10" ht="15" customHeight="1" thickBot="1">
      <c r="A43" s="100" t="s">
        <v>237</v>
      </c>
      <c r="B43" s="67"/>
      <c r="C43" s="101">
        <f>+C41+C42</f>
        <v>0</v>
      </c>
      <c r="D43" s="88">
        <f>+D41+D42</f>
        <v>0</v>
      </c>
      <c r="E43" s="88">
        <f>+E41+E42</f>
        <v>-61266.79000000004</v>
      </c>
      <c r="F43" s="68" t="s">
        <v>19</v>
      </c>
      <c r="G43" s="146">
        <f>+G41+G42</f>
        <v>0</v>
      </c>
      <c r="H43" s="101">
        <f>+H41+H42</f>
        <v>61500</v>
      </c>
      <c r="I43" s="88">
        <f>+I41+I42</f>
        <v>61542.7</v>
      </c>
      <c r="J43" s="58">
        <f>I43/H43</f>
        <v>1.0006943089430893</v>
      </c>
    </row>
    <row r="44" spans="1:10" ht="13.5" thickBot="1">
      <c r="A44" s="150" t="s">
        <v>238</v>
      </c>
      <c r="B44" s="147"/>
      <c r="C44" s="188">
        <f>+C41+C42</f>
        <v>0</v>
      </c>
      <c r="D44" s="88">
        <f>+D41+D42</f>
        <v>0</v>
      </c>
      <c r="E44" s="180">
        <v>0</v>
      </c>
      <c r="F44" s="181" t="s">
        <v>19</v>
      </c>
      <c r="G44" s="185">
        <v>0</v>
      </c>
      <c r="H44" s="151">
        <v>0</v>
      </c>
      <c r="I44" s="151">
        <v>0</v>
      </c>
      <c r="J44" s="161" t="s">
        <v>19</v>
      </c>
    </row>
    <row r="45" spans="1:10" ht="13.5" thickBot="1">
      <c r="A45" s="150" t="s">
        <v>239</v>
      </c>
      <c r="B45" s="182"/>
      <c r="C45" s="179">
        <v>0</v>
      </c>
      <c r="D45" s="180">
        <v>0</v>
      </c>
      <c r="E45" s="88">
        <f>+E41+E42</f>
        <v>-61266.79000000004</v>
      </c>
      <c r="F45" s="181" t="s">
        <v>19</v>
      </c>
      <c r="G45" s="184">
        <v>0</v>
      </c>
      <c r="H45" s="151">
        <v>0</v>
      </c>
      <c r="I45" s="151">
        <f>I43</f>
        <v>61542.7</v>
      </c>
      <c r="J45" s="181" t="s">
        <v>19</v>
      </c>
    </row>
    <row r="46" spans="1:10" ht="13.5" thickBot="1">
      <c r="A46" s="150" t="s">
        <v>240</v>
      </c>
      <c r="B46" s="147"/>
      <c r="C46" s="187"/>
      <c r="D46" s="148"/>
      <c r="E46" s="149"/>
      <c r="F46" s="149"/>
      <c r="G46" s="185"/>
      <c r="H46" s="186"/>
      <c r="I46" s="151">
        <f>E45+I45</f>
        <v>275.90999999995984</v>
      </c>
      <c r="J46" s="183" t="s">
        <v>19</v>
      </c>
    </row>
    <row r="47" ht="12.75">
      <c r="C47" s="159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&amp;L&amp;A&amp;R152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4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97</v>
      </c>
    </row>
    <row r="2" spans="1:9" ht="15">
      <c r="A2" s="38" t="s">
        <v>98</v>
      </c>
      <c r="D2" s="210" t="s">
        <v>8</v>
      </c>
      <c r="E2" s="210"/>
      <c r="F2" s="210"/>
      <c r="G2" s="126"/>
      <c r="H2" s="39" t="s">
        <v>9</v>
      </c>
      <c r="I2" s="40">
        <v>43465</v>
      </c>
    </row>
    <row r="3" ht="13.5" thickBot="1"/>
    <row r="4" spans="3:10" ht="12" customHeight="1"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20" t="s">
        <v>65</v>
      </c>
      <c r="B7" s="221"/>
      <c r="C7" s="221"/>
      <c r="D7" s="221"/>
      <c r="E7" s="221"/>
      <c r="F7" s="221"/>
      <c r="G7" s="221"/>
      <c r="H7" s="221"/>
      <c r="I7" s="221"/>
      <c r="J7" s="222"/>
    </row>
    <row r="8" spans="1:10" ht="15" customHeight="1">
      <c r="A8" s="215" t="s">
        <v>135</v>
      </c>
      <c r="B8" s="216"/>
      <c r="C8" s="69">
        <v>884400</v>
      </c>
      <c r="D8" s="21">
        <v>934400</v>
      </c>
      <c r="E8" s="70">
        <v>934400</v>
      </c>
      <c r="F8" s="52">
        <f>E8/D8</f>
        <v>1</v>
      </c>
      <c r="G8" s="21">
        <v>0</v>
      </c>
      <c r="H8" s="21">
        <v>0</v>
      </c>
      <c r="I8" s="70">
        <v>0</v>
      </c>
      <c r="J8" s="52">
        <f>IF(ISERR(I8/H8),0,I8/H8)</f>
        <v>0</v>
      </c>
    </row>
    <row r="9" spans="1:10" ht="15" customHeight="1">
      <c r="A9" s="13" t="s">
        <v>99</v>
      </c>
      <c r="B9" s="16"/>
      <c r="C9" s="71">
        <v>0</v>
      </c>
      <c r="D9" s="72">
        <v>134900</v>
      </c>
      <c r="E9" s="73">
        <v>134900</v>
      </c>
      <c r="F9" s="52">
        <f>E9/D9</f>
        <v>1</v>
      </c>
      <c r="G9" s="139">
        <v>0</v>
      </c>
      <c r="H9" s="72">
        <v>0</v>
      </c>
      <c r="I9" s="73">
        <v>0</v>
      </c>
      <c r="J9" s="55">
        <f>IF(ISERR(I9/H9),0,I9/H9)</f>
        <v>0</v>
      </c>
    </row>
    <row r="10" spans="1:10" ht="15" customHeight="1">
      <c r="A10" s="13" t="s">
        <v>205</v>
      </c>
      <c r="B10" s="16"/>
      <c r="C10" s="71">
        <v>0</v>
      </c>
      <c r="D10" s="72">
        <v>0</v>
      </c>
      <c r="E10" s="73">
        <v>0</v>
      </c>
      <c r="F10" s="52">
        <v>0</v>
      </c>
      <c r="G10" s="139">
        <v>0</v>
      </c>
      <c r="H10" s="72">
        <v>0</v>
      </c>
      <c r="I10" s="73">
        <v>0</v>
      </c>
      <c r="J10" s="55">
        <v>0</v>
      </c>
    </row>
    <row r="11" spans="1:10" ht="15" customHeight="1">
      <c r="A11" s="13" t="s">
        <v>227</v>
      </c>
      <c r="B11" s="20"/>
      <c r="C11" s="71">
        <v>0</v>
      </c>
      <c r="D11" s="72">
        <v>681900</v>
      </c>
      <c r="E11" s="73">
        <v>681900</v>
      </c>
      <c r="F11" s="52">
        <f>E11/D11</f>
        <v>1</v>
      </c>
      <c r="G11" s="139">
        <v>0</v>
      </c>
      <c r="H11" s="72">
        <v>0</v>
      </c>
      <c r="I11" s="73">
        <v>0</v>
      </c>
      <c r="J11" s="55">
        <f>IF(ISERR(I11/H11),0,I11/H11)</f>
        <v>0</v>
      </c>
    </row>
    <row r="12" spans="1:10" ht="15" customHeight="1">
      <c r="A12" s="13" t="s">
        <v>200</v>
      </c>
      <c r="B12" s="16"/>
      <c r="C12" s="71">
        <v>0</v>
      </c>
      <c r="D12" s="72">
        <v>0</v>
      </c>
      <c r="E12" s="166">
        <v>0</v>
      </c>
      <c r="F12" s="52">
        <v>0</v>
      </c>
      <c r="G12" s="139">
        <v>0</v>
      </c>
      <c r="H12" s="72">
        <v>0</v>
      </c>
      <c r="I12" s="73">
        <v>0</v>
      </c>
      <c r="J12" s="55">
        <v>0</v>
      </c>
    </row>
    <row r="13" spans="1:10" ht="15" customHeight="1">
      <c r="A13" s="217" t="s">
        <v>67</v>
      </c>
      <c r="B13" s="218"/>
      <c r="C13" s="71">
        <v>495000</v>
      </c>
      <c r="D13" s="72">
        <v>394000</v>
      </c>
      <c r="E13" s="73">
        <v>394000</v>
      </c>
      <c r="F13" s="52">
        <f>E13/D13</f>
        <v>1</v>
      </c>
      <c r="G13" s="139">
        <v>0</v>
      </c>
      <c r="H13" s="72">
        <v>0</v>
      </c>
      <c r="I13" s="73">
        <v>0</v>
      </c>
      <c r="J13" s="55">
        <f>IF(ISERR(I13/H13),0,I13/H13)</f>
        <v>0</v>
      </c>
    </row>
    <row r="14" spans="1:10" ht="15" customHeight="1">
      <c r="A14" s="217" t="s">
        <v>68</v>
      </c>
      <c r="B14" s="219"/>
      <c r="C14" s="71">
        <v>780000</v>
      </c>
      <c r="D14" s="72">
        <v>725600</v>
      </c>
      <c r="E14" s="73">
        <v>725561.24</v>
      </c>
      <c r="F14" s="52">
        <f>E14/D14</f>
        <v>0.9999465821389195</v>
      </c>
      <c r="G14" s="139">
        <v>0</v>
      </c>
      <c r="H14" s="72">
        <v>0</v>
      </c>
      <c r="I14" s="73">
        <v>0</v>
      </c>
      <c r="J14" s="55">
        <f>IF(ISERR(I14/H14),0,I14/H14)</f>
        <v>0</v>
      </c>
    </row>
    <row r="15" spans="1:10" ht="15" customHeight="1">
      <c r="A15" s="217" t="s">
        <v>69</v>
      </c>
      <c r="B15" s="228"/>
      <c r="C15" s="74">
        <v>1000</v>
      </c>
      <c r="D15" s="75">
        <v>67800</v>
      </c>
      <c r="E15" s="76">
        <v>67850.9</v>
      </c>
      <c r="F15" s="52">
        <f>E15/D15</f>
        <v>1.0007507374631268</v>
      </c>
      <c r="G15" s="140">
        <v>80000</v>
      </c>
      <c r="H15" s="75">
        <v>101900</v>
      </c>
      <c r="I15" s="76">
        <v>101929</v>
      </c>
      <c r="J15" s="52">
        <f>I15/H15</f>
        <v>1.0002845927379784</v>
      </c>
    </row>
    <row r="16" spans="1:10" ht="15" customHeight="1" thickBot="1">
      <c r="A16" s="208" t="s">
        <v>193</v>
      </c>
      <c r="B16" s="209"/>
      <c r="C16" s="77">
        <v>0</v>
      </c>
      <c r="D16" s="78">
        <v>70200</v>
      </c>
      <c r="E16" s="79">
        <v>70243</v>
      </c>
      <c r="F16" s="52">
        <f>E16/D16</f>
        <v>1.0006125356125357</v>
      </c>
      <c r="G16" s="141">
        <v>0</v>
      </c>
      <c r="H16" s="78">
        <v>0</v>
      </c>
      <c r="I16" s="79">
        <v>0</v>
      </c>
      <c r="J16" s="56">
        <f>IF(ISERR(I16/H16),0,I16/H16)</f>
        <v>0</v>
      </c>
    </row>
    <row r="17" spans="1:10" ht="15" customHeight="1">
      <c r="A17" s="220" t="s">
        <v>70</v>
      </c>
      <c r="B17" s="221"/>
      <c r="C17" s="221"/>
      <c r="D17" s="221"/>
      <c r="E17" s="221"/>
      <c r="F17" s="221"/>
      <c r="G17" s="221"/>
      <c r="H17" s="221"/>
      <c r="I17" s="221"/>
      <c r="J17" s="222"/>
    </row>
    <row r="18" spans="1:10" ht="15" customHeight="1">
      <c r="A18" s="18" t="s">
        <v>137</v>
      </c>
      <c r="B18" s="19">
        <v>558</v>
      </c>
      <c r="C18" s="80">
        <v>37000</v>
      </c>
      <c r="D18" s="70">
        <v>76500</v>
      </c>
      <c r="E18" s="70">
        <v>76546</v>
      </c>
      <c r="F18" s="52">
        <f aca="true" t="shared" si="0" ref="F18:F42">E18/D18</f>
        <v>1.0006013071895425</v>
      </c>
      <c r="G18" s="21">
        <v>0</v>
      </c>
      <c r="H18" s="82">
        <v>0</v>
      </c>
      <c r="I18" s="70">
        <v>0</v>
      </c>
      <c r="J18" s="52">
        <v>0</v>
      </c>
    </row>
    <row r="19" spans="1:10" ht="15" customHeight="1">
      <c r="A19" s="18" t="s">
        <v>138</v>
      </c>
      <c r="B19" s="19">
        <v>501</v>
      </c>
      <c r="C19" s="80">
        <v>98000</v>
      </c>
      <c r="D19" s="81">
        <v>142300</v>
      </c>
      <c r="E19" s="70">
        <v>142301.92</v>
      </c>
      <c r="F19" s="52">
        <f t="shared" si="0"/>
        <v>1.000013492621223</v>
      </c>
      <c r="G19" s="21">
        <v>0</v>
      </c>
      <c r="H19" s="82">
        <v>0</v>
      </c>
      <c r="I19" s="70">
        <v>0</v>
      </c>
      <c r="J19" s="52">
        <v>0</v>
      </c>
    </row>
    <row r="20" spans="1:10" ht="13.5" customHeight="1">
      <c r="A20" s="18" t="s">
        <v>139</v>
      </c>
      <c r="B20" s="19">
        <v>501</v>
      </c>
      <c r="C20" s="80">
        <v>780000</v>
      </c>
      <c r="D20" s="70">
        <v>725600</v>
      </c>
      <c r="E20" s="70">
        <v>725561.24</v>
      </c>
      <c r="F20" s="52">
        <f t="shared" si="0"/>
        <v>0.9999465821389195</v>
      </c>
      <c r="G20" s="21">
        <v>0</v>
      </c>
      <c r="H20" s="82">
        <v>0</v>
      </c>
      <c r="I20" s="70">
        <v>0</v>
      </c>
      <c r="J20" s="52">
        <v>0</v>
      </c>
    </row>
    <row r="21" spans="1:10" ht="15" customHeight="1">
      <c r="A21" s="10" t="s">
        <v>140</v>
      </c>
      <c r="B21" s="11">
        <v>502</v>
      </c>
      <c r="C21" s="83">
        <v>233700</v>
      </c>
      <c r="D21" s="81">
        <v>238300</v>
      </c>
      <c r="E21" s="81">
        <v>238340.54</v>
      </c>
      <c r="F21" s="52">
        <f t="shared" si="0"/>
        <v>1.000170121695342</v>
      </c>
      <c r="G21" s="130">
        <v>9200</v>
      </c>
      <c r="H21" s="84">
        <v>11400</v>
      </c>
      <c r="I21" s="81">
        <v>11382.6</v>
      </c>
      <c r="J21" s="52">
        <f>I21/H21</f>
        <v>0.9984736842105264</v>
      </c>
    </row>
    <row r="22" spans="1:10" ht="15" customHeight="1">
      <c r="A22" s="10" t="s">
        <v>141</v>
      </c>
      <c r="B22" s="11">
        <v>502</v>
      </c>
      <c r="C22" s="83">
        <v>395000</v>
      </c>
      <c r="D22" s="81">
        <v>324000</v>
      </c>
      <c r="E22" s="81">
        <v>323945</v>
      </c>
      <c r="F22" s="52">
        <f>E22/D22</f>
        <v>0.9998302469135802</v>
      </c>
      <c r="G22" s="130">
        <v>2600</v>
      </c>
      <c r="H22" s="84">
        <v>2000</v>
      </c>
      <c r="I22" s="81">
        <v>1989</v>
      </c>
      <c r="J22" s="52">
        <f>I22/H22</f>
        <v>0.9945</v>
      </c>
    </row>
    <row r="23" spans="1:10" ht="15" customHeight="1">
      <c r="A23" s="10" t="s">
        <v>142</v>
      </c>
      <c r="B23" s="11">
        <v>502</v>
      </c>
      <c r="C23" s="83">
        <v>174200</v>
      </c>
      <c r="D23" s="81">
        <v>211000</v>
      </c>
      <c r="E23" s="81">
        <v>211010.6</v>
      </c>
      <c r="F23" s="52">
        <f>E23/D23</f>
        <v>1.0000502369668247</v>
      </c>
      <c r="G23" s="130">
        <v>6600</v>
      </c>
      <c r="H23" s="84">
        <v>7400</v>
      </c>
      <c r="I23" s="81">
        <v>7413.4</v>
      </c>
      <c r="J23" s="52">
        <f>I23/H23</f>
        <v>1.0018108108108108</v>
      </c>
    </row>
    <row r="24" spans="1:10" ht="15" customHeight="1">
      <c r="A24" s="10" t="s">
        <v>143</v>
      </c>
      <c r="B24" s="11">
        <v>502</v>
      </c>
      <c r="C24" s="83">
        <v>0</v>
      </c>
      <c r="D24" s="81">
        <v>0</v>
      </c>
      <c r="E24" s="81">
        <v>0</v>
      </c>
      <c r="F24" s="52">
        <v>0</v>
      </c>
      <c r="G24" s="130">
        <v>0</v>
      </c>
      <c r="H24" s="84">
        <v>0</v>
      </c>
      <c r="I24" s="81">
        <v>0</v>
      </c>
      <c r="J24" s="52">
        <v>0</v>
      </c>
    </row>
    <row r="25" spans="1:10" ht="15" customHeight="1">
      <c r="A25" s="10" t="s">
        <v>158</v>
      </c>
      <c r="B25" s="11">
        <v>504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145</v>
      </c>
      <c r="B26" s="11">
        <v>511</v>
      </c>
      <c r="C26" s="83">
        <v>35000</v>
      </c>
      <c r="D26" s="81">
        <v>72200</v>
      </c>
      <c r="E26" s="81">
        <v>72268.86</v>
      </c>
      <c r="F26" s="52">
        <f t="shared" si="0"/>
        <v>1.0009537396121884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156</v>
      </c>
      <c r="B27" s="11">
        <v>512</v>
      </c>
      <c r="C27" s="83">
        <v>12400</v>
      </c>
      <c r="D27" s="81">
        <v>7100</v>
      </c>
      <c r="E27" s="81">
        <v>7108</v>
      </c>
      <c r="F27" s="52">
        <f t="shared" si="0"/>
        <v>1.0011267605633802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146</v>
      </c>
      <c r="B28" s="11">
        <v>513</v>
      </c>
      <c r="C28" s="83">
        <v>0</v>
      </c>
      <c r="D28" s="81">
        <v>0</v>
      </c>
      <c r="E28" s="81">
        <v>0</v>
      </c>
      <c r="F28" s="52">
        <v>0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147</v>
      </c>
      <c r="B29" s="11">
        <v>518</v>
      </c>
      <c r="C29" s="83">
        <v>270700</v>
      </c>
      <c r="D29" s="81">
        <v>292100</v>
      </c>
      <c r="E29" s="81">
        <v>292120.59</v>
      </c>
      <c r="F29" s="52">
        <f t="shared" si="0"/>
        <v>1.0000704895583705</v>
      </c>
      <c r="G29" s="130">
        <v>1400</v>
      </c>
      <c r="H29" s="84">
        <v>2100</v>
      </c>
      <c r="I29" s="81">
        <v>2140</v>
      </c>
      <c r="J29" s="52">
        <f>I29/H29</f>
        <v>1.019047619047619</v>
      </c>
    </row>
    <row r="30" spans="1:10" ht="15" customHeight="1">
      <c r="A30" s="10" t="s">
        <v>148</v>
      </c>
      <c r="B30" s="11">
        <v>521</v>
      </c>
      <c r="C30" s="83">
        <v>34600</v>
      </c>
      <c r="D30" s="81">
        <v>600600</v>
      </c>
      <c r="E30" s="81">
        <v>600600</v>
      </c>
      <c r="F30" s="52">
        <f t="shared" si="0"/>
        <v>1</v>
      </c>
      <c r="G30" s="130">
        <v>7200</v>
      </c>
      <c r="H30" s="84">
        <v>9200</v>
      </c>
      <c r="I30" s="81">
        <v>9200</v>
      </c>
      <c r="J30" s="52">
        <f>I30/H30</f>
        <v>1</v>
      </c>
    </row>
    <row r="31" spans="1:10" ht="15" customHeight="1">
      <c r="A31" s="10" t="s">
        <v>149</v>
      </c>
      <c r="B31" s="11">
        <v>524</v>
      </c>
      <c r="C31" s="83">
        <v>0</v>
      </c>
      <c r="D31" s="81">
        <v>204200</v>
      </c>
      <c r="E31" s="81">
        <v>204188</v>
      </c>
      <c r="F31" s="52">
        <f t="shared" si="0"/>
        <v>0.9999412340842312</v>
      </c>
      <c r="G31" s="130">
        <v>0</v>
      </c>
      <c r="H31" s="84">
        <v>0</v>
      </c>
      <c r="I31" s="81">
        <v>0</v>
      </c>
      <c r="J31" s="52">
        <v>0</v>
      </c>
    </row>
    <row r="32" spans="1:10" ht="15" customHeight="1">
      <c r="A32" s="10" t="s">
        <v>195</v>
      </c>
      <c r="B32" s="11">
        <v>527</v>
      </c>
      <c r="C32" s="83">
        <v>8000</v>
      </c>
      <c r="D32" s="81">
        <v>13700</v>
      </c>
      <c r="E32" s="81">
        <v>13731</v>
      </c>
      <c r="F32" s="52">
        <f t="shared" si="0"/>
        <v>1.0022627737226277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150</v>
      </c>
      <c r="B33" s="11">
        <v>525</v>
      </c>
      <c r="C33" s="83">
        <v>0</v>
      </c>
      <c r="D33" s="81">
        <v>0</v>
      </c>
      <c r="E33" s="81">
        <v>0</v>
      </c>
      <c r="F33" s="52">
        <v>0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151</v>
      </c>
      <c r="B34" s="11">
        <v>528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152</v>
      </c>
      <c r="B35" s="11">
        <v>538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153</v>
      </c>
      <c r="B36" s="11">
        <v>541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154</v>
      </c>
      <c r="B37" s="11">
        <v>547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218</v>
      </c>
      <c r="B38" s="11">
        <v>549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7" t="s">
        <v>155</v>
      </c>
      <c r="B39" s="9">
        <v>551</v>
      </c>
      <c r="C39" s="83">
        <v>81500</v>
      </c>
      <c r="D39" s="81">
        <v>100900</v>
      </c>
      <c r="E39" s="81">
        <v>100898.04</v>
      </c>
      <c r="F39" s="52">
        <f t="shared" si="0"/>
        <v>0.9999805748265609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 thickBot="1">
      <c r="A40" s="57" t="s">
        <v>189</v>
      </c>
      <c r="B40" s="12">
        <v>591</v>
      </c>
      <c r="C40" s="85">
        <v>300</v>
      </c>
      <c r="D40" s="86">
        <v>300</v>
      </c>
      <c r="E40" s="86">
        <v>235.35</v>
      </c>
      <c r="F40" s="52">
        <f t="shared" si="0"/>
        <v>0.7845</v>
      </c>
      <c r="G40" s="129">
        <v>0</v>
      </c>
      <c r="H40" s="87">
        <v>0</v>
      </c>
      <c r="I40" s="86">
        <v>0</v>
      </c>
      <c r="J40" s="58">
        <v>0</v>
      </c>
    </row>
    <row r="41" spans="1:10" ht="15" customHeight="1">
      <c r="A41" s="14" t="s">
        <v>20</v>
      </c>
      <c r="B41" s="15"/>
      <c r="C41" s="59">
        <f>SUM(C8:C16)</f>
        <v>2160400</v>
      </c>
      <c r="D41" s="59">
        <f>SUM(D8:D16)</f>
        <v>3008800</v>
      </c>
      <c r="E41" s="59">
        <f>SUM(E8:E16)</f>
        <v>3008855.14</v>
      </c>
      <c r="F41" s="60">
        <f t="shared" si="0"/>
        <v>1.0000183262430205</v>
      </c>
      <c r="G41" s="61">
        <f>SUM(G8:G16)</f>
        <v>80000</v>
      </c>
      <c r="H41" s="61">
        <f>SUM(H8:H16)</f>
        <v>101900</v>
      </c>
      <c r="I41" s="62">
        <f>SUM(I8:I16)</f>
        <v>101929</v>
      </c>
      <c r="J41" s="60">
        <f>I41/H41</f>
        <v>1.0002845927379784</v>
      </c>
    </row>
    <row r="42" spans="1:10" ht="15" customHeight="1" thickBot="1">
      <c r="A42" s="13" t="s">
        <v>21</v>
      </c>
      <c r="B42" s="16"/>
      <c r="C42" s="63">
        <f>-SUM(C18:C40)</f>
        <v>-2160400</v>
      </c>
      <c r="D42" s="63">
        <f>-SUM(D18:D40)</f>
        <v>-3008800</v>
      </c>
      <c r="E42" s="63">
        <f>-SUM(E18:E40)</f>
        <v>-3008855.14</v>
      </c>
      <c r="F42" s="52">
        <f t="shared" si="0"/>
        <v>1.0000183262430205</v>
      </c>
      <c r="G42" s="64">
        <f>-SUM(G18:G40)</f>
        <v>-27000</v>
      </c>
      <c r="H42" s="64">
        <f>-SUM(H18:H40)</f>
        <v>-32100</v>
      </c>
      <c r="I42" s="65">
        <f>-SUM(I18:I40)</f>
        <v>-32125</v>
      </c>
      <c r="J42" s="56">
        <f>I42/H42</f>
        <v>1.000778816199377</v>
      </c>
    </row>
    <row r="43" spans="1:10" ht="15" customHeight="1" thickBot="1">
      <c r="A43" s="100" t="s">
        <v>237</v>
      </c>
      <c r="B43" s="67"/>
      <c r="C43" s="101">
        <f>+C41+C42</f>
        <v>0</v>
      </c>
      <c r="D43" s="88">
        <f>+D41+D42</f>
        <v>0</v>
      </c>
      <c r="E43" s="88">
        <f>+E41+E42</f>
        <v>0</v>
      </c>
      <c r="F43" s="68" t="s">
        <v>19</v>
      </c>
      <c r="G43" s="146">
        <f>+G41+G42</f>
        <v>53000</v>
      </c>
      <c r="H43" s="101">
        <f>+H41+H42</f>
        <v>69800</v>
      </c>
      <c r="I43" s="88">
        <f>+I41+I42</f>
        <v>69804</v>
      </c>
      <c r="J43" s="58">
        <f>I43/H43</f>
        <v>1.0000573065902578</v>
      </c>
    </row>
    <row r="44" spans="1:10" ht="13.5" thickBot="1">
      <c r="A44" s="150" t="s">
        <v>238</v>
      </c>
      <c r="B44" s="147"/>
      <c r="C44" s="188">
        <f>+C41+C42</f>
        <v>0</v>
      </c>
      <c r="D44" s="88">
        <f>+D41+D42</f>
        <v>0</v>
      </c>
      <c r="E44" s="180">
        <v>0</v>
      </c>
      <c r="F44" s="181" t="s">
        <v>19</v>
      </c>
      <c r="G44" s="185">
        <v>0</v>
      </c>
      <c r="H44" s="151">
        <v>0</v>
      </c>
      <c r="I44" s="151">
        <v>0</v>
      </c>
      <c r="J44" s="161" t="s">
        <v>19</v>
      </c>
    </row>
    <row r="45" spans="1:10" ht="13.5" thickBot="1">
      <c r="A45" s="150" t="s">
        <v>239</v>
      </c>
      <c r="B45" s="182"/>
      <c r="C45" s="179">
        <v>0</v>
      </c>
      <c r="D45" s="180">
        <v>0</v>
      </c>
      <c r="E45" s="88">
        <f>+E41+E42</f>
        <v>0</v>
      </c>
      <c r="F45" s="181" t="s">
        <v>19</v>
      </c>
      <c r="G45" s="184">
        <v>0</v>
      </c>
      <c r="H45" s="151">
        <v>0</v>
      </c>
      <c r="I45" s="151">
        <f>I43</f>
        <v>69804</v>
      </c>
      <c r="J45" s="181" t="s">
        <v>19</v>
      </c>
    </row>
    <row r="46" spans="1:10" ht="13.5" thickBot="1">
      <c r="A46" s="150" t="s">
        <v>240</v>
      </c>
      <c r="B46" s="147"/>
      <c r="C46" s="187"/>
      <c r="D46" s="148"/>
      <c r="E46" s="149"/>
      <c r="F46" s="149"/>
      <c r="G46" s="185"/>
      <c r="H46" s="186"/>
      <c r="I46" s="151">
        <f>E45+I45</f>
        <v>69804</v>
      </c>
      <c r="J46" s="183" t="s">
        <v>19</v>
      </c>
    </row>
    <row r="47" ht="12.75">
      <c r="C47" s="159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&amp;L&amp;A&amp;R153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8" sqref="B8"/>
    </sheetView>
  </sheetViews>
  <sheetFormatPr defaultColWidth="9.00390625" defaultRowHeight="12.75"/>
  <cols>
    <col min="2" max="3" width="4.625" style="0" customWidth="1"/>
  </cols>
  <sheetData>
    <row r="1" spans="2:4" ht="12.75">
      <c r="B1" s="36"/>
      <c r="C1" s="36"/>
      <c r="D1" s="36" t="s">
        <v>163</v>
      </c>
    </row>
    <row r="2" spans="2:4" ht="12.75">
      <c r="B2" s="36"/>
      <c r="C2" s="36"/>
      <c r="D2" s="36"/>
    </row>
    <row r="3" spans="2:3" ht="12.75">
      <c r="B3" s="36"/>
      <c r="C3" s="36"/>
    </row>
    <row r="4" spans="2:4" ht="12.75">
      <c r="B4" s="169">
        <v>155</v>
      </c>
      <c r="C4" s="35"/>
      <c r="D4" t="s">
        <v>164</v>
      </c>
    </row>
    <row r="5" ht="12.75">
      <c r="B5" s="169"/>
    </row>
    <row r="6" spans="2:4" ht="12.75">
      <c r="B6" s="169">
        <v>156</v>
      </c>
      <c r="C6" s="35"/>
      <c r="D6" t="s">
        <v>4</v>
      </c>
    </row>
    <row r="7" ht="12.75">
      <c r="B7" s="169"/>
    </row>
    <row r="8" spans="2:3" ht="12.75">
      <c r="B8" s="169"/>
      <c r="C8" s="35"/>
    </row>
    <row r="9" ht="12.75">
      <c r="B9" s="169"/>
    </row>
    <row r="10" spans="2:3" ht="12.75">
      <c r="B10" s="169"/>
      <c r="C10" s="35"/>
    </row>
    <row r="11" spans="2:3" ht="12.75">
      <c r="B11" s="35"/>
      <c r="C11" s="35"/>
    </row>
    <row r="12" spans="2:3" ht="12.75">
      <c r="B12" s="35"/>
      <c r="C12" s="35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" customHeight="1">
      <c r="B16" s="35"/>
      <c r="C16" s="35"/>
    </row>
    <row r="17" spans="2:3" ht="12.75">
      <c r="B17" s="35"/>
      <c r="C17" s="35"/>
    </row>
    <row r="18" spans="1:8" s="107" customFormat="1" ht="12.75" customHeight="1">
      <c r="A18"/>
      <c r="B18" s="35"/>
      <c r="C18" s="35"/>
      <c r="D18"/>
      <c r="E18"/>
      <c r="F18"/>
      <c r="G18" s="106"/>
      <c r="H18" s="106"/>
    </row>
    <row r="19" spans="2:3" ht="12.75">
      <c r="B19" s="35"/>
      <c r="C19" s="35"/>
    </row>
    <row r="20" spans="1:8" s="107" customFormat="1" ht="12" customHeight="1">
      <c r="A20"/>
      <c r="B20" s="35"/>
      <c r="C20" s="35"/>
      <c r="D20"/>
      <c r="E20"/>
      <c r="F20"/>
      <c r="G20" s="106"/>
      <c r="H20" s="106"/>
    </row>
    <row r="21" spans="2:3" ht="12.75">
      <c r="B21" s="35"/>
      <c r="C21" s="35"/>
    </row>
    <row r="22" spans="1:8" s="107" customFormat="1" ht="12.75" customHeight="1">
      <c r="A22"/>
      <c r="B22" s="35"/>
      <c r="C22" s="35"/>
      <c r="D22"/>
      <c r="E22"/>
      <c r="F22"/>
      <c r="G22" s="106"/>
      <c r="H22" s="106"/>
    </row>
    <row r="23" spans="2:3" ht="12.75">
      <c r="B23" s="35"/>
      <c r="C23" s="35"/>
    </row>
    <row r="24" spans="2:3" ht="12.75">
      <c r="B24" s="35"/>
      <c r="C24" s="3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&amp;LOstatní příspěvkové organizace - obsah&amp;R154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48" sqref="D48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2</v>
      </c>
    </row>
    <row r="2" spans="1:9" ht="15">
      <c r="A2" s="38" t="s">
        <v>3</v>
      </c>
      <c r="D2" s="97" t="s">
        <v>8</v>
      </c>
      <c r="E2" s="97"/>
      <c r="F2" s="97"/>
      <c r="G2" s="126"/>
      <c r="H2" s="39" t="s">
        <v>9</v>
      </c>
      <c r="I2" s="40">
        <v>43465</v>
      </c>
    </row>
    <row r="3" ht="13.5" thickBot="1"/>
    <row r="4" spans="3:10" ht="12" customHeight="1"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89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49" t="s">
        <v>165</v>
      </c>
      <c r="B7" s="50"/>
      <c r="C7" s="50"/>
      <c r="D7" s="50"/>
      <c r="E7" s="50"/>
      <c r="F7" s="50"/>
      <c r="G7" s="142"/>
      <c r="H7" s="50"/>
      <c r="I7" s="50"/>
      <c r="J7" s="51"/>
    </row>
    <row r="8" spans="1:10" ht="15" customHeight="1">
      <c r="A8" s="25" t="s">
        <v>166</v>
      </c>
      <c r="B8" s="94"/>
      <c r="C8" s="69">
        <v>250000</v>
      </c>
      <c r="D8" s="21">
        <v>250000</v>
      </c>
      <c r="E8" s="70">
        <v>250000</v>
      </c>
      <c r="F8" s="52">
        <f>E8/D8</f>
        <v>1</v>
      </c>
      <c r="G8" s="21">
        <v>0</v>
      </c>
      <c r="H8" s="21">
        <v>0</v>
      </c>
      <c r="I8" s="70">
        <v>0</v>
      </c>
      <c r="J8" s="52">
        <v>0</v>
      </c>
    </row>
    <row r="9" spans="1:10" ht="15" customHeight="1">
      <c r="A9" s="13" t="s">
        <v>269</v>
      </c>
      <c r="B9" s="20"/>
      <c r="C9" s="71">
        <v>0</v>
      </c>
      <c r="D9" s="72">
        <v>132000</v>
      </c>
      <c r="E9" s="73">
        <v>132000</v>
      </c>
      <c r="F9" s="52">
        <f>E9/D9</f>
        <v>1</v>
      </c>
      <c r="G9" s="139">
        <v>0</v>
      </c>
      <c r="H9" s="72">
        <v>0</v>
      </c>
      <c r="I9" s="73">
        <v>0</v>
      </c>
      <c r="J9" s="55">
        <v>0</v>
      </c>
    </row>
    <row r="10" spans="1:10" ht="15" customHeight="1">
      <c r="A10" s="13" t="s">
        <v>268</v>
      </c>
      <c r="B10" s="20"/>
      <c r="C10" s="71">
        <v>0</v>
      </c>
      <c r="D10" s="72">
        <v>18000</v>
      </c>
      <c r="E10" s="73">
        <v>18000</v>
      </c>
      <c r="F10" s="52">
        <f>E10/D10</f>
        <v>1</v>
      </c>
      <c r="G10" s="139">
        <v>0</v>
      </c>
      <c r="H10" s="72">
        <v>0</v>
      </c>
      <c r="I10" s="73">
        <v>0</v>
      </c>
      <c r="J10" s="55">
        <v>0</v>
      </c>
    </row>
    <row r="11" spans="1:10" ht="15" customHeight="1">
      <c r="A11" s="13" t="s">
        <v>215</v>
      </c>
      <c r="B11" s="20"/>
      <c r="C11" s="71">
        <v>0</v>
      </c>
      <c r="D11" s="72">
        <v>165000</v>
      </c>
      <c r="E11" s="73">
        <v>165000</v>
      </c>
      <c r="F11" s="52">
        <f>E11/D11</f>
        <v>1</v>
      </c>
      <c r="G11" s="139">
        <v>0</v>
      </c>
      <c r="H11" s="72">
        <v>0</v>
      </c>
      <c r="I11" s="73">
        <v>0</v>
      </c>
      <c r="J11" s="55">
        <f>IF(ISERR(I11/H11),0,I11/H11)</f>
        <v>0</v>
      </c>
    </row>
    <row r="12" spans="1:10" ht="15" customHeight="1">
      <c r="A12" s="13" t="s">
        <v>67</v>
      </c>
      <c r="B12" s="20"/>
      <c r="C12" s="71">
        <v>0</v>
      </c>
      <c r="D12" s="72">
        <v>0</v>
      </c>
      <c r="E12" s="73">
        <v>0</v>
      </c>
      <c r="F12" s="52">
        <v>0</v>
      </c>
      <c r="G12" s="139">
        <v>0</v>
      </c>
      <c r="H12" s="72">
        <v>0</v>
      </c>
      <c r="I12" s="73">
        <v>0</v>
      </c>
      <c r="J12" s="55">
        <v>0</v>
      </c>
    </row>
    <row r="13" spans="1:10" ht="15" customHeight="1">
      <c r="A13" s="13" t="s">
        <v>68</v>
      </c>
      <c r="B13" s="20"/>
      <c r="C13" s="74">
        <v>0</v>
      </c>
      <c r="D13" s="75">
        <v>0</v>
      </c>
      <c r="E13" s="76">
        <v>0</v>
      </c>
      <c r="F13" s="52">
        <v>0</v>
      </c>
      <c r="G13" s="140">
        <v>0</v>
      </c>
      <c r="H13" s="75">
        <v>0</v>
      </c>
      <c r="I13" s="76">
        <v>0</v>
      </c>
      <c r="J13" s="55">
        <v>0</v>
      </c>
    </row>
    <row r="14" spans="1:10" ht="15" customHeight="1">
      <c r="A14" s="102" t="s">
        <v>167</v>
      </c>
      <c r="B14" s="103"/>
      <c r="C14" s="74">
        <v>3850000</v>
      </c>
      <c r="D14" s="75">
        <v>4863300</v>
      </c>
      <c r="E14" s="76">
        <v>5319811.41</v>
      </c>
      <c r="F14" s="52">
        <f>E14/D14</f>
        <v>1.0938686509160447</v>
      </c>
      <c r="G14" s="172">
        <v>136000</v>
      </c>
      <c r="H14" s="72">
        <v>166800</v>
      </c>
      <c r="I14" s="73">
        <v>166748</v>
      </c>
      <c r="J14" s="52">
        <f>I14/H14</f>
        <v>0.9996882494004796</v>
      </c>
    </row>
    <row r="15" spans="1:10" ht="15" customHeight="1" thickBot="1">
      <c r="A15" s="112" t="s">
        <v>161</v>
      </c>
      <c r="B15" s="113"/>
      <c r="C15" s="115">
        <v>0</v>
      </c>
      <c r="D15" s="114">
        <v>2300</v>
      </c>
      <c r="E15" s="114">
        <v>2260</v>
      </c>
      <c r="F15" s="52">
        <f>E15/D15</f>
        <v>0.9826086956521739</v>
      </c>
      <c r="G15" s="70">
        <v>0</v>
      </c>
      <c r="H15" s="70">
        <v>0</v>
      </c>
      <c r="I15" s="70">
        <v>0</v>
      </c>
      <c r="J15" s="116">
        <v>0</v>
      </c>
    </row>
    <row r="16" spans="1:10" ht="15" customHeight="1">
      <c r="A16" s="49" t="s">
        <v>168</v>
      </c>
      <c r="B16" s="50"/>
      <c r="C16" s="108"/>
      <c r="D16" s="108"/>
      <c r="E16" s="108"/>
      <c r="F16" s="109"/>
      <c r="G16" s="142"/>
      <c r="H16" s="50"/>
      <c r="I16" s="50"/>
      <c r="J16" s="110"/>
    </row>
    <row r="17" spans="1:10" ht="15" customHeight="1">
      <c r="A17" s="18" t="s">
        <v>169</v>
      </c>
      <c r="B17" s="19">
        <v>558</v>
      </c>
      <c r="C17" s="80">
        <v>150000</v>
      </c>
      <c r="D17" s="81">
        <v>397600</v>
      </c>
      <c r="E17" s="70">
        <v>397648</v>
      </c>
      <c r="F17" s="52">
        <f aca="true" t="shared" si="0" ref="F17:F41">E17/D17</f>
        <v>1.0001207243460764</v>
      </c>
      <c r="G17" s="21">
        <v>5000</v>
      </c>
      <c r="H17" s="82">
        <v>5200</v>
      </c>
      <c r="I17" s="70">
        <v>5156</v>
      </c>
      <c r="J17" s="52">
        <f>I17/H17</f>
        <v>0.9915384615384616</v>
      </c>
    </row>
    <row r="18" spans="1:10" ht="15" customHeight="1">
      <c r="A18" s="18" t="s">
        <v>157</v>
      </c>
      <c r="B18" s="19">
        <v>501</v>
      </c>
      <c r="C18" s="80">
        <v>370000</v>
      </c>
      <c r="D18" s="70">
        <v>560700</v>
      </c>
      <c r="E18" s="70">
        <v>556164.03</v>
      </c>
      <c r="F18" s="52">
        <f t="shared" si="0"/>
        <v>0.9919101658640985</v>
      </c>
      <c r="G18" s="21">
        <v>5000</v>
      </c>
      <c r="H18" s="82">
        <v>4900</v>
      </c>
      <c r="I18" s="70">
        <v>4883</v>
      </c>
      <c r="J18" s="52">
        <f>I18/H18</f>
        <v>0.9965306122448979</v>
      </c>
    </row>
    <row r="19" spans="1:10" ht="15" customHeight="1">
      <c r="A19" s="10" t="s">
        <v>170</v>
      </c>
      <c r="B19" s="11">
        <v>501</v>
      </c>
      <c r="C19" s="83">
        <v>0</v>
      </c>
      <c r="D19" s="81">
        <v>0</v>
      </c>
      <c r="E19" s="81">
        <v>0</v>
      </c>
      <c r="F19" s="52">
        <v>0</v>
      </c>
      <c r="G19" s="130">
        <v>0</v>
      </c>
      <c r="H19" s="84">
        <v>0</v>
      </c>
      <c r="I19" s="81">
        <v>0</v>
      </c>
      <c r="J19" s="52">
        <v>0</v>
      </c>
    </row>
    <row r="20" spans="1:10" ht="15" customHeight="1">
      <c r="A20" s="10" t="s">
        <v>140</v>
      </c>
      <c r="B20" s="11">
        <v>502</v>
      </c>
      <c r="C20" s="83">
        <v>250000</v>
      </c>
      <c r="D20" s="81">
        <v>203900</v>
      </c>
      <c r="E20" s="81">
        <v>203902.64</v>
      </c>
      <c r="F20" s="52">
        <f t="shared" si="0"/>
        <v>1.0000129475232957</v>
      </c>
      <c r="G20" s="130">
        <v>35000</v>
      </c>
      <c r="H20" s="84">
        <v>33700</v>
      </c>
      <c r="I20" s="81">
        <v>33721</v>
      </c>
      <c r="J20" s="52">
        <f>I20/H20</f>
        <v>1.0006231454005934</v>
      </c>
    </row>
    <row r="21" spans="1:10" ht="15" customHeight="1">
      <c r="A21" s="10" t="s">
        <v>141</v>
      </c>
      <c r="B21" s="11">
        <v>502</v>
      </c>
      <c r="C21" s="83">
        <v>160000</v>
      </c>
      <c r="D21" s="81">
        <v>153100</v>
      </c>
      <c r="E21" s="81">
        <v>153106</v>
      </c>
      <c r="F21" s="52">
        <f t="shared" si="0"/>
        <v>1.0000391900718484</v>
      </c>
      <c r="G21" s="130">
        <v>0</v>
      </c>
      <c r="H21" s="84">
        <v>6200</v>
      </c>
      <c r="I21" s="81">
        <v>6197</v>
      </c>
      <c r="J21" s="52">
        <f>I21/H21</f>
        <v>0.9995161290322581</v>
      </c>
    </row>
    <row r="22" spans="1:10" ht="15" customHeight="1">
      <c r="A22" s="10" t="s">
        <v>142</v>
      </c>
      <c r="B22" s="11">
        <v>502</v>
      </c>
      <c r="C22" s="83">
        <v>47000</v>
      </c>
      <c r="D22" s="81">
        <v>66200</v>
      </c>
      <c r="E22" s="81">
        <v>66175</v>
      </c>
      <c r="F22" s="52">
        <f t="shared" si="0"/>
        <v>0.9996223564954683</v>
      </c>
      <c r="G22" s="130">
        <v>10000</v>
      </c>
      <c r="H22" s="84">
        <v>20100</v>
      </c>
      <c r="I22" s="81">
        <v>20127</v>
      </c>
      <c r="J22" s="52">
        <f>I22/H22</f>
        <v>1.0013432835820895</v>
      </c>
    </row>
    <row r="23" spans="1:10" ht="15" customHeight="1">
      <c r="A23" s="10" t="s">
        <v>143</v>
      </c>
      <c r="B23" s="11">
        <v>502</v>
      </c>
      <c r="C23" s="83">
        <v>0</v>
      </c>
      <c r="D23" s="81">
        <v>0</v>
      </c>
      <c r="E23" s="81">
        <v>0</v>
      </c>
      <c r="F23" s="52">
        <v>0</v>
      </c>
      <c r="G23" s="130">
        <v>0</v>
      </c>
      <c r="H23" s="84">
        <v>0</v>
      </c>
      <c r="I23" s="81">
        <v>0</v>
      </c>
      <c r="J23" s="52">
        <v>0</v>
      </c>
    </row>
    <row r="24" spans="1:10" ht="15" customHeight="1">
      <c r="A24" s="10" t="s">
        <v>144</v>
      </c>
      <c r="B24" s="11">
        <v>504</v>
      </c>
      <c r="C24" s="83">
        <v>0</v>
      </c>
      <c r="D24" s="81">
        <v>0</v>
      </c>
      <c r="E24" s="81">
        <v>0</v>
      </c>
      <c r="F24" s="52">
        <v>0</v>
      </c>
      <c r="G24" s="130">
        <v>0</v>
      </c>
      <c r="H24" s="84">
        <v>0</v>
      </c>
      <c r="I24" s="81">
        <v>0</v>
      </c>
      <c r="J24" s="52">
        <v>0</v>
      </c>
    </row>
    <row r="25" spans="1:10" ht="15" customHeight="1">
      <c r="A25" s="10" t="s">
        <v>145</v>
      </c>
      <c r="B25" s="11">
        <v>511</v>
      </c>
      <c r="C25" s="83">
        <v>400000</v>
      </c>
      <c r="D25" s="81">
        <v>143900</v>
      </c>
      <c r="E25" s="81">
        <v>143939.33</v>
      </c>
      <c r="F25" s="52">
        <f t="shared" si="0"/>
        <v>1.0002733148019458</v>
      </c>
      <c r="G25" s="130">
        <v>14000</v>
      </c>
      <c r="H25" s="84">
        <v>4300</v>
      </c>
      <c r="I25" s="81">
        <v>4242</v>
      </c>
      <c r="J25" s="52">
        <f>I25/H25</f>
        <v>0.9865116279069768</v>
      </c>
    </row>
    <row r="26" spans="1:10" ht="15" customHeight="1">
      <c r="A26" s="10" t="s">
        <v>156</v>
      </c>
      <c r="B26" s="11">
        <v>512</v>
      </c>
      <c r="C26" s="83">
        <v>30000</v>
      </c>
      <c r="D26" s="81">
        <v>15000</v>
      </c>
      <c r="E26" s="81">
        <v>15011</v>
      </c>
      <c r="F26" s="52">
        <f t="shared" si="0"/>
        <v>1.0007333333333333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146</v>
      </c>
      <c r="B27" s="11">
        <v>513</v>
      </c>
      <c r="C27" s="83">
        <v>10000</v>
      </c>
      <c r="D27" s="81">
        <v>6600</v>
      </c>
      <c r="E27" s="81">
        <v>6579</v>
      </c>
      <c r="F27" s="52">
        <f t="shared" si="0"/>
        <v>0.9968181818181818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171</v>
      </c>
      <c r="B28" s="11">
        <v>518</v>
      </c>
      <c r="C28" s="83">
        <v>1150000</v>
      </c>
      <c r="D28" s="81">
        <v>1319900</v>
      </c>
      <c r="E28" s="81">
        <v>1319390.15</v>
      </c>
      <c r="F28" s="52">
        <f t="shared" si="0"/>
        <v>0.9996137207364194</v>
      </c>
      <c r="G28" s="130">
        <v>0</v>
      </c>
      <c r="H28" s="84">
        <v>4900</v>
      </c>
      <c r="I28" s="81">
        <v>4934</v>
      </c>
      <c r="J28" s="52">
        <f>I28/H28</f>
        <v>1.0069387755102042</v>
      </c>
    </row>
    <row r="29" spans="1:10" ht="15" customHeight="1">
      <c r="A29" s="10" t="s">
        <v>148</v>
      </c>
      <c r="B29" s="11">
        <v>521</v>
      </c>
      <c r="C29" s="83">
        <v>1300000</v>
      </c>
      <c r="D29" s="81">
        <v>2152300</v>
      </c>
      <c r="E29" s="81">
        <v>2157135</v>
      </c>
      <c r="F29" s="52">
        <f t="shared" si="0"/>
        <v>1.0022464340472983</v>
      </c>
      <c r="G29" s="130">
        <v>9000</v>
      </c>
      <c r="H29" s="84">
        <v>10200</v>
      </c>
      <c r="I29" s="81">
        <v>10180</v>
      </c>
      <c r="J29" s="52">
        <f>I29/H29</f>
        <v>0.9980392156862745</v>
      </c>
    </row>
    <row r="30" spans="1:10" ht="15" customHeight="1">
      <c r="A30" s="10" t="s">
        <v>149</v>
      </c>
      <c r="B30" s="11">
        <v>524</v>
      </c>
      <c r="C30" s="83">
        <v>50000</v>
      </c>
      <c r="D30" s="81">
        <v>152100</v>
      </c>
      <c r="E30" s="81">
        <v>152112</v>
      </c>
      <c r="F30" s="52">
        <f t="shared" si="0"/>
        <v>1.000078895463511</v>
      </c>
      <c r="G30" s="130">
        <v>0</v>
      </c>
      <c r="H30" s="84">
        <v>0</v>
      </c>
      <c r="I30" s="81">
        <v>0</v>
      </c>
      <c r="J30" s="52">
        <v>0</v>
      </c>
    </row>
    <row r="31" spans="1:10" ht="15" customHeight="1">
      <c r="A31" s="10" t="s">
        <v>195</v>
      </c>
      <c r="B31" s="11">
        <v>527</v>
      </c>
      <c r="C31" s="83">
        <v>50000</v>
      </c>
      <c r="D31" s="81">
        <v>102800</v>
      </c>
      <c r="E31" s="81">
        <v>71739.92</v>
      </c>
      <c r="F31" s="52">
        <f t="shared" si="0"/>
        <v>0.6978591439688716</v>
      </c>
      <c r="G31" s="130">
        <v>0</v>
      </c>
      <c r="H31" s="84">
        <v>0</v>
      </c>
      <c r="I31" s="81">
        <v>0</v>
      </c>
      <c r="J31" s="52">
        <v>0</v>
      </c>
    </row>
    <row r="32" spans="1:10" ht="15" customHeight="1">
      <c r="A32" s="10" t="s">
        <v>150</v>
      </c>
      <c r="B32" s="11">
        <v>525</v>
      </c>
      <c r="C32" s="83">
        <v>0</v>
      </c>
      <c r="D32" s="81">
        <v>0</v>
      </c>
      <c r="E32" s="81">
        <v>0</v>
      </c>
      <c r="F32" s="52">
        <v>0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151</v>
      </c>
      <c r="B33" s="11">
        <v>528</v>
      </c>
      <c r="C33" s="83">
        <v>0</v>
      </c>
      <c r="D33" s="81">
        <v>0</v>
      </c>
      <c r="E33" s="81">
        <v>0</v>
      </c>
      <c r="F33" s="52">
        <v>0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172</v>
      </c>
      <c r="B34" s="11">
        <v>538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153</v>
      </c>
      <c r="B35" s="11">
        <v>541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7" t="s">
        <v>154</v>
      </c>
      <c r="B36" s="9">
        <v>547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192</v>
      </c>
      <c r="B37" s="11">
        <v>549</v>
      </c>
      <c r="C37" s="83">
        <v>20000</v>
      </c>
      <c r="D37" s="81">
        <v>40400</v>
      </c>
      <c r="E37" s="81">
        <v>40336.2</v>
      </c>
      <c r="F37" s="52">
        <f t="shared" si="0"/>
        <v>0.9984207920792079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7" t="s">
        <v>155</v>
      </c>
      <c r="B38" s="9">
        <v>551</v>
      </c>
      <c r="C38" s="117">
        <v>113000</v>
      </c>
      <c r="D38" s="118">
        <v>116000</v>
      </c>
      <c r="E38" s="118">
        <v>115951</v>
      </c>
      <c r="F38" s="52">
        <f t="shared" si="0"/>
        <v>0.9995775862068965</v>
      </c>
      <c r="G38" s="143">
        <v>0</v>
      </c>
      <c r="H38" s="119">
        <v>0</v>
      </c>
      <c r="I38" s="118">
        <v>0</v>
      </c>
      <c r="J38" s="52">
        <v>0</v>
      </c>
    </row>
    <row r="39" spans="1:10" ht="15" customHeight="1" thickBot="1">
      <c r="A39" s="57" t="s">
        <v>189</v>
      </c>
      <c r="B39" s="12">
        <v>591</v>
      </c>
      <c r="C39" s="121">
        <v>0</v>
      </c>
      <c r="D39" s="121">
        <v>100</v>
      </c>
      <c r="E39" s="121">
        <v>117.71</v>
      </c>
      <c r="F39" s="56">
        <f t="shared" si="0"/>
        <v>1.1771</v>
      </c>
      <c r="G39" s="141">
        <v>0</v>
      </c>
      <c r="H39" s="122">
        <v>0</v>
      </c>
      <c r="I39" s="121">
        <v>0</v>
      </c>
      <c r="J39" s="58">
        <v>0</v>
      </c>
    </row>
    <row r="40" spans="1:10" ht="15" customHeight="1">
      <c r="A40" s="14" t="s">
        <v>20</v>
      </c>
      <c r="B40" s="15"/>
      <c r="C40" s="59">
        <f>SUM(C8:C15)</f>
        <v>4100000</v>
      </c>
      <c r="D40" s="59">
        <f>SUM(D8:D15)</f>
        <v>5430600</v>
      </c>
      <c r="E40" s="59">
        <f>SUM(E8:E15)</f>
        <v>5887071.41</v>
      </c>
      <c r="F40" s="52">
        <f t="shared" si="0"/>
        <v>1.084055428497772</v>
      </c>
      <c r="G40" s="59">
        <f>SUM(G8:G15)</f>
        <v>136000</v>
      </c>
      <c r="H40" s="59">
        <f>SUM(H8:H15)</f>
        <v>166800</v>
      </c>
      <c r="I40" s="59">
        <f>SUM(I8:I15)</f>
        <v>166748</v>
      </c>
      <c r="J40" s="60">
        <f>I40/H40</f>
        <v>0.9996882494004796</v>
      </c>
    </row>
    <row r="41" spans="1:11" s="92" customFormat="1" ht="15" customHeight="1" thickBot="1">
      <c r="A41" s="95" t="s">
        <v>21</v>
      </c>
      <c r="B41" s="98"/>
      <c r="C41" s="131">
        <f>-SUM(C17:C39)</f>
        <v>-4100000</v>
      </c>
      <c r="D41" s="63">
        <f>-SUM(D17:D39)</f>
        <v>-5430600</v>
      </c>
      <c r="E41" s="63">
        <f>-SUM(E17:E39)</f>
        <v>-5399306.98</v>
      </c>
      <c r="F41" s="52">
        <f t="shared" si="0"/>
        <v>0.9942376496151439</v>
      </c>
      <c r="G41" s="131">
        <f>-SUM(G17:G39)</f>
        <v>-78000</v>
      </c>
      <c r="H41" s="63">
        <f>-SUM(H17:H39)</f>
        <v>-89500</v>
      </c>
      <c r="I41" s="63">
        <f>-SUM(I17:I39)</f>
        <v>-89440</v>
      </c>
      <c r="J41" s="58">
        <f>I41/H41</f>
        <v>0.9993296089385475</v>
      </c>
      <c r="K41" s="4"/>
    </row>
    <row r="42" spans="1:10" ht="15" customHeight="1" thickBot="1">
      <c r="A42" s="100" t="s">
        <v>237</v>
      </c>
      <c r="B42" s="67"/>
      <c r="C42" s="101">
        <f>+C40+C41</f>
        <v>0</v>
      </c>
      <c r="D42" s="88">
        <f>+D40+D41</f>
        <v>0</v>
      </c>
      <c r="E42" s="88">
        <f>+E40+E41</f>
        <v>487764.4299999997</v>
      </c>
      <c r="F42" s="68" t="s">
        <v>19</v>
      </c>
      <c r="G42" s="146">
        <f>+G40+G41</f>
        <v>58000</v>
      </c>
      <c r="H42" s="101">
        <f>+H40+H41</f>
        <v>77300</v>
      </c>
      <c r="I42" s="88">
        <f>+I40+I41</f>
        <v>77308</v>
      </c>
      <c r="J42" s="91">
        <f>I42/H42</f>
        <v>1.0001034928848642</v>
      </c>
    </row>
    <row r="43" spans="1:10" ht="13.5" thickBot="1">
      <c r="A43" s="150" t="s">
        <v>238</v>
      </c>
      <c r="B43" s="147"/>
      <c r="C43" s="188">
        <f>+C40+C41</f>
        <v>0</v>
      </c>
      <c r="D43" s="88">
        <f>+D40+D41</f>
        <v>0</v>
      </c>
      <c r="E43" s="180">
        <v>0</v>
      </c>
      <c r="F43" s="181" t="s">
        <v>19</v>
      </c>
      <c r="G43" s="185">
        <v>0</v>
      </c>
      <c r="H43" s="151">
        <v>0</v>
      </c>
      <c r="I43" s="151">
        <v>0</v>
      </c>
      <c r="J43" s="161" t="s">
        <v>19</v>
      </c>
    </row>
    <row r="44" spans="1:10" ht="13.5" thickBot="1">
      <c r="A44" s="150" t="s">
        <v>239</v>
      </c>
      <c r="B44" s="182"/>
      <c r="C44" s="179">
        <v>0</v>
      </c>
      <c r="D44" s="180">
        <v>0</v>
      </c>
      <c r="E44" s="88">
        <f>+E40+E41</f>
        <v>487764.4299999997</v>
      </c>
      <c r="F44" s="181" t="s">
        <v>19</v>
      </c>
      <c r="G44" s="184">
        <v>0</v>
      </c>
      <c r="H44" s="151">
        <v>0</v>
      </c>
      <c r="I44" s="151">
        <f>I42</f>
        <v>77308</v>
      </c>
      <c r="J44" s="181" t="s">
        <v>19</v>
      </c>
    </row>
    <row r="45" spans="1:10" ht="13.5" thickBot="1">
      <c r="A45" s="150" t="s">
        <v>240</v>
      </c>
      <c r="B45" s="147"/>
      <c r="C45" s="187"/>
      <c r="D45" s="148"/>
      <c r="E45" s="149"/>
      <c r="F45" s="149"/>
      <c r="G45" s="185"/>
      <c r="H45" s="186"/>
      <c r="I45" s="151">
        <f>E44+I44</f>
        <v>565072.4299999997</v>
      </c>
      <c r="J45" s="183" t="s">
        <v>19</v>
      </c>
    </row>
    <row r="46" ht="12.75">
      <c r="C46" s="159"/>
    </row>
    <row r="47" ht="12.75">
      <c r="C47" s="159"/>
    </row>
  </sheetData>
  <sheetProtection/>
  <mergeCells count="2">
    <mergeCell ref="C4:F4"/>
    <mergeCell ref="G4:J4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&amp;L&amp;A&amp;R155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spans="1:9" ht="15">
      <c r="A1" s="38" t="s">
        <v>92</v>
      </c>
      <c r="D1" s="210" t="s">
        <v>8</v>
      </c>
      <c r="E1" s="210"/>
      <c r="F1" s="210"/>
      <c r="G1" s="126"/>
      <c r="H1" s="39" t="s">
        <v>9</v>
      </c>
      <c r="I1" s="40">
        <v>43465</v>
      </c>
    </row>
    <row r="2" ht="14.25" thickBot="1">
      <c r="A2" s="38" t="s">
        <v>93</v>
      </c>
    </row>
    <row r="3" spans="3:10" ht="12" customHeight="1">
      <c r="C3" s="211" t="s">
        <v>61</v>
      </c>
      <c r="D3" s="212"/>
      <c r="E3" s="212"/>
      <c r="F3" s="213"/>
      <c r="G3" s="214" t="s">
        <v>10</v>
      </c>
      <c r="H3" s="212"/>
      <c r="I3" s="212"/>
      <c r="J3" s="213"/>
    </row>
    <row r="4" spans="1:10" ht="12" customHeight="1">
      <c r="A4" s="41"/>
      <c r="B4" s="7"/>
      <c r="C4" s="42" t="s">
        <v>62</v>
      </c>
      <c r="D4" s="43" t="s">
        <v>63</v>
      </c>
      <c r="E4" s="44" t="s">
        <v>64</v>
      </c>
      <c r="F4" s="45" t="s">
        <v>7</v>
      </c>
      <c r="G4" s="135" t="s">
        <v>62</v>
      </c>
      <c r="H4" s="43" t="s">
        <v>63</v>
      </c>
      <c r="I4" s="8" t="s">
        <v>64</v>
      </c>
      <c r="J4" s="9" t="s">
        <v>7</v>
      </c>
    </row>
    <row r="5" spans="1:10" ht="9.75" customHeight="1" thickBot="1">
      <c r="A5" s="41"/>
      <c r="B5" s="89"/>
      <c r="C5" s="47" t="s">
        <v>11</v>
      </c>
      <c r="D5" s="48" t="s">
        <v>12</v>
      </c>
      <c r="E5" s="8" t="s">
        <v>13</v>
      </c>
      <c r="F5" s="9" t="s">
        <v>14</v>
      </c>
      <c r="G5" s="138" t="s">
        <v>15</v>
      </c>
      <c r="H5" s="48" t="s">
        <v>16</v>
      </c>
      <c r="I5" s="8" t="s">
        <v>17</v>
      </c>
      <c r="J5" s="9" t="s">
        <v>18</v>
      </c>
    </row>
    <row r="6" spans="1:10" ht="15" customHeight="1">
      <c r="A6" s="220" t="s">
        <v>65</v>
      </c>
      <c r="B6" s="221"/>
      <c r="C6" s="221"/>
      <c r="D6" s="221"/>
      <c r="E6" s="221"/>
      <c r="F6" s="221"/>
      <c r="G6" s="221"/>
      <c r="H6" s="221"/>
      <c r="I6" s="221"/>
      <c r="J6" s="222"/>
    </row>
    <row r="7" spans="1:10" ht="15" customHeight="1">
      <c r="A7" s="215" t="s">
        <v>135</v>
      </c>
      <c r="B7" s="216"/>
      <c r="C7" s="69">
        <v>4930000</v>
      </c>
      <c r="D7" s="21">
        <v>5773400</v>
      </c>
      <c r="E7" s="70">
        <v>5773320</v>
      </c>
      <c r="F7" s="52">
        <f>E7/D7</f>
        <v>0.9999861433470745</v>
      </c>
      <c r="G7" s="21">
        <v>0</v>
      </c>
      <c r="H7" s="21">
        <v>0</v>
      </c>
      <c r="I7" s="70">
        <v>0</v>
      </c>
      <c r="J7" s="52">
        <f aca="true" t="shared" si="0" ref="J7:J17">IF(ISERR(I7/H7),0,I7/H7)</f>
        <v>0</v>
      </c>
    </row>
    <row r="8" spans="1:10" ht="15" customHeight="1">
      <c r="A8" s="13" t="s">
        <v>216</v>
      </c>
      <c r="B8" s="20"/>
      <c r="C8" s="71">
        <v>0</v>
      </c>
      <c r="D8" s="72">
        <v>93600</v>
      </c>
      <c r="E8" s="73">
        <v>93600</v>
      </c>
      <c r="F8" s="52">
        <f>E8/D8</f>
        <v>1</v>
      </c>
      <c r="G8" s="139">
        <v>0</v>
      </c>
      <c r="H8" s="72">
        <v>0</v>
      </c>
      <c r="I8" s="73">
        <v>0</v>
      </c>
      <c r="J8" s="55">
        <f t="shared" si="0"/>
        <v>0</v>
      </c>
    </row>
    <row r="9" spans="1:10" ht="15" customHeight="1">
      <c r="A9" s="13" t="s">
        <v>66</v>
      </c>
      <c r="B9" s="20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 t="shared" si="0"/>
        <v>0</v>
      </c>
    </row>
    <row r="10" spans="1:10" ht="15" customHeight="1">
      <c r="A10" s="13" t="s">
        <v>215</v>
      </c>
      <c r="B10" s="20"/>
      <c r="C10" s="71">
        <v>0</v>
      </c>
      <c r="D10" s="72">
        <v>1195000</v>
      </c>
      <c r="E10" s="73">
        <v>1195000</v>
      </c>
      <c r="F10" s="52">
        <f>E10/D10</f>
        <v>1</v>
      </c>
      <c r="G10" s="139">
        <v>0</v>
      </c>
      <c r="H10" s="72">
        <v>0</v>
      </c>
      <c r="I10" s="73">
        <v>0</v>
      </c>
      <c r="J10" s="55">
        <f>IF(ISERR(I10/H10),0,I10/H10)</f>
        <v>0</v>
      </c>
    </row>
    <row r="11" spans="1:10" ht="15" customHeight="1">
      <c r="A11" s="13" t="s">
        <v>226</v>
      </c>
      <c r="B11" s="20"/>
      <c r="C11" s="71">
        <v>0</v>
      </c>
      <c r="D11" s="72">
        <v>0</v>
      </c>
      <c r="E11" s="73">
        <v>0</v>
      </c>
      <c r="F11" s="52">
        <v>0</v>
      </c>
      <c r="G11" s="139">
        <v>0</v>
      </c>
      <c r="H11" s="72">
        <v>0</v>
      </c>
      <c r="I11" s="73">
        <v>0</v>
      </c>
      <c r="J11" s="55">
        <f t="shared" si="0"/>
        <v>0</v>
      </c>
    </row>
    <row r="12" spans="1:10" ht="15" customHeight="1">
      <c r="A12" s="13" t="s">
        <v>194</v>
      </c>
      <c r="B12" s="20"/>
      <c r="C12" s="71">
        <v>0</v>
      </c>
      <c r="D12" s="72">
        <v>15000</v>
      </c>
      <c r="E12" s="73">
        <v>15000</v>
      </c>
      <c r="F12" s="52">
        <f>E12/D12</f>
        <v>1</v>
      </c>
      <c r="G12" s="139">
        <v>0</v>
      </c>
      <c r="H12" s="72">
        <v>0</v>
      </c>
      <c r="I12" s="73">
        <v>0</v>
      </c>
      <c r="J12" s="55">
        <f>IF(ISERR(I12/H12),0,I12/H12)</f>
        <v>0</v>
      </c>
    </row>
    <row r="13" spans="1:10" ht="15" customHeight="1">
      <c r="A13" s="13" t="s">
        <v>190</v>
      </c>
      <c r="B13" s="20"/>
      <c r="C13" s="71">
        <v>0</v>
      </c>
      <c r="D13" s="72">
        <v>0</v>
      </c>
      <c r="E13" s="73">
        <v>0</v>
      </c>
      <c r="F13" s="52">
        <v>0</v>
      </c>
      <c r="G13" s="139">
        <v>0</v>
      </c>
      <c r="H13" s="72">
        <v>0</v>
      </c>
      <c r="I13" s="73">
        <v>0</v>
      </c>
      <c r="J13" s="55">
        <f t="shared" si="0"/>
        <v>0</v>
      </c>
    </row>
    <row r="14" spans="1:10" ht="15" customHeight="1">
      <c r="A14" s="217" t="s">
        <v>67</v>
      </c>
      <c r="B14" s="219"/>
      <c r="C14" s="71">
        <v>425000</v>
      </c>
      <c r="D14" s="72">
        <v>407800</v>
      </c>
      <c r="E14" s="73">
        <v>407800</v>
      </c>
      <c r="F14" s="52">
        <f>E14/D14</f>
        <v>1</v>
      </c>
      <c r="G14" s="139">
        <v>0</v>
      </c>
      <c r="H14" s="72">
        <v>0</v>
      </c>
      <c r="I14" s="73">
        <v>0</v>
      </c>
      <c r="J14" s="55">
        <f t="shared" si="0"/>
        <v>0</v>
      </c>
    </row>
    <row r="15" spans="1:10" ht="15" customHeight="1">
      <c r="A15" s="217" t="s">
        <v>68</v>
      </c>
      <c r="B15" s="219"/>
      <c r="C15" s="71">
        <v>3100000</v>
      </c>
      <c r="D15" s="72">
        <v>3480700</v>
      </c>
      <c r="E15" s="73">
        <v>3480743.22</v>
      </c>
      <c r="F15" s="52">
        <f>E15/D15</f>
        <v>1.000012417042549</v>
      </c>
      <c r="G15" s="139">
        <v>0</v>
      </c>
      <c r="H15" s="72">
        <v>0</v>
      </c>
      <c r="I15" s="73">
        <v>0</v>
      </c>
      <c r="J15" s="55">
        <f t="shared" si="0"/>
        <v>0</v>
      </c>
    </row>
    <row r="16" spans="1:10" ht="15" customHeight="1">
      <c r="A16" s="217" t="s">
        <v>94</v>
      </c>
      <c r="B16" s="219"/>
      <c r="C16" s="74">
        <v>0</v>
      </c>
      <c r="D16" s="75">
        <v>43100</v>
      </c>
      <c r="E16" s="76">
        <v>43020.37</v>
      </c>
      <c r="F16" s="52">
        <f>E16/D16</f>
        <v>0.9981524361948957</v>
      </c>
      <c r="G16" s="140">
        <v>2515000</v>
      </c>
      <c r="H16" s="75">
        <v>2529000</v>
      </c>
      <c r="I16" s="76">
        <v>2528832.48</v>
      </c>
      <c r="J16" s="52">
        <f>I16/H16</f>
        <v>0.9999337603795967</v>
      </c>
    </row>
    <row r="17" spans="1:10" ht="15" customHeight="1" thickBot="1">
      <c r="A17" s="208" t="s">
        <v>161</v>
      </c>
      <c r="B17" s="223"/>
      <c r="C17" s="77">
        <v>0</v>
      </c>
      <c r="D17" s="78">
        <v>13500</v>
      </c>
      <c r="E17" s="79">
        <v>13492</v>
      </c>
      <c r="F17" s="52">
        <f>E17/D17</f>
        <v>0.9994074074074074</v>
      </c>
      <c r="G17" s="141">
        <v>0</v>
      </c>
      <c r="H17" s="78">
        <v>0</v>
      </c>
      <c r="I17" s="79">
        <v>0</v>
      </c>
      <c r="J17" s="56">
        <f t="shared" si="0"/>
        <v>0</v>
      </c>
    </row>
    <row r="18" spans="1:10" ht="15" customHeight="1">
      <c r="A18" s="220" t="s">
        <v>70</v>
      </c>
      <c r="B18" s="221"/>
      <c r="C18" s="221"/>
      <c r="D18" s="221"/>
      <c r="E18" s="221"/>
      <c r="F18" s="221"/>
      <c r="G18" s="221"/>
      <c r="H18" s="221"/>
      <c r="I18" s="221"/>
      <c r="J18" s="222"/>
    </row>
    <row r="19" spans="1:10" ht="15" customHeight="1">
      <c r="A19" s="18" t="s">
        <v>137</v>
      </c>
      <c r="B19" s="19">
        <v>558</v>
      </c>
      <c r="C19" s="80">
        <v>50000</v>
      </c>
      <c r="D19" s="81">
        <v>394400</v>
      </c>
      <c r="E19" s="70">
        <v>394381.75</v>
      </c>
      <c r="F19" s="52">
        <f aca="true" t="shared" si="1" ref="F19:F43">E19/D19</f>
        <v>0.9999537271805273</v>
      </c>
      <c r="G19" s="21">
        <v>28000</v>
      </c>
      <c r="H19" s="82">
        <v>0</v>
      </c>
      <c r="I19" s="70">
        <v>0</v>
      </c>
      <c r="J19" s="52">
        <v>0</v>
      </c>
    </row>
    <row r="20" spans="1:10" ht="15" customHeight="1">
      <c r="A20" s="18" t="s">
        <v>138</v>
      </c>
      <c r="B20" s="19">
        <v>501</v>
      </c>
      <c r="C20" s="80">
        <v>70000</v>
      </c>
      <c r="D20" s="81">
        <v>580400</v>
      </c>
      <c r="E20" s="70">
        <v>580356.4</v>
      </c>
      <c r="F20" s="52">
        <f t="shared" si="1"/>
        <v>0.9999248793935217</v>
      </c>
      <c r="G20" s="21">
        <v>40000</v>
      </c>
      <c r="H20" s="82">
        <v>63300</v>
      </c>
      <c r="I20" s="70">
        <v>63261.98</v>
      </c>
      <c r="J20" s="52">
        <f>I20/H20</f>
        <v>0.9993993680884676</v>
      </c>
    </row>
    <row r="21" spans="1:10" ht="15" customHeight="1">
      <c r="A21" s="18" t="s">
        <v>139</v>
      </c>
      <c r="B21" s="19">
        <v>501</v>
      </c>
      <c r="C21" s="80">
        <v>2740000</v>
      </c>
      <c r="D21" s="70">
        <v>3139300</v>
      </c>
      <c r="E21" s="70">
        <v>3139260.04</v>
      </c>
      <c r="F21" s="52">
        <f t="shared" si="1"/>
        <v>0.9999872710476858</v>
      </c>
      <c r="G21" s="21">
        <v>330000</v>
      </c>
      <c r="H21" s="82">
        <v>231000</v>
      </c>
      <c r="I21" s="70">
        <v>230962.71</v>
      </c>
      <c r="J21" s="52">
        <f>I21/H21</f>
        <v>0.9998385714285714</v>
      </c>
    </row>
    <row r="22" spans="1:10" ht="15" customHeight="1">
      <c r="A22" s="10" t="s">
        <v>140</v>
      </c>
      <c r="B22" s="11">
        <v>502</v>
      </c>
      <c r="C22" s="83">
        <v>920000</v>
      </c>
      <c r="D22" s="81">
        <v>779200</v>
      </c>
      <c r="E22" s="81">
        <v>779222.26</v>
      </c>
      <c r="F22" s="52">
        <f t="shared" si="1"/>
        <v>1.000028567761807</v>
      </c>
      <c r="G22" s="130">
        <v>30000</v>
      </c>
      <c r="H22" s="84">
        <v>23500</v>
      </c>
      <c r="I22" s="81">
        <v>23474.78</v>
      </c>
      <c r="J22" s="52">
        <f>I22/H22</f>
        <v>0.9989268085106382</v>
      </c>
    </row>
    <row r="23" spans="1:10" ht="15" customHeight="1">
      <c r="A23" s="10" t="s">
        <v>141</v>
      </c>
      <c r="B23" s="11">
        <v>502</v>
      </c>
      <c r="C23" s="83">
        <v>820000</v>
      </c>
      <c r="D23" s="81">
        <v>986600</v>
      </c>
      <c r="E23" s="81">
        <v>986572</v>
      </c>
      <c r="F23" s="52">
        <f t="shared" si="1"/>
        <v>0.999971619704034</v>
      </c>
      <c r="G23" s="130">
        <v>25000</v>
      </c>
      <c r="H23" s="84">
        <v>27800</v>
      </c>
      <c r="I23" s="81">
        <v>27820.81</v>
      </c>
      <c r="J23" s="52">
        <f>I23/H23</f>
        <v>1.0007485611510791</v>
      </c>
    </row>
    <row r="24" spans="1:10" ht="15" customHeight="1">
      <c r="A24" s="10" t="s">
        <v>142</v>
      </c>
      <c r="B24" s="11">
        <v>502</v>
      </c>
      <c r="C24" s="83">
        <v>270000</v>
      </c>
      <c r="D24" s="81">
        <v>256600</v>
      </c>
      <c r="E24" s="81">
        <v>256627</v>
      </c>
      <c r="F24" s="52">
        <f t="shared" si="1"/>
        <v>1.0001052221356197</v>
      </c>
      <c r="G24" s="130">
        <v>15000</v>
      </c>
      <c r="H24" s="84">
        <v>2600</v>
      </c>
      <c r="I24" s="81">
        <v>2631.54</v>
      </c>
      <c r="J24" s="52">
        <f>I24/H24</f>
        <v>1.0121307692307693</v>
      </c>
    </row>
    <row r="25" spans="1:10" ht="15" customHeight="1">
      <c r="A25" s="10" t="s">
        <v>143</v>
      </c>
      <c r="B25" s="11">
        <v>502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144</v>
      </c>
      <c r="B26" s="11">
        <v>504</v>
      </c>
      <c r="C26" s="83">
        <v>0</v>
      </c>
      <c r="D26" s="81">
        <v>8200</v>
      </c>
      <c r="E26" s="81">
        <v>8239.2</v>
      </c>
      <c r="F26" s="52">
        <f t="shared" si="1"/>
        <v>1.004780487804878</v>
      </c>
      <c r="G26" s="130">
        <v>2000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145</v>
      </c>
      <c r="B27" s="11">
        <v>511</v>
      </c>
      <c r="C27" s="83">
        <v>120000</v>
      </c>
      <c r="D27" s="81">
        <v>114700</v>
      </c>
      <c r="E27" s="81">
        <v>114704.5</v>
      </c>
      <c r="F27" s="52">
        <f t="shared" si="1"/>
        <v>1.0000392327811682</v>
      </c>
      <c r="G27" s="130">
        <v>15000</v>
      </c>
      <c r="H27" s="84">
        <v>2800</v>
      </c>
      <c r="I27" s="81">
        <v>2768</v>
      </c>
      <c r="J27" s="52">
        <f>I27/H27</f>
        <v>0.9885714285714285</v>
      </c>
    </row>
    <row r="28" spans="1:10" ht="15" customHeight="1">
      <c r="A28" s="10" t="s">
        <v>156</v>
      </c>
      <c r="B28" s="11">
        <v>512</v>
      </c>
      <c r="C28" s="83">
        <v>5000</v>
      </c>
      <c r="D28" s="81">
        <v>9200</v>
      </c>
      <c r="E28" s="81">
        <v>9197</v>
      </c>
      <c r="F28" s="52">
        <f t="shared" si="1"/>
        <v>0.9996739130434783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146</v>
      </c>
      <c r="B29" s="11">
        <v>513</v>
      </c>
      <c r="C29" s="83">
        <v>5000</v>
      </c>
      <c r="D29" s="81">
        <v>3800</v>
      </c>
      <c r="E29" s="81">
        <v>3795</v>
      </c>
      <c r="F29" s="52">
        <f t="shared" si="1"/>
        <v>0.9986842105263158</v>
      </c>
      <c r="G29" s="130">
        <v>0</v>
      </c>
      <c r="H29" s="84">
        <v>0</v>
      </c>
      <c r="I29" s="81">
        <v>0</v>
      </c>
      <c r="J29" s="52">
        <v>0</v>
      </c>
    </row>
    <row r="30" spans="1:10" ht="15" customHeight="1">
      <c r="A30" s="10" t="s">
        <v>147</v>
      </c>
      <c r="B30" s="11">
        <v>518</v>
      </c>
      <c r="C30" s="83">
        <v>1210000</v>
      </c>
      <c r="D30" s="81">
        <v>1486900</v>
      </c>
      <c r="E30" s="81">
        <v>1486861</v>
      </c>
      <c r="F30" s="52">
        <f t="shared" si="1"/>
        <v>0.9999737709328133</v>
      </c>
      <c r="G30" s="130">
        <v>145000</v>
      </c>
      <c r="H30" s="84">
        <v>172800</v>
      </c>
      <c r="I30" s="81">
        <v>172816.43</v>
      </c>
      <c r="J30" s="52">
        <f>I30/H30</f>
        <v>1.0000950810185185</v>
      </c>
    </row>
    <row r="31" spans="1:10" ht="15" customHeight="1">
      <c r="A31" s="10" t="s">
        <v>148</v>
      </c>
      <c r="B31" s="11">
        <v>521</v>
      </c>
      <c r="C31" s="163">
        <v>710000</v>
      </c>
      <c r="D31" s="105">
        <v>1297500</v>
      </c>
      <c r="E31" s="81">
        <v>1297525</v>
      </c>
      <c r="F31" s="52">
        <f t="shared" si="1"/>
        <v>1.000019267822736</v>
      </c>
      <c r="G31" s="130">
        <v>1350000</v>
      </c>
      <c r="H31" s="84">
        <v>1192600</v>
      </c>
      <c r="I31" s="81">
        <v>1192641</v>
      </c>
      <c r="J31" s="52">
        <f>I31/H31</f>
        <v>1.0000343786684556</v>
      </c>
    </row>
    <row r="32" spans="1:10" ht="15" customHeight="1">
      <c r="A32" s="10" t="s">
        <v>149</v>
      </c>
      <c r="B32" s="11">
        <v>524</v>
      </c>
      <c r="C32" s="163">
        <v>0</v>
      </c>
      <c r="D32" s="105">
        <v>390500</v>
      </c>
      <c r="E32" s="81">
        <v>390466.12</v>
      </c>
      <c r="F32" s="52">
        <f t="shared" si="1"/>
        <v>0.9999132394366197</v>
      </c>
      <c r="G32" s="130">
        <v>400000</v>
      </c>
      <c r="H32" s="84">
        <v>307800</v>
      </c>
      <c r="I32" s="81">
        <v>307840</v>
      </c>
      <c r="J32" s="52">
        <f>I32/H32</f>
        <v>1.0001299545159195</v>
      </c>
    </row>
    <row r="33" spans="1:10" ht="15" customHeight="1">
      <c r="A33" s="10" t="s">
        <v>195</v>
      </c>
      <c r="B33" s="11">
        <v>527</v>
      </c>
      <c r="C33" s="163">
        <v>0</v>
      </c>
      <c r="D33" s="105">
        <v>23100</v>
      </c>
      <c r="E33" s="81">
        <v>23060.66</v>
      </c>
      <c r="F33" s="52">
        <f t="shared" si="1"/>
        <v>0.9982969696969697</v>
      </c>
      <c r="G33" s="130">
        <v>0</v>
      </c>
      <c r="H33" s="84">
        <v>6300</v>
      </c>
      <c r="I33" s="81">
        <v>6265.18</v>
      </c>
      <c r="J33" s="52">
        <f>I33/H33</f>
        <v>0.994473015873016</v>
      </c>
    </row>
    <row r="34" spans="1:10" ht="15" customHeight="1">
      <c r="A34" s="10" t="s">
        <v>150</v>
      </c>
      <c r="B34" s="11">
        <v>525</v>
      </c>
      <c r="C34" s="83">
        <v>0</v>
      </c>
      <c r="D34" s="81">
        <v>0</v>
      </c>
      <c r="E34" s="81">
        <v>20</v>
      </c>
      <c r="F34" s="52">
        <v>0</v>
      </c>
      <c r="G34" s="130">
        <v>0</v>
      </c>
      <c r="H34" s="84">
        <v>2700</v>
      </c>
      <c r="I34" s="81">
        <v>2689</v>
      </c>
      <c r="J34" s="52">
        <f>I34/H34</f>
        <v>0.9959259259259259</v>
      </c>
    </row>
    <row r="35" spans="1:10" ht="15" customHeight="1">
      <c r="A35" s="10" t="s">
        <v>151</v>
      </c>
      <c r="B35" s="11">
        <v>528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152</v>
      </c>
      <c r="B36" s="11">
        <v>538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153</v>
      </c>
      <c r="B37" s="11">
        <v>541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154</v>
      </c>
      <c r="B38" s="11">
        <v>547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0" t="s">
        <v>220</v>
      </c>
      <c r="B39" s="11">
        <v>549</v>
      </c>
      <c r="C39" s="83">
        <v>660000</v>
      </c>
      <c r="D39" s="81">
        <v>615900</v>
      </c>
      <c r="E39" s="81">
        <v>615900.97</v>
      </c>
      <c r="F39" s="52">
        <f t="shared" si="1"/>
        <v>1.0000015749309952</v>
      </c>
      <c r="G39" s="130">
        <v>60000</v>
      </c>
      <c r="H39" s="84">
        <v>217100</v>
      </c>
      <c r="I39" s="81">
        <v>217049.64</v>
      </c>
      <c r="J39" s="52">
        <f>I39/H39</f>
        <v>0.9997680331644404</v>
      </c>
    </row>
    <row r="40" spans="1:10" ht="15" customHeight="1">
      <c r="A40" s="17" t="s">
        <v>155</v>
      </c>
      <c r="B40" s="9">
        <v>551</v>
      </c>
      <c r="C40" s="83">
        <v>875000</v>
      </c>
      <c r="D40" s="81">
        <v>935500</v>
      </c>
      <c r="E40" s="81">
        <v>935494</v>
      </c>
      <c r="F40" s="52">
        <f t="shared" si="1"/>
        <v>0.9999935863174773</v>
      </c>
      <c r="G40" s="130">
        <v>0</v>
      </c>
      <c r="H40" s="84">
        <v>0</v>
      </c>
      <c r="I40" s="81">
        <v>0</v>
      </c>
      <c r="J40" s="52">
        <v>0</v>
      </c>
    </row>
    <row r="41" spans="1:10" ht="15" customHeight="1" thickBot="1">
      <c r="A41" s="57" t="s">
        <v>189</v>
      </c>
      <c r="B41" s="12">
        <v>591</v>
      </c>
      <c r="C41" s="85">
        <v>0</v>
      </c>
      <c r="D41" s="86">
        <v>300</v>
      </c>
      <c r="E41" s="86">
        <v>292.69</v>
      </c>
      <c r="F41" s="52">
        <f t="shared" si="1"/>
        <v>0.9756333333333334</v>
      </c>
      <c r="G41" s="129">
        <v>0</v>
      </c>
      <c r="H41" s="87">
        <v>0</v>
      </c>
      <c r="I41" s="86">
        <v>0</v>
      </c>
      <c r="J41" s="58">
        <v>0</v>
      </c>
    </row>
    <row r="42" spans="1:10" ht="15" customHeight="1">
      <c r="A42" s="14" t="s">
        <v>20</v>
      </c>
      <c r="B42" s="15"/>
      <c r="C42" s="59">
        <f>SUM(C7:C17)</f>
        <v>8455000</v>
      </c>
      <c r="D42" s="59">
        <f>SUM(D7:D17)</f>
        <v>11022100</v>
      </c>
      <c r="E42" s="59">
        <f>SUM(E7:E17)</f>
        <v>11021975.59</v>
      </c>
      <c r="F42" s="60">
        <f t="shared" si="1"/>
        <v>0.9999887126772575</v>
      </c>
      <c r="G42" s="61">
        <f>SUM(G7:G17)</f>
        <v>2515000</v>
      </c>
      <c r="H42" s="61">
        <f>SUM(H7:H17)</f>
        <v>2529000</v>
      </c>
      <c r="I42" s="62">
        <f>SUM(I7:I17)</f>
        <v>2528832.48</v>
      </c>
      <c r="J42" s="60">
        <f>I42/H42</f>
        <v>0.9999337603795967</v>
      </c>
    </row>
    <row r="43" spans="1:10" ht="15" customHeight="1" thickBot="1">
      <c r="A43" s="13" t="s">
        <v>21</v>
      </c>
      <c r="B43" s="16"/>
      <c r="C43" s="63">
        <f>-SUM(C19:C41)</f>
        <v>-8455000</v>
      </c>
      <c r="D43" s="63">
        <f>-SUM(D19:D41)</f>
        <v>-11022100</v>
      </c>
      <c r="E43" s="63">
        <f>-SUM(E19:E41)</f>
        <v>-11021975.59</v>
      </c>
      <c r="F43" s="52">
        <f t="shared" si="1"/>
        <v>0.9999887126772575</v>
      </c>
      <c r="G43" s="64">
        <f>-SUM(G19:G41)</f>
        <v>-2440000</v>
      </c>
      <c r="H43" s="64">
        <f>-SUM(H19:H41)</f>
        <v>-2250300</v>
      </c>
      <c r="I43" s="65">
        <f>-SUM(I19:I41)</f>
        <v>-2250221.07</v>
      </c>
      <c r="J43" s="56">
        <f>I43/H43</f>
        <v>0.9999649246767097</v>
      </c>
    </row>
    <row r="44" spans="1:10" ht="15" customHeight="1" thickBot="1">
      <c r="A44" s="100" t="s">
        <v>237</v>
      </c>
      <c r="B44" s="67"/>
      <c r="C44" s="101">
        <f>+C42+C43</f>
        <v>0</v>
      </c>
      <c r="D44" s="88">
        <f>+D42+D43</f>
        <v>0</v>
      </c>
      <c r="E44" s="88">
        <f>+E42+E43</f>
        <v>0</v>
      </c>
      <c r="F44" s="68" t="s">
        <v>19</v>
      </c>
      <c r="G44" s="146">
        <f>+G42+G43</f>
        <v>75000</v>
      </c>
      <c r="H44" s="101">
        <f>+H42+H43</f>
        <v>278700</v>
      </c>
      <c r="I44" s="88">
        <f>+I42+I43</f>
        <v>278611.41000000015</v>
      </c>
      <c r="J44" s="58">
        <f>I44/H44</f>
        <v>0.9996821313240049</v>
      </c>
    </row>
    <row r="45" spans="1:10" ht="13.5" thickBot="1">
      <c r="A45" s="150" t="s">
        <v>238</v>
      </c>
      <c r="B45" s="147"/>
      <c r="C45" s="188">
        <f>+C42+C43</f>
        <v>0</v>
      </c>
      <c r="D45" s="88">
        <f>+D42+D43</f>
        <v>0</v>
      </c>
      <c r="E45" s="180">
        <v>0</v>
      </c>
      <c r="F45" s="181" t="s">
        <v>19</v>
      </c>
      <c r="G45" s="185">
        <v>0</v>
      </c>
      <c r="H45" s="151">
        <v>0</v>
      </c>
      <c r="I45" s="151">
        <v>0</v>
      </c>
      <c r="J45" s="161" t="s">
        <v>19</v>
      </c>
    </row>
    <row r="46" spans="1:10" ht="13.5" thickBot="1">
      <c r="A46" s="150" t="s">
        <v>239</v>
      </c>
      <c r="B46" s="182"/>
      <c r="C46" s="179">
        <v>0</v>
      </c>
      <c r="D46" s="180">
        <v>0</v>
      </c>
      <c r="E46" s="88">
        <f>+E42+E43</f>
        <v>0</v>
      </c>
      <c r="F46" s="181" t="s">
        <v>19</v>
      </c>
      <c r="G46" s="184">
        <v>0</v>
      </c>
      <c r="H46" s="151">
        <v>0</v>
      </c>
      <c r="I46" s="151">
        <f>I44</f>
        <v>278611.41000000015</v>
      </c>
      <c r="J46" s="181" t="s">
        <v>19</v>
      </c>
    </row>
    <row r="47" spans="1:10" ht="13.5" thickBot="1">
      <c r="A47" s="150" t="s">
        <v>240</v>
      </c>
      <c r="B47" s="147"/>
      <c r="C47" s="187"/>
      <c r="D47" s="148"/>
      <c r="E47" s="149"/>
      <c r="F47" s="149"/>
      <c r="G47" s="185"/>
      <c r="H47" s="186"/>
      <c r="I47" s="151">
        <f>E46+I46</f>
        <v>278611.41000000015</v>
      </c>
      <c r="J47" s="183" t="s">
        <v>19</v>
      </c>
    </row>
    <row r="48" ht="12.75">
      <c r="C48" s="158"/>
    </row>
    <row r="49" ht="12.75">
      <c r="C49" s="170"/>
    </row>
  </sheetData>
  <sheetProtection/>
  <mergeCells count="10">
    <mergeCell ref="A18:J18"/>
    <mergeCell ref="D1:F1"/>
    <mergeCell ref="C3:F3"/>
    <mergeCell ref="G3:J3"/>
    <mergeCell ref="A6:J6"/>
    <mergeCell ref="A16:B16"/>
    <mergeCell ref="A7:B7"/>
    <mergeCell ref="A14:B14"/>
    <mergeCell ref="A15:B15"/>
    <mergeCell ref="A17:B17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&amp;L&amp;A&amp;R120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4</v>
      </c>
    </row>
    <row r="2" spans="1:9" ht="15">
      <c r="A2" s="38" t="s">
        <v>5</v>
      </c>
      <c r="D2" s="97" t="s">
        <v>8</v>
      </c>
      <c r="E2" s="97"/>
      <c r="F2" s="97"/>
      <c r="G2" s="126"/>
      <c r="H2" s="39" t="s">
        <v>9</v>
      </c>
      <c r="I2" s="40">
        <v>43465</v>
      </c>
    </row>
    <row r="3" ht="13.5" thickBot="1"/>
    <row r="4" spans="3:10" ht="12" customHeight="1">
      <c r="C4" s="211" t="s">
        <v>61</v>
      </c>
      <c r="D4" s="212"/>
      <c r="E4" s="212"/>
      <c r="F4" s="213"/>
      <c r="G4" s="214" t="s">
        <v>10</v>
      </c>
      <c r="H4" s="212"/>
      <c r="I4" s="212"/>
      <c r="J4" s="21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49" t="s">
        <v>65</v>
      </c>
      <c r="B7" s="50"/>
      <c r="C7" s="50"/>
      <c r="D7" s="50"/>
      <c r="E7" s="50"/>
      <c r="F7" s="50"/>
      <c r="G7" s="142"/>
      <c r="H7" s="50"/>
      <c r="I7" s="50"/>
      <c r="J7" s="51"/>
    </row>
    <row r="8" spans="1:10" ht="15" customHeight="1">
      <c r="A8" s="25" t="s">
        <v>166</v>
      </c>
      <c r="B8" s="94"/>
      <c r="C8" s="69">
        <v>700000</v>
      </c>
      <c r="D8" s="21">
        <v>746000</v>
      </c>
      <c r="E8" s="70">
        <v>746000</v>
      </c>
      <c r="F8" s="52">
        <f>E8/D8</f>
        <v>1</v>
      </c>
      <c r="G8" s="21">
        <v>0</v>
      </c>
      <c r="H8" s="21">
        <v>0</v>
      </c>
      <c r="I8" s="70">
        <v>0</v>
      </c>
      <c r="J8" s="52">
        <v>0</v>
      </c>
    </row>
    <row r="9" spans="1:10" ht="15" customHeight="1">
      <c r="A9" s="13" t="s">
        <v>6</v>
      </c>
      <c r="B9" s="20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2">
        <v>0</v>
      </c>
    </row>
    <row r="10" spans="1:10" ht="15" customHeight="1">
      <c r="A10" s="13" t="s">
        <v>67</v>
      </c>
      <c r="B10" s="16"/>
      <c r="C10" s="71">
        <v>0</v>
      </c>
      <c r="D10" s="72">
        <v>0</v>
      </c>
      <c r="E10" s="73">
        <v>0</v>
      </c>
      <c r="F10" s="52">
        <v>0</v>
      </c>
      <c r="G10" s="139">
        <v>0</v>
      </c>
      <c r="H10" s="72">
        <v>0</v>
      </c>
      <c r="I10" s="73">
        <v>0</v>
      </c>
      <c r="J10" s="52">
        <v>0</v>
      </c>
    </row>
    <row r="11" spans="1:10" ht="15" customHeight="1">
      <c r="A11" s="13" t="s">
        <v>68</v>
      </c>
      <c r="B11" s="20"/>
      <c r="C11" s="71">
        <v>400000</v>
      </c>
      <c r="D11" s="72">
        <v>350000</v>
      </c>
      <c r="E11" s="73">
        <v>345809.4</v>
      </c>
      <c r="F11" s="52">
        <f>E11/D11</f>
        <v>0.9880268571428572</v>
      </c>
      <c r="G11" s="139">
        <v>0</v>
      </c>
      <c r="H11" s="72">
        <v>0</v>
      </c>
      <c r="I11" s="73">
        <v>0</v>
      </c>
      <c r="J11" s="52">
        <v>0</v>
      </c>
    </row>
    <row r="12" spans="1:10" ht="15" customHeight="1">
      <c r="A12" s="13" t="s">
        <v>167</v>
      </c>
      <c r="B12" s="20"/>
      <c r="C12" s="74">
        <v>600000</v>
      </c>
      <c r="D12" s="75">
        <v>669600</v>
      </c>
      <c r="E12" s="76">
        <v>669631.76</v>
      </c>
      <c r="F12" s="52">
        <f>E12/D12</f>
        <v>1.00004743130227</v>
      </c>
      <c r="G12" s="140">
        <v>600000</v>
      </c>
      <c r="H12" s="75">
        <v>502200</v>
      </c>
      <c r="I12" s="76">
        <v>502246</v>
      </c>
      <c r="J12" s="52">
        <f>I12/H12</f>
        <v>1.0000915969733175</v>
      </c>
    </row>
    <row r="13" spans="1:10" ht="15" customHeight="1" thickBot="1">
      <c r="A13" s="95" t="s">
        <v>100</v>
      </c>
      <c r="B13" s="96"/>
      <c r="C13" s="77">
        <v>0</v>
      </c>
      <c r="D13" s="78">
        <v>0</v>
      </c>
      <c r="E13" s="79">
        <v>0</v>
      </c>
      <c r="F13" s="52">
        <v>0</v>
      </c>
      <c r="G13" s="141">
        <v>0</v>
      </c>
      <c r="H13" s="78">
        <v>0</v>
      </c>
      <c r="I13" s="79">
        <v>0</v>
      </c>
      <c r="J13" s="52">
        <v>0</v>
      </c>
    </row>
    <row r="14" spans="1:10" ht="15" customHeight="1">
      <c r="A14" s="49" t="s">
        <v>70</v>
      </c>
      <c r="B14" s="50"/>
      <c r="C14" s="108"/>
      <c r="D14" s="108"/>
      <c r="E14" s="108"/>
      <c r="F14" s="109"/>
      <c r="G14" s="144"/>
      <c r="H14" s="108"/>
      <c r="I14" s="108"/>
      <c r="J14" s="110"/>
    </row>
    <row r="15" spans="1:10" ht="15" customHeight="1">
      <c r="A15" s="18" t="s">
        <v>137</v>
      </c>
      <c r="B15" s="19">
        <v>558</v>
      </c>
      <c r="C15" s="80">
        <v>0</v>
      </c>
      <c r="D15" s="81">
        <v>6700</v>
      </c>
      <c r="E15" s="70">
        <v>6690</v>
      </c>
      <c r="F15" s="52">
        <f>E15/D15</f>
        <v>0.9985074626865672</v>
      </c>
      <c r="G15" s="21">
        <v>0</v>
      </c>
      <c r="H15" s="82">
        <v>0</v>
      </c>
      <c r="I15" s="70">
        <v>0</v>
      </c>
      <c r="J15" s="52">
        <v>0</v>
      </c>
    </row>
    <row r="16" spans="1:12" ht="15" customHeight="1">
      <c r="A16" s="18" t="s">
        <v>173</v>
      </c>
      <c r="B16" s="19">
        <v>501</v>
      </c>
      <c r="C16" s="80">
        <v>80000</v>
      </c>
      <c r="D16" s="70">
        <v>68400</v>
      </c>
      <c r="E16" s="70">
        <v>68355.31</v>
      </c>
      <c r="F16" s="52">
        <f>E16/D16</f>
        <v>0.9993466374269006</v>
      </c>
      <c r="G16" s="21">
        <v>20000</v>
      </c>
      <c r="H16" s="82">
        <v>39000</v>
      </c>
      <c r="I16" s="70">
        <v>38971.91</v>
      </c>
      <c r="J16" s="52">
        <f>I16/H16</f>
        <v>0.9992797435897437</v>
      </c>
      <c r="L16" s="160"/>
    </row>
    <row r="17" spans="1:12" ht="15" customHeight="1">
      <c r="A17" s="10" t="s">
        <v>174</v>
      </c>
      <c r="B17" s="11">
        <v>501</v>
      </c>
      <c r="C17" s="83">
        <v>400000</v>
      </c>
      <c r="D17" s="81">
        <v>350000</v>
      </c>
      <c r="E17" s="81">
        <v>345809.4</v>
      </c>
      <c r="F17" s="52">
        <f>E17/D17</f>
        <v>0.9880268571428572</v>
      </c>
      <c r="G17" s="130">
        <v>150000</v>
      </c>
      <c r="H17" s="84">
        <v>131200</v>
      </c>
      <c r="I17" s="81">
        <v>131242.88</v>
      </c>
      <c r="J17" s="52">
        <f>I17/H17</f>
        <v>1.0003268292682927</v>
      </c>
      <c r="L17" s="160"/>
    </row>
    <row r="18" spans="1:12" ht="15" customHeight="1">
      <c r="A18" s="10" t="s">
        <v>175</v>
      </c>
      <c r="B18" s="11">
        <v>502</v>
      </c>
      <c r="C18" s="83">
        <v>0</v>
      </c>
      <c r="D18" s="81">
        <v>0</v>
      </c>
      <c r="E18" s="81">
        <v>0</v>
      </c>
      <c r="F18" s="52">
        <v>0</v>
      </c>
      <c r="G18" s="130">
        <v>0</v>
      </c>
      <c r="H18" s="84">
        <v>0</v>
      </c>
      <c r="I18" s="81">
        <v>0</v>
      </c>
      <c r="J18" s="52">
        <v>0</v>
      </c>
      <c r="L18" s="160"/>
    </row>
    <row r="19" spans="1:10" ht="15" customHeight="1">
      <c r="A19" s="10" t="s">
        <v>141</v>
      </c>
      <c r="B19" s="11">
        <v>502</v>
      </c>
      <c r="C19" s="83">
        <v>220000</v>
      </c>
      <c r="D19" s="81">
        <v>208600</v>
      </c>
      <c r="E19" s="81">
        <v>208597.73</v>
      </c>
      <c r="F19" s="52">
        <f>E19/D19</f>
        <v>0.9999891179290509</v>
      </c>
      <c r="G19" s="130">
        <v>30000</v>
      </c>
      <c r="H19" s="84">
        <v>58800</v>
      </c>
      <c r="I19" s="81">
        <v>58833.27</v>
      </c>
      <c r="J19" s="52">
        <f>I19/H19</f>
        <v>1.0005658163265305</v>
      </c>
    </row>
    <row r="20" spans="1:10" ht="15" customHeight="1">
      <c r="A20" s="10" t="s">
        <v>188</v>
      </c>
      <c r="B20" s="11">
        <v>502</v>
      </c>
      <c r="C20" s="83">
        <v>25000</v>
      </c>
      <c r="D20" s="81">
        <v>25300</v>
      </c>
      <c r="E20" s="81">
        <v>25281.46</v>
      </c>
      <c r="F20" s="52">
        <f>E20/D20</f>
        <v>0.9992671936758893</v>
      </c>
      <c r="G20" s="130">
        <v>0</v>
      </c>
      <c r="H20" s="84">
        <v>0</v>
      </c>
      <c r="I20" s="81">
        <v>0</v>
      </c>
      <c r="J20" s="52">
        <v>0</v>
      </c>
    </row>
    <row r="21" spans="1:10" ht="15" customHeight="1">
      <c r="A21" s="10" t="s">
        <v>143</v>
      </c>
      <c r="B21" s="11">
        <v>502</v>
      </c>
      <c r="C21" s="83">
        <v>0</v>
      </c>
      <c r="D21" s="81">
        <v>0</v>
      </c>
      <c r="E21" s="81">
        <v>0</v>
      </c>
      <c r="F21" s="52">
        <v>0</v>
      </c>
      <c r="G21" s="130">
        <v>3000</v>
      </c>
      <c r="H21" s="84">
        <v>7200</v>
      </c>
      <c r="I21" s="81">
        <v>7185.54</v>
      </c>
      <c r="J21" s="52">
        <f>I21/H21</f>
        <v>0.9979916666666666</v>
      </c>
    </row>
    <row r="22" spans="1:10" ht="15" customHeight="1">
      <c r="A22" s="10" t="s">
        <v>176</v>
      </c>
      <c r="B22" s="11">
        <v>502</v>
      </c>
      <c r="C22" s="83">
        <v>0</v>
      </c>
      <c r="D22" s="81">
        <v>0</v>
      </c>
      <c r="E22" s="81">
        <v>0</v>
      </c>
      <c r="F22" s="52">
        <v>0</v>
      </c>
      <c r="G22" s="130">
        <v>0</v>
      </c>
      <c r="H22" s="84">
        <v>0</v>
      </c>
      <c r="I22" s="81">
        <v>0</v>
      </c>
      <c r="J22" s="52">
        <v>0</v>
      </c>
    </row>
    <row r="23" spans="1:10" ht="15" customHeight="1">
      <c r="A23" s="10" t="s">
        <v>158</v>
      </c>
      <c r="B23" s="11">
        <v>504</v>
      </c>
      <c r="C23" s="83">
        <v>0</v>
      </c>
      <c r="D23" s="81">
        <v>0</v>
      </c>
      <c r="E23" s="81">
        <v>0</v>
      </c>
      <c r="F23" s="52">
        <v>0</v>
      </c>
      <c r="G23" s="130">
        <v>0</v>
      </c>
      <c r="H23" s="84">
        <v>0</v>
      </c>
      <c r="I23" s="81">
        <v>0</v>
      </c>
      <c r="J23" s="52">
        <v>0</v>
      </c>
    </row>
    <row r="24" spans="1:10" ht="15" customHeight="1">
      <c r="A24" s="10" t="s">
        <v>145</v>
      </c>
      <c r="B24" s="11">
        <v>511</v>
      </c>
      <c r="C24" s="83">
        <v>100000</v>
      </c>
      <c r="D24" s="81">
        <v>12700</v>
      </c>
      <c r="E24" s="81">
        <v>12721.32</v>
      </c>
      <c r="F24" s="52">
        <f>E24/D24</f>
        <v>1.0016787401574803</v>
      </c>
      <c r="G24" s="130">
        <v>6000</v>
      </c>
      <c r="H24" s="84">
        <v>3600</v>
      </c>
      <c r="I24" s="81">
        <v>3615.68</v>
      </c>
      <c r="J24" s="52">
        <f>I24/H24</f>
        <v>1.0043555555555554</v>
      </c>
    </row>
    <row r="25" spans="1:10" ht="15" customHeight="1">
      <c r="A25" s="10" t="s">
        <v>156</v>
      </c>
      <c r="B25" s="11">
        <v>512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146</v>
      </c>
      <c r="B26" s="11">
        <v>513</v>
      </c>
      <c r="C26" s="83">
        <v>0</v>
      </c>
      <c r="D26" s="81">
        <v>0</v>
      </c>
      <c r="E26" s="81">
        <v>0</v>
      </c>
      <c r="F26" s="52">
        <v>0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177</v>
      </c>
      <c r="B27" s="11">
        <v>518</v>
      </c>
      <c r="C27" s="83">
        <v>160200</v>
      </c>
      <c r="D27" s="81">
        <v>268200</v>
      </c>
      <c r="E27" s="81">
        <v>268217.62</v>
      </c>
      <c r="F27" s="52">
        <f>E27/D27</f>
        <v>1.000065697240865</v>
      </c>
      <c r="G27" s="130">
        <v>200000</v>
      </c>
      <c r="H27" s="84">
        <v>105700</v>
      </c>
      <c r="I27" s="81">
        <v>105733.89</v>
      </c>
      <c r="J27" s="52">
        <f>I27/H27</f>
        <v>1.000320624408704</v>
      </c>
    </row>
    <row r="28" spans="1:10" ht="15" customHeight="1">
      <c r="A28" s="10" t="s">
        <v>148</v>
      </c>
      <c r="B28" s="11">
        <v>521</v>
      </c>
      <c r="C28" s="83">
        <v>505000</v>
      </c>
      <c r="D28" s="81">
        <v>580600</v>
      </c>
      <c r="E28" s="81">
        <v>580613.61</v>
      </c>
      <c r="F28" s="52">
        <f>E28/D28</f>
        <v>1.000023441267654</v>
      </c>
      <c r="G28" s="130">
        <v>120000</v>
      </c>
      <c r="H28" s="84">
        <v>126500</v>
      </c>
      <c r="I28" s="81">
        <v>126496.39</v>
      </c>
      <c r="J28" s="52">
        <f>I28/H28</f>
        <v>0.9999714624505929</v>
      </c>
    </row>
    <row r="29" spans="1:10" ht="15" customHeight="1">
      <c r="A29" s="10" t="s">
        <v>149</v>
      </c>
      <c r="B29" s="11">
        <v>524</v>
      </c>
      <c r="C29" s="83">
        <v>172700</v>
      </c>
      <c r="D29" s="81">
        <v>143400</v>
      </c>
      <c r="E29" s="81">
        <v>143404.53</v>
      </c>
      <c r="F29" s="52">
        <f>E29/D29</f>
        <v>1.0000315899581589</v>
      </c>
      <c r="G29" s="130">
        <v>20000</v>
      </c>
      <c r="H29" s="84">
        <v>27900</v>
      </c>
      <c r="I29" s="81">
        <v>27916.47</v>
      </c>
      <c r="J29" s="52">
        <f>I29/H29</f>
        <v>1.0005903225806452</v>
      </c>
    </row>
    <row r="30" spans="1:10" ht="15" customHeight="1">
      <c r="A30" s="10" t="s">
        <v>195</v>
      </c>
      <c r="B30" s="11">
        <v>527</v>
      </c>
      <c r="C30" s="83">
        <v>5000</v>
      </c>
      <c r="D30" s="81">
        <v>8200</v>
      </c>
      <c r="E30" s="81">
        <v>8247.71</v>
      </c>
      <c r="F30" s="52">
        <f>E30/D30</f>
        <v>1.0058182926829267</v>
      </c>
      <c r="G30" s="130">
        <v>600</v>
      </c>
      <c r="H30" s="84">
        <v>1800</v>
      </c>
      <c r="I30" s="81">
        <v>1830.49</v>
      </c>
      <c r="J30" s="52">
        <f>I30/H30</f>
        <v>1.0169388888888888</v>
      </c>
    </row>
    <row r="31" spans="1:10" ht="15" customHeight="1">
      <c r="A31" s="10" t="s">
        <v>150</v>
      </c>
      <c r="B31" s="11">
        <v>525</v>
      </c>
      <c r="C31" s="83">
        <v>0</v>
      </c>
      <c r="D31" s="81">
        <v>1700</v>
      </c>
      <c r="E31" s="81">
        <v>1649.25</v>
      </c>
      <c r="F31" s="52">
        <f>E31/D31</f>
        <v>0.9701470588235294</v>
      </c>
      <c r="G31" s="130">
        <v>0</v>
      </c>
      <c r="H31" s="84">
        <v>500</v>
      </c>
      <c r="I31" s="81">
        <v>468.75</v>
      </c>
      <c r="J31" s="52">
        <f>I31/H31</f>
        <v>0.9375</v>
      </c>
    </row>
    <row r="32" spans="1:10" ht="15" customHeight="1">
      <c r="A32" s="10" t="s">
        <v>178</v>
      </c>
      <c r="B32" s="11">
        <v>528</v>
      </c>
      <c r="C32" s="83">
        <v>0</v>
      </c>
      <c r="D32" s="81">
        <v>0</v>
      </c>
      <c r="E32" s="81">
        <v>0</v>
      </c>
      <c r="F32" s="52">
        <v>0</v>
      </c>
      <c r="G32" s="130">
        <v>0</v>
      </c>
      <c r="H32" s="84">
        <v>0</v>
      </c>
      <c r="I32" s="81">
        <v>0</v>
      </c>
      <c r="J32" s="52">
        <v>0</v>
      </c>
    </row>
    <row r="33" spans="1:10" ht="15" customHeight="1">
      <c r="A33" s="10" t="s">
        <v>96</v>
      </c>
      <c r="B33" s="11">
        <v>538</v>
      </c>
      <c r="C33" s="83">
        <v>0</v>
      </c>
      <c r="D33" s="81">
        <v>0</v>
      </c>
      <c r="E33" s="81">
        <v>0</v>
      </c>
      <c r="F33" s="52">
        <v>0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153</v>
      </c>
      <c r="B34" s="11">
        <v>541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7" t="s">
        <v>154</v>
      </c>
      <c r="B35" s="9">
        <v>547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192</v>
      </c>
      <c r="B36" s="11">
        <v>549</v>
      </c>
      <c r="C36" s="83">
        <v>0</v>
      </c>
      <c r="D36" s="81">
        <v>9300</v>
      </c>
      <c r="E36" s="81">
        <v>9269</v>
      </c>
      <c r="F36" s="52">
        <f>E36/D36</f>
        <v>0.9966666666666667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7" t="s">
        <v>155</v>
      </c>
      <c r="B37" s="9">
        <v>551</v>
      </c>
      <c r="C37" s="117">
        <v>82500</v>
      </c>
      <c r="D37" s="118">
        <v>82500</v>
      </c>
      <c r="E37" s="118">
        <v>82507</v>
      </c>
      <c r="F37" s="52">
        <f>E37/D37</f>
        <v>1.0000848484848486</v>
      </c>
      <c r="G37" s="143">
        <v>0</v>
      </c>
      <c r="H37" s="119">
        <v>0</v>
      </c>
      <c r="I37" s="118">
        <v>0</v>
      </c>
      <c r="J37" s="52">
        <v>0</v>
      </c>
    </row>
    <row r="38" spans="1:10" ht="15" customHeight="1" thickBot="1">
      <c r="A38" s="57" t="s">
        <v>189</v>
      </c>
      <c r="B38" s="12">
        <v>591</v>
      </c>
      <c r="C38" s="121">
        <v>0</v>
      </c>
      <c r="D38" s="121">
        <v>0</v>
      </c>
      <c r="E38" s="121">
        <v>18.48</v>
      </c>
      <c r="F38" s="58">
        <v>0</v>
      </c>
      <c r="G38" s="145">
        <v>0</v>
      </c>
      <c r="H38" s="121">
        <v>0</v>
      </c>
      <c r="I38" s="121">
        <v>0</v>
      </c>
      <c r="J38" s="58">
        <v>0</v>
      </c>
    </row>
    <row r="39" spans="1:10" ht="15" customHeight="1" thickBot="1">
      <c r="A39" s="25" t="s">
        <v>20</v>
      </c>
      <c r="B39" s="120"/>
      <c r="C39" s="123">
        <f>SUM(C8:C13)</f>
        <v>1700000</v>
      </c>
      <c r="D39" s="124">
        <f>SUM(D8:D13)</f>
        <v>1765600</v>
      </c>
      <c r="E39" s="125">
        <f>SUM(E8:E13)</f>
        <v>1761441.16</v>
      </c>
      <c r="F39" s="91">
        <f>E39/D39</f>
        <v>0.9976445174444948</v>
      </c>
      <c r="G39" s="123">
        <f>SUM(G8:G13)</f>
        <v>600000</v>
      </c>
      <c r="H39" s="124">
        <f>SUM(H8:H13)</f>
        <v>502200</v>
      </c>
      <c r="I39" s="125">
        <f>SUM(I8:I13)</f>
        <v>502246</v>
      </c>
      <c r="J39" s="91">
        <f>I39/H39</f>
        <v>1.0000915969733175</v>
      </c>
    </row>
    <row r="40" spans="1:11" s="92" customFormat="1" ht="15" customHeight="1" thickBot="1">
      <c r="A40" s="66" t="s">
        <v>21</v>
      </c>
      <c r="B40" s="93"/>
      <c r="C40" s="132">
        <f>-SUM(C15:C38)</f>
        <v>-1750400</v>
      </c>
      <c r="D40" s="134">
        <f>-SUM(D15:D38)</f>
        <v>-1765600</v>
      </c>
      <c r="E40" s="133">
        <f>-SUM(E15:E38)</f>
        <v>-1761382.42</v>
      </c>
      <c r="F40" s="52">
        <f>E40/D40</f>
        <v>0.9976112483008609</v>
      </c>
      <c r="G40" s="132">
        <f>-SUM(G15:G38)</f>
        <v>-549600</v>
      </c>
      <c r="H40" s="134">
        <f>-SUM(H15:H38)</f>
        <v>-502200</v>
      </c>
      <c r="I40" s="133">
        <f>-SUM(I15:I38)</f>
        <v>-502295.27</v>
      </c>
      <c r="J40" s="91">
        <f>I40/H40</f>
        <v>1.0001897052966946</v>
      </c>
      <c r="K40" s="4"/>
    </row>
    <row r="41" spans="1:10" ht="15" customHeight="1" thickBot="1">
      <c r="A41" s="100" t="s">
        <v>237</v>
      </c>
      <c r="B41" s="67"/>
      <c r="C41" s="101">
        <f>+C39+C40</f>
        <v>-50400</v>
      </c>
      <c r="D41" s="88">
        <f>+D39+D40</f>
        <v>0</v>
      </c>
      <c r="E41" s="88">
        <f>+E39+E40</f>
        <v>58.73999999999069</v>
      </c>
      <c r="F41" s="68" t="s">
        <v>19</v>
      </c>
      <c r="G41" s="146">
        <f>+G39+G40</f>
        <v>50400</v>
      </c>
      <c r="H41" s="101">
        <f>+H39+H40</f>
        <v>0</v>
      </c>
      <c r="I41" s="88">
        <f>+I39+I40</f>
        <v>-49.27000000001863</v>
      </c>
      <c r="J41" s="58">
        <v>0</v>
      </c>
    </row>
    <row r="42" spans="1:10" ht="13.5" thickBot="1">
      <c r="A42" s="150" t="s">
        <v>238</v>
      </c>
      <c r="B42" s="147"/>
      <c r="C42" s="188">
        <v>0</v>
      </c>
      <c r="D42" s="88">
        <v>0</v>
      </c>
      <c r="E42" s="180">
        <v>0</v>
      </c>
      <c r="F42" s="181" t="s">
        <v>19</v>
      </c>
      <c r="G42" s="185">
        <v>0</v>
      </c>
      <c r="H42" s="151">
        <v>0</v>
      </c>
      <c r="I42" s="151">
        <v>0</v>
      </c>
      <c r="J42" s="161" t="s">
        <v>19</v>
      </c>
    </row>
    <row r="43" spans="1:10" ht="13.5" thickBot="1">
      <c r="A43" s="150" t="s">
        <v>239</v>
      </c>
      <c r="B43" s="182"/>
      <c r="C43" s="179">
        <v>0</v>
      </c>
      <c r="D43" s="180">
        <v>0</v>
      </c>
      <c r="E43" s="88">
        <f>+E39+E40</f>
        <v>58.73999999999069</v>
      </c>
      <c r="F43" s="181" t="s">
        <v>19</v>
      </c>
      <c r="G43" s="184">
        <v>0</v>
      </c>
      <c r="H43" s="151">
        <v>0</v>
      </c>
      <c r="I43" s="151">
        <f>I41</f>
        <v>-49.27000000001863</v>
      </c>
      <c r="J43" s="181" t="s">
        <v>19</v>
      </c>
    </row>
    <row r="44" spans="1:10" ht="13.5" thickBot="1">
      <c r="A44" s="150" t="s">
        <v>240</v>
      </c>
      <c r="B44" s="147"/>
      <c r="C44" s="187"/>
      <c r="D44" s="148"/>
      <c r="E44" s="149"/>
      <c r="F44" s="149"/>
      <c r="G44" s="185"/>
      <c r="H44" s="186"/>
      <c r="I44" s="151">
        <f>E43+I43</f>
        <v>9.46999999997206</v>
      </c>
      <c r="J44" s="183" t="s">
        <v>19</v>
      </c>
    </row>
    <row r="45" ht="12.75">
      <c r="C45" s="159"/>
    </row>
    <row r="46" ht="12.75">
      <c r="C46" s="159"/>
    </row>
    <row r="47" ht="12.75">
      <c r="C47" s="159"/>
    </row>
  </sheetData>
  <sheetProtection/>
  <mergeCells count="2">
    <mergeCell ref="C4:F4"/>
    <mergeCell ref="G4:J4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&amp;L&amp;A&amp;R156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spans="1:9" ht="15">
      <c r="A1" s="38" t="s">
        <v>90</v>
      </c>
      <c r="D1" s="210" t="s">
        <v>8</v>
      </c>
      <c r="E1" s="210"/>
      <c r="F1" s="210"/>
      <c r="G1" s="126"/>
      <c r="H1" s="39" t="s">
        <v>9</v>
      </c>
      <c r="I1" s="40">
        <v>43465</v>
      </c>
    </row>
    <row r="2" ht="14.25" thickBot="1">
      <c r="A2" s="38" t="s">
        <v>91</v>
      </c>
    </row>
    <row r="3" spans="3:10" ht="12" customHeight="1">
      <c r="C3" s="211" t="s">
        <v>61</v>
      </c>
      <c r="D3" s="212"/>
      <c r="E3" s="212"/>
      <c r="F3" s="213"/>
      <c r="G3" s="214" t="s">
        <v>10</v>
      </c>
      <c r="H3" s="212"/>
      <c r="I3" s="212"/>
      <c r="J3" s="213"/>
    </row>
    <row r="4" spans="1:10" ht="12" customHeight="1">
      <c r="A4" s="41"/>
      <c r="B4" s="7"/>
      <c r="C4" s="42" t="s">
        <v>62</v>
      </c>
      <c r="D4" s="43" t="s">
        <v>63</v>
      </c>
      <c r="E4" s="44" t="s">
        <v>64</v>
      </c>
      <c r="F4" s="45" t="s">
        <v>7</v>
      </c>
      <c r="G4" s="135" t="s">
        <v>62</v>
      </c>
      <c r="H4" s="43" t="s">
        <v>63</v>
      </c>
      <c r="I4" s="8" t="s">
        <v>64</v>
      </c>
      <c r="J4" s="9" t="s">
        <v>7</v>
      </c>
    </row>
    <row r="5" spans="1:10" ht="9.75" customHeight="1" thickBot="1">
      <c r="A5" s="41"/>
      <c r="B5" s="46"/>
      <c r="C5" s="47" t="s">
        <v>11</v>
      </c>
      <c r="D5" s="48" t="s">
        <v>12</v>
      </c>
      <c r="E5" s="8" t="s">
        <v>13</v>
      </c>
      <c r="F5" s="9" t="s">
        <v>14</v>
      </c>
      <c r="G5" s="138" t="s">
        <v>15</v>
      </c>
      <c r="H5" s="48" t="s">
        <v>16</v>
      </c>
      <c r="I5" s="8" t="s">
        <v>17</v>
      </c>
      <c r="J5" s="9" t="s">
        <v>18</v>
      </c>
    </row>
    <row r="6" spans="1:10" ht="15" customHeight="1">
      <c r="A6" s="220" t="s">
        <v>65</v>
      </c>
      <c r="B6" s="221"/>
      <c r="C6" s="221"/>
      <c r="D6" s="221"/>
      <c r="E6" s="221"/>
      <c r="F6" s="221"/>
      <c r="G6" s="221"/>
      <c r="H6" s="221"/>
      <c r="I6" s="221"/>
      <c r="J6" s="222"/>
    </row>
    <row r="7" spans="1:10" ht="15" customHeight="1">
      <c r="A7" s="215" t="s">
        <v>135</v>
      </c>
      <c r="B7" s="216"/>
      <c r="C7" s="69">
        <v>3426000</v>
      </c>
      <c r="D7" s="21">
        <v>3441900</v>
      </c>
      <c r="E7" s="70">
        <v>3406810</v>
      </c>
      <c r="F7" s="52">
        <f aca="true" t="shared" si="0" ref="F7:F17">E7/D7</f>
        <v>0.9898050495365932</v>
      </c>
      <c r="G7" s="21">
        <v>0</v>
      </c>
      <c r="H7" s="21">
        <v>0</v>
      </c>
      <c r="I7" s="70">
        <v>0</v>
      </c>
      <c r="J7" s="52">
        <f aca="true" t="shared" si="1" ref="J7:J17">IF(ISERR(I7/H7),0,I7/H7)</f>
        <v>0</v>
      </c>
    </row>
    <row r="8" spans="1:10" ht="15" customHeight="1">
      <c r="A8" s="13" t="s">
        <v>257</v>
      </c>
      <c r="B8" s="20"/>
      <c r="C8" s="71">
        <v>0</v>
      </c>
      <c r="D8" s="72">
        <v>56200</v>
      </c>
      <c r="E8" s="73">
        <v>56200</v>
      </c>
      <c r="F8" s="52">
        <f t="shared" si="0"/>
        <v>1</v>
      </c>
      <c r="G8" s="139">
        <v>0</v>
      </c>
      <c r="H8" s="72">
        <v>0</v>
      </c>
      <c r="I8" s="73">
        <v>0</v>
      </c>
      <c r="J8" s="55">
        <f t="shared" si="1"/>
        <v>0</v>
      </c>
    </row>
    <row r="9" spans="1:10" ht="15" customHeight="1">
      <c r="A9" s="13" t="s">
        <v>66</v>
      </c>
      <c r="B9" s="16"/>
      <c r="C9" s="71">
        <v>0</v>
      </c>
      <c r="D9" s="72">
        <v>0</v>
      </c>
      <c r="E9" s="73">
        <v>0</v>
      </c>
      <c r="F9" s="52">
        <v>0</v>
      </c>
      <c r="G9" s="139">
        <v>0</v>
      </c>
      <c r="H9" s="72">
        <v>0</v>
      </c>
      <c r="I9" s="73">
        <v>0</v>
      </c>
      <c r="J9" s="55">
        <f t="shared" si="1"/>
        <v>0</v>
      </c>
    </row>
    <row r="10" spans="1:10" ht="15" customHeight="1">
      <c r="A10" s="13" t="s">
        <v>215</v>
      </c>
      <c r="B10" s="20"/>
      <c r="C10" s="71">
        <v>0</v>
      </c>
      <c r="D10" s="72">
        <v>1006400</v>
      </c>
      <c r="E10" s="73">
        <v>1006400</v>
      </c>
      <c r="F10" s="52">
        <f t="shared" si="0"/>
        <v>1</v>
      </c>
      <c r="G10" s="139">
        <v>0</v>
      </c>
      <c r="H10" s="72">
        <v>0</v>
      </c>
      <c r="I10" s="73">
        <v>0</v>
      </c>
      <c r="J10" s="55">
        <f t="shared" si="1"/>
        <v>0</v>
      </c>
    </row>
    <row r="11" spans="1:10" ht="15" customHeight="1">
      <c r="A11" s="13" t="s">
        <v>226</v>
      </c>
      <c r="B11" s="16"/>
      <c r="C11" s="71">
        <v>0</v>
      </c>
      <c r="D11" s="72">
        <v>0</v>
      </c>
      <c r="E11" s="73">
        <v>0</v>
      </c>
      <c r="F11" s="52">
        <v>0</v>
      </c>
      <c r="G11" s="139">
        <v>0</v>
      </c>
      <c r="H11" s="72">
        <v>0</v>
      </c>
      <c r="I11" s="73">
        <v>0</v>
      </c>
      <c r="J11" s="55">
        <f t="shared" si="1"/>
        <v>0</v>
      </c>
    </row>
    <row r="12" spans="1:10" ht="15" customHeight="1">
      <c r="A12" s="13" t="s">
        <v>194</v>
      </c>
      <c r="B12" s="20"/>
      <c r="C12" s="71">
        <v>0</v>
      </c>
      <c r="D12" s="72">
        <v>15000</v>
      </c>
      <c r="E12" s="73">
        <v>15000</v>
      </c>
      <c r="F12" s="52">
        <f t="shared" si="0"/>
        <v>1</v>
      </c>
      <c r="G12" s="139">
        <v>0</v>
      </c>
      <c r="H12" s="72">
        <v>0</v>
      </c>
      <c r="I12" s="73">
        <v>0</v>
      </c>
      <c r="J12" s="55">
        <f t="shared" si="1"/>
        <v>0</v>
      </c>
    </row>
    <row r="13" spans="1:10" ht="15" customHeight="1">
      <c r="A13" s="13" t="s">
        <v>190</v>
      </c>
      <c r="B13" s="16"/>
      <c r="C13" s="71">
        <v>0</v>
      </c>
      <c r="D13" s="72">
        <v>0</v>
      </c>
      <c r="E13" s="73">
        <v>0</v>
      </c>
      <c r="F13" s="52">
        <v>0</v>
      </c>
      <c r="G13" s="139">
        <v>0</v>
      </c>
      <c r="H13" s="72">
        <v>0</v>
      </c>
      <c r="I13" s="73">
        <v>0</v>
      </c>
      <c r="J13" s="55">
        <f>IF(ISERR(I13/H13),0,I13/H13)</f>
        <v>0</v>
      </c>
    </row>
    <row r="14" spans="1:10" ht="15" customHeight="1">
      <c r="A14" s="217" t="s">
        <v>67</v>
      </c>
      <c r="B14" s="218"/>
      <c r="C14" s="71">
        <v>390000</v>
      </c>
      <c r="D14" s="72">
        <v>545000</v>
      </c>
      <c r="E14" s="73">
        <v>545000</v>
      </c>
      <c r="F14" s="52">
        <f t="shared" si="0"/>
        <v>1</v>
      </c>
      <c r="G14" s="139">
        <v>0</v>
      </c>
      <c r="H14" s="72">
        <v>0</v>
      </c>
      <c r="I14" s="73">
        <v>0</v>
      </c>
      <c r="J14" s="55">
        <f t="shared" si="1"/>
        <v>0</v>
      </c>
    </row>
    <row r="15" spans="1:10" ht="15" customHeight="1">
      <c r="A15" s="217" t="s">
        <v>68</v>
      </c>
      <c r="B15" s="219"/>
      <c r="C15" s="71">
        <v>2250000</v>
      </c>
      <c r="D15" s="72">
        <v>3028500</v>
      </c>
      <c r="E15" s="73">
        <v>3028475.89</v>
      </c>
      <c r="F15" s="52">
        <f t="shared" si="0"/>
        <v>0.9999920389631831</v>
      </c>
      <c r="G15" s="139">
        <v>0</v>
      </c>
      <c r="H15" s="72">
        <v>0</v>
      </c>
      <c r="I15" s="73">
        <v>0</v>
      </c>
      <c r="J15" s="55">
        <f t="shared" si="1"/>
        <v>0</v>
      </c>
    </row>
    <row r="16" spans="1:10" ht="15" customHeight="1">
      <c r="A16" s="13" t="s">
        <v>77</v>
      </c>
      <c r="B16" s="20"/>
      <c r="C16" s="74">
        <v>500000</v>
      </c>
      <c r="D16" s="75">
        <v>841500</v>
      </c>
      <c r="E16" s="76">
        <v>841460.01</v>
      </c>
      <c r="F16" s="52">
        <f t="shared" si="0"/>
        <v>0.99995247771836</v>
      </c>
      <c r="G16" s="140">
        <v>490000</v>
      </c>
      <c r="H16" s="75">
        <v>746000</v>
      </c>
      <c r="I16" s="76">
        <v>745419.87</v>
      </c>
      <c r="J16" s="52">
        <f>I16/H16</f>
        <v>0.999222345844504</v>
      </c>
    </row>
    <row r="17" spans="1:10" ht="15" customHeight="1" thickBot="1">
      <c r="A17" s="208" t="s">
        <v>234</v>
      </c>
      <c r="B17" s="209"/>
      <c r="C17" s="77">
        <v>0</v>
      </c>
      <c r="D17" s="78">
        <v>205400</v>
      </c>
      <c r="E17" s="79">
        <v>205384.86</v>
      </c>
      <c r="F17" s="52">
        <f t="shared" si="0"/>
        <v>0.9999262901655306</v>
      </c>
      <c r="G17" s="141">
        <v>0</v>
      </c>
      <c r="H17" s="78">
        <v>0</v>
      </c>
      <c r="I17" s="79">
        <v>0</v>
      </c>
      <c r="J17" s="56">
        <f t="shared" si="1"/>
        <v>0</v>
      </c>
    </row>
    <row r="18" spans="1:10" ht="15" customHeight="1">
      <c r="A18" s="49" t="s">
        <v>70</v>
      </c>
      <c r="B18" s="50"/>
      <c r="C18" s="50"/>
      <c r="D18" s="50"/>
      <c r="E18" s="50"/>
      <c r="F18" s="50"/>
      <c r="G18" s="142"/>
      <c r="H18" s="50"/>
      <c r="I18" s="50"/>
      <c r="J18" s="51"/>
    </row>
    <row r="19" spans="1:10" ht="15" customHeight="1">
      <c r="A19" s="18" t="s">
        <v>137</v>
      </c>
      <c r="B19" s="19">
        <v>558</v>
      </c>
      <c r="C19" s="80">
        <v>100000</v>
      </c>
      <c r="D19" s="81">
        <v>271300</v>
      </c>
      <c r="E19" s="70">
        <v>271286.57</v>
      </c>
      <c r="F19" s="52">
        <f>E19/D19</f>
        <v>0.9999504976041284</v>
      </c>
      <c r="G19" s="21">
        <v>0</v>
      </c>
      <c r="H19" s="82">
        <v>0</v>
      </c>
      <c r="I19" s="70">
        <v>0</v>
      </c>
      <c r="J19" s="52">
        <v>0</v>
      </c>
    </row>
    <row r="20" spans="1:10" ht="15" customHeight="1">
      <c r="A20" s="18" t="s">
        <v>138</v>
      </c>
      <c r="B20" s="19">
        <v>501</v>
      </c>
      <c r="C20" s="80">
        <v>290000</v>
      </c>
      <c r="D20" s="81">
        <v>886700</v>
      </c>
      <c r="E20" s="70">
        <v>886680.24</v>
      </c>
      <c r="F20" s="52">
        <f aca="true" t="shared" si="2" ref="F20:F43">E20/D20</f>
        <v>0.9999777151234915</v>
      </c>
      <c r="G20" s="21">
        <v>50000</v>
      </c>
      <c r="H20" s="82">
        <v>13700</v>
      </c>
      <c r="I20" s="70">
        <v>13637</v>
      </c>
      <c r="J20" s="52">
        <f>I20/H20</f>
        <v>0.9954014598540146</v>
      </c>
    </row>
    <row r="21" spans="1:10" ht="15" customHeight="1">
      <c r="A21" s="18" t="s">
        <v>139</v>
      </c>
      <c r="B21" s="19">
        <v>501</v>
      </c>
      <c r="C21" s="80">
        <v>2250000</v>
      </c>
      <c r="D21" s="70">
        <v>3028500</v>
      </c>
      <c r="E21" s="70">
        <v>3028476.74</v>
      </c>
      <c r="F21" s="52">
        <f t="shared" si="2"/>
        <v>0.99999231963018</v>
      </c>
      <c r="G21" s="21">
        <v>0</v>
      </c>
      <c r="H21" s="82">
        <v>28100</v>
      </c>
      <c r="I21" s="70">
        <v>28089.87</v>
      </c>
      <c r="J21" s="52">
        <f>I21/H21</f>
        <v>0.9996395017793593</v>
      </c>
    </row>
    <row r="22" spans="1:10" ht="15" customHeight="1">
      <c r="A22" s="10" t="s">
        <v>140</v>
      </c>
      <c r="B22" s="11">
        <v>502</v>
      </c>
      <c r="C22" s="83">
        <v>720000</v>
      </c>
      <c r="D22" s="81">
        <v>593600</v>
      </c>
      <c r="E22" s="81">
        <v>593620.91</v>
      </c>
      <c r="F22" s="52">
        <f t="shared" si="2"/>
        <v>1.00003522574124</v>
      </c>
      <c r="G22" s="168">
        <v>35000</v>
      </c>
      <c r="H22" s="84">
        <v>87700</v>
      </c>
      <c r="I22" s="81">
        <v>87641</v>
      </c>
      <c r="J22" s="52">
        <f>I22/H22</f>
        <v>0.999327251995439</v>
      </c>
    </row>
    <row r="23" spans="1:10" ht="15" customHeight="1">
      <c r="A23" s="10" t="s">
        <v>141</v>
      </c>
      <c r="B23" s="11">
        <v>502</v>
      </c>
      <c r="C23" s="83">
        <v>700000</v>
      </c>
      <c r="D23" s="81">
        <v>717600</v>
      </c>
      <c r="E23" s="81">
        <v>717585</v>
      </c>
      <c r="F23" s="52">
        <f t="shared" si="2"/>
        <v>0.9999790969899666</v>
      </c>
      <c r="G23" s="130">
        <v>30000</v>
      </c>
      <c r="H23" s="84">
        <v>78800</v>
      </c>
      <c r="I23" s="81">
        <v>78741</v>
      </c>
      <c r="J23" s="52">
        <f>I23/H23</f>
        <v>0.999251269035533</v>
      </c>
    </row>
    <row r="24" spans="1:10" ht="15" customHeight="1">
      <c r="A24" s="10" t="s">
        <v>142</v>
      </c>
      <c r="B24" s="11">
        <v>502</v>
      </c>
      <c r="C24" s="83">
        <v>280000</v>
      </c>
      <c r="D24" s="81">
        <v>241400</v>
      </c>
      <c r="E24" s="81">
        <v>241337.14</v>
      </c>
      <c r="F24" s="52">
        <f t="shared" si="2"/>
        <v>0.9997396023198012</v>
      </c>
      <c r="G24" s="130">
        <v>15000</v>
      </c>
      <c r="H24" s="84">
        <v>28300</v>
      </c>
      <c r="I24" s="81">
        <v>28274</v>
      </c>
      <c r="J24" s="52">
        <f>I24/H24</f>
        <v>0.9990812720848057</v>
      </c>
    </row>
    <row r="25" spans="1:10" ht="15" customHeight="1">
      <c r="A25" s="10" t="s">
        <v>143</v>
      </c>
      <c r="B25" s="11">
        <v>502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144</v>
      </c>
      <c r="B26" s="11">
        <v>504</v>
      </c>
      <c r="C26" s="83">
        <v>0</v>
      </c>
      <c r="D26" s="81">
        <v>0</v>
      </c>
      <c r="E26" s="81">
        <v>0</v>
      </c>
      <c r="F26" s="52">
        <v>0</v>
      </c>
      <c r="G26" s="130">
        <v>0</v>
      </c>
      <c r="H26" s="84">
        <v>7300</v>
      </c>
      <c r="I26" s="81">
        <v>7330</v>
      </c>
      <c r="J26" s="52">
        <f>I26/H26</f>
        <v>1.0041095890410958</v>
      </c>
    </row>
    <row r="27" spans="1:10" ht="15" customHeight="1">
      <c r="A27" s="10" t="s">
        <v>145</v>
      </c>
      <c r="B27" s="11">
        <v>511</v>
      </c>
      <c r="C27" s="83">
        <v>30000</v>
      </c>
      <c r="D27" s="81">
        <v>169500</v>
      </c>
      <c r="E27" s="81">
        <v>169527.2</v>
      </c>
      <c r="F27" s="52">
        <f t="shared" si="2"/>
        <v>1.0001604719764012</v>
      </c>
      <c r="G27" s="130">
        <v>35000</v>
      </c>
      <c r="H27" s="84">
        <v>10200</v>
      </c>
      <c r="I27" s="81">
        <v>10152</v>
      </c>
      <c r="J27" s="52">
        <f>I27/H27</f>
        <v>0.9952941176470588</v>
      </c>
    </row>
    <row r="28" spans="1:10" ht="15" customHeight="1">
      <c r="A28" s="10" t="s">
        <v>156</v>
      </c>
      <c r="B28" s="11">
        <v>512</v>
      </c>
      <c r="C28" s="83">
        <v>26000</v>
      </c>
      <c r="D28" s="81">
        <v>33900</v>
      </c>
      <c r="E28" s="81">
        <v>33898</v>
      </c>
      <c r="F28" s="52">
        <f t="shared" si="2"/>
        <v>0.9999410029498526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146</v>
      </c>
      <c r="B29" s="11">
        <v>513</v>
      </c>
      <c r="C29" s="83">
        <v>0</v>
      </c>
      <c r="D29" s="81">
        <v>0</v>
      </c>
      <c r="E29" s="81">
        <v>0</v>
      </c>
      <c r="F29" s="52">
        <v>0</v>
      </c>
      <c r="G29" s="130">
        <v>0</v>
      </c>
      <c r="H29" s="84">
        <v>0</v>
      </c>
      <c r="I29" s="81">
        <v>0</v>
      </c>
      <c r="J29" s="52">
        <v>0</v>
      </c>
    </row>
    <row r="30" spans="1:10" ht="15" customHeight="1">
      <c r="A30" s="10" t="s">
        <v>147</v>
      </c>
      <c r="B30" s="11">
        <v>518</v>
      </c>
      <c r="C30" s="83">
        <v>1545000</v>
      </c>
      <c r="D30" s="81">
        <v>1371300</v>
      </c>
      <c r="E30" s="81">
        <v>1371334.3</v>
      </c>
      <c r="F30" s="52">
        <f t="shared" si="2"/>
        <v>1.000025012761613</v>
      </c>
      <c r="G30" s="130">
        <v>15000</v>
      </c>
      <c r="H30" s="84">
        <v>34300</v>
      </c>
      <c r="I30" s="81">
        <v>34173</v>
      </c>
      <c r="J30" s="52">
        <f>I30/H30</f>
        <v>0.9962973760932945</v>
      </c>
    </row>
    <row r="31" spans="1:10" ht="15" customHeight="1">
      <c r="A31" s="10" t="s">
        <v>148</v>
      </c>
      <c r="B31" s="11">
        <v>521</v>
      </c>
      <c r="C31" s="83">
        <v>150000</v>
      </c>
      <c r="D31" s="81">
        <v>1030300</v>
      </c>
      <c r="E31" s="81">
        <v>995226</v>
      </c>
      <c r="F31" s="52">
        <f t="shared" si="2"/>
        <v>0.9659574881102592</v>
      </c>
      <c r="G31" s="130">
        <v>50000</v>
      </c>
      <c r="H31" s="84">
        <v>61200</v>
      </c>
      <c r="I31" s="81">
        <v>61089</v>
      </c>
      <c r="J31" s="52">
        <f>I31/H31</f>
        <v>0.9981862745098039</v>
      </c>
    </row>
    <row r="32" spans="1:10" ht="15" customHeight="1">
      <c r="A32" s="10" t="s">
        <v>149</v>
      </c>
      <c r="B32" s="11">
        <v>524</v>
      </c>
      <c r="C32" s="83">
        <v>0</v>
      </c>
      <c r="D32" s="81">
        <v>290100</v>
      </c>
      <c r="E32" s="81">
        <v>290088</v>
      </c>
      <c r="F32" s="52">
        <f t="shared" si="2"/>
        <v>0.9999586349534644</v>
      </c>
      <c r="G32" s="130">
        <v>19000</v>
      </c>
      <c r="H32" s="84">
        <v>12800</v>
      </c>
      <c r="I32" s="81">
        <v>12781</v>
      </c>
      <c r="J32" s="52">
        <f>I32/H32</f>
        <v>0.998515625</v>
      </c>
    </row>
    <row r="33" spans="1:10" ht="15" customHeight="1">
      <c r="A33" s="10" t="s">
        <v>195</v>
      </c>
      <c r="B33" s="11">
        <v>527</v>
      </c>
      <c r="C33" s="83">
        <v>0</v>
      </c>
      <c r="D33" s="81">
        <v>17800</v>
      </c>
      <c r="E33" s="81">
        <v>17848</v>
      </c>
      <c r="F33" s="52">
        <f t="shared" si="2"/>
        <v>1.0026966292134831</v>
      </c>
      <c r="G33" s="130">
        <v>0</v>
      </c>
      <c r="H33" s="84">
        <v>0</v>
      </c>
      <c r="I33" s="81">
        <v>0</v>
      </c>
      <c r="J33" s="52">
        <v>0</v>
      </c>
    </row>
    <row r="34" spans="1:10" ht="15" customHeight="1">
      <c r="A34" s="10" t="s">
        <v>150</v>
      </c>
      <c r="B34" s="11">
        <v>525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151</v>
      </c>
      <c r="B35" s="11">
        <v>528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152</v>
      </c>
      <c r="B36" s="11">
        <v>538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153</v>
      </c>
      <c r="B37" s="11">
        <v>541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154</v>
      </c>
      <c r="B38" s="11">
        <v>547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0" t="s">
        <v>218</v>
      </c>
      <c r="B39" s="11">
        <v>549</v>
      </c>
      <c r="C39" s="83">
        <v>0</v>
      </c>
      <c r="D39" s="81">
        <v>1300</v>
      </c>
      <c r="E39" s="81">
        <v>1275</v>
      </c>
      <c r="F39" s="52">
        <f t="shared" si="2"/>
        <v>0.9807692307692307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>
      <c r="A40" s="17" t="s">
        <v>155</v>
      </c>
      <c r="B40" s="9">
        <v>551</v>
      </c>
      <c r="C40" s="83">
        <v>475000</v>
      </c>
      <c r="D40" s="81">
        <v>486100</v>
      </c>
      <c r="E40" s="81">
        <v>486089</v>
      </c>
      <c r="F40" s="52">
        <f t="shared" si="2"/>
        <v>0.9999773709113351</v>
      </c>
      <c r="G40" s="130">
        <v>0</v>
      </c>
      <c r="H40" s="84">
        <v>0</v>
      </c>
      <c r="I40" s="81">
        <v>0</v>
      </c>
      <c r="J40" s="52">
        <v>0</v>
      </c>
    </row>
    <row r="41" spans="1:10" ht="15" customHeight="1" thickBot="1">
      <c r="A41" s="57" t="s">
        <v>189</v>
      </c>
      <c r="B41" s="12">
        <v>591</v>
      </c>
      <c r="C41" s="85">
        <v>0</v>
      </c>
      <c r="D41" s="86">
        <v>500</v>
      </c>
      <c r="E41" s="86">
        <v>458.66</v>
      </c>
      <c r="F41" s="52">
        <f t="shared" si="2"/>
        <v>0.91732</v>
      </c>
      <c r="G41" s="129">
        <v>0</v>
      </c>
      <c r="H41" s="87">
        <v>11600</v>
      </c>
      <c r="I41" s="86">
        <v>11560</v>
      </c>
      <c r="J41" s="52">
        <f>I41/H41</f>
        <v>0.996551724137931</v>
      </c>
    </row>
    <row r="42" spans="1:10" ht="15" customHeight="1">
      <c r="A42" s="14" t="s">
        <v>20</v>
      </c>
      <c r="B42" s="15"/>
      <c r="C42" s="59">
        <f>SUM(C7:C17)</f>
        <v>6566000</v>
      </c>
      <c r="D42" s="59">
        <f>SUM(D7:D17)</f>
        <v>9139900</v>
      </c>
      <c r="E42" s="59">
        <f>SUM(E7:E17)</f>
        <v>9104730.76</v>
      </c>
      <c r="F42" s="60">
        <f t="shared" si="2"/>
        <v>0.9961521198262563</v>
      </c>
      <c r="G42" s="61">
        <f>SUM(G7:G17)</f>
        <v>490000</v>
      </c>
      <c r="H42" s="61">
        <f>SUM(H7:H17)</f>
        <v>746000</v>
      </c>
      <c r="I42" s="62">
        <f>SUM(I7:I17)</f>
        <v>745419.87</v>
      </c>
      <c r="J42" s="60">
        <f>I42/H42</f>
        <v>0.999222345844504</v>
      </c>
    </row>
    <row r="43" spans="1:10" ht="15" customHeight="1" thickBot="1">
      <c r="A43" s="13" t="s">
        <v>21</v>
      </c>
      <c r="B43" s="16"/>
      <c r="C43" s="63">
        <f>-SUM(C19:C41)</f>
        <v>-6566000</v>
      </c>
      <c r="D43" s="63">
        <f>-SUM(D19:D41)</f>
        <v>-9139900</v>
      </c>
      <c r="E43" s="63">
        <f>-SUM(E19:E41)</f>
        <v>-9104730.76</v>
      </c>
      <c r="F43" s="52">
        <f t="shared" si="2"/>
        <v>0.9961521198262563</v>
      </c>
      <c r="G43" s="64">
        <f>-SUM(G19:G41)</f>
        <v>-249000</v>
      </c>
      <c r="H43" s="64">
        <f>-SUM(H19:H41)</f>
        <v>-374000</v>
      </c>
      <c r="I43" s="65">
        <f>-SUM(I19:I41)</f>
        <v>-373467.87</v>
      </c>
      <c r="J43" s="56">
        <f>I43/H43</f>
        <v>0.998577192513369</v>
      </c>
    </row>
    <row r="44" spans="1:10" ht="15" customHeight="1" thickBot="1">
      <c r="A44" s="100" t="s">
        <v>237</v>
      </c>
      <c r="B44" s="67"/>
      <c r="C44" s="101">
        <f>+C42+C43</f>
        <v>0</v>
      </c>
      <c r="D44" s="88">
        <f>+D42+D43</f>
        <v>0</v>
      </c>
      <c r="E44" s="88">
        <f>+E42+E43</f>
        <v>0</v>
      </c>
      <c r="F44" s="68" t="s">
        <v>19</v>
      </c>
      <c r="G44" s="146">
        <f>+G42+G43</f>
        <v>241000</v>
      </c>
      <c r="H44" s="101">
        <f>+H42+H43</f>
        <v>372000</v>
      </c>
      <c r="I44" s="88">
        <f>+I42+I43</f>
        <v>371952</v>
      </c>
      <c r="J44" s="58">
        <f>I44/H44</f>
        <v>0.9998709677419355</v>
      </c>
    </row>
    <row r="45" spans="1:10" ht="13.5" thickBot="1">
      <c r="A45" s="150" t="s">
        <v>238</v>
      </c>
      <c r="B45" s="147"/>
      <c r="C45" s="188">
        <f>+C42+C43</f>
        <v>0</v>
      </c>
      <c r="D45" s="88">
        <f>+D42+D43</f>
        <v>0</v>
      </c>
      <c r="E45" s="180">
        <v>0</v>
      </c>
      <c r="F45" s="181" t="s">
        <v>19</v>
      </c>
      <c r="G45" s="185">
        <v>0</v>
      </c>
      <c r="H45" s="151">
        <v>0</v>
      </c>
      <c r="I45" s="151">
        <v>0</v>
      </c>
      <c r="J45" s="161" t="s">
        <v>19</v>
      </c>
    </row>
    <row r="46" spans="1:10" ht="13.5" thickBot="1">
      <c r="A46" s="150" t="s">
        <v>239</v>
      </c>
      <c r="B46" s="182"/>
      <c r="C46" s="179">
        <v>0</v>
      </c>
      <c r="D46" s="180">
        <v>0</v>
      </c>
      <c r="E46" s="88">
        <f>+E42+E43</f>
        <v>0</v>
      </c>
      <c r="F46" s="181" t="s">
        <v>19</v>
      </c>
      <c r="G46" s="184">
        <v>0</v>
      </c>
      <c r="H46" s="151">
        <v>0</v>
      </c>
      <c r="I46" s="151">
        <f>I44</f>
        <v>371952</v>
      </c>
      <c r="J46" s="181" t="s">
        <v>19</v>
      </c>
    </row>
    <row r="47" spans="1:10" ht="13.5" thickBot="1">
      <c r="A47" s="150" t="s">
        <v>240</v>
      </c>
      <c r="B47" s="147"/>
      <c r="C47" s="187"/>
      <c r="D47" s="148"/>
      <c r="E47" s="149"/>
      <c r="F47" s="149"/>
      <c r="G47" s="185"/>
      <c r="H47" s="186"/>
      <c r="I47" s="151">
        <f>E46+I46</f>
        <v>371952</v>
      </c>
      <c r="J47" s="183" t="s">
        <v>19</v>
      </c>
    </row>
    <row r="48" ht="12.75">
      <c r="C48" s="159"/>
    </row>
    <row r="49" ht="12.75">
      <c r="A49" s="6" t="s">
        <v>258</v>
      </c>
    </row>
    <row r="50" spans="1:3" ht="12.75">
      <c r="A50" s="6" t="s">
        <v>259</v>
      </c>
      <c r="C50" s="171"/>
    </row>
    <row r="51" ht="12.75">
      <c r="A51" s="6" t="s">
        <v>260</v>
      </c>
    </row>
  </sheetData>
  <sheetProtection/>
  <mergeCells count="8">
    <mergeCell ref="A15:B15"/>
    <mergeCell ref="A17:B17"/>
    <mergeCell ref="D1:F1"/>
    <mergeCell ref="C3:F3"/>
    <mergeCell ref="G3:J3"/>
    <mergeCell ref="A6:J6"/>
    <mergeCell ref="A7:B7"/>
    <mergeCell ref="A14:B14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&amp;L&amp;A&amp;R121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6.37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spans="1:9" ht="15">
      <c r="A1" s="38" t="s">
        <v>88</v>
      </c>
      <c r="D1" s="210" t="s">
        <v>8</v>
      </c>
      <c r="E1" s="210"/>
      <c r="F1" s="210"/>
      <c r="G1" s="126"/>
      <c r="H1" s="39" t="s">
        <v>9</v>
      </c>
      <c r="I1" s="40">
        <v>43465</v>
      </c>
    </row>
    <row r="2" ht="14.25" thickBot="1">
      <c r="A2" s="38" t="s">
        <v>89</v>
      </c>
    </row>
    <row r="3" spans="3:10" ht="12" customHeight="1">
      <c r="C3" s="211" t="s">
        <v>61</v>
      </c>
      <c r="D3" s="212"/>
      <c r="E3" s="212"/>
      <c r="F3" s="213"/>
      <c r="G3" s="214" t="s">
        <v>10</v>
      </c>
      <c r="H3" s="212"/>
      <c r="I3" s="212"/>
      <c r="J3" s="213"/>
    </row>
    <row r="4" spans="1:10" ht="12" customHeight="1">
      <c r="A4" s="41"/>
      <c r="B4" s="7"/>
      <c r="C4" s="42" t="s">
        <v>62</v>
      </c>
      <c r="D4" s="43" t="s">
        <v>63</v>
      </c>
      <c r="E4" s="44" t="s">
        <v>64</v>
      </c>
      <c r="F4" s="45" t="s">
        <v>7</v>
      </c>
      <c r="G4" s="135" t="s">
        <v>62</v>
      </c>
      <c r="H4" s="43" t="s">
        <v>63</v>
      </c>
      <c r="I4" s="8" t="s">
        <v>64</v>
      </c>
      <c r="J4" s="9" t="s">
        <v>7</v>
      </c>
    </row>
    <row r="5" spans="1:10" ht="9.75" customHeight="1" thickBot="1">
      <c r="A5" s="41"/>
      <c r="B5" s="46"/>
      <c r="C5" s="47" t="s">
        <v>11</v>
      </c>
      <c r="D5" s="48" t="s">
        <v>12</v>
      </c>
      <c r="E5" s="8" t="s">
        <v>13</v>
      </c>
      <c r="F5" s="9" t="s">
        <v>14</v>
      </c>
      <c r="G5" s="138" t="s">
        <v>15</v>
      </c>
      <c r="H5" s="48" t="s">
        <v>16</v>
      </c>
      <c r="I5" s="8" t="s">
        <v>17</v>
      </c>
      <c r="J5" s="9" t="s">
        <v>18</v>
      </c>
    </row>
    <row r="6" spans="1:10" ht="15" customHeight="1">
      <c r="A6" s="220" t="s">
        <v>65</v>
      </c>
      <c r="B6" s="221"/>
      <c r="C6" s="221"/>
      <c r="D6" s="221"/>
      <c r="E6" s="221"/>
      <c r="F6" s="221"/>
      <c r="G6" s="221"/>
      <c r="H6" s="221"/>
      <c r="I6" s="221"/>
      <c r="J6" s="222"/>
    </row>
    <row r="7" spans="1:10" ht="15" customHeight="1">
      <c r="A7" s="215" t="s">
        <v>135</v>
      </c>
      <c r="B7" s="216"/>
      <c r="C7" s="69">
        <v>3827000</v>
      </c>
      <c r="D7" s="21">
        <v>3876200</v>
      </c>
      <c r="E7" s="70">
        <v>3876170</v>
      </c>
      <c r="F7" s="52">
        <f aca="true" t="shared" si="0" ref="F7:F17">E7/D7</f>
        <v>0.9999922604612765</v>
      </c>
      <c r="G7" s="21">
        <v>0</v>
      </c>
      <c r="H7" s="21">
        <v>0</v>
      </c>
      <c r="I7" s="70">
        <v>0</v>
      </c>
      <c r="J7" s="52">
        <f aca="true" t="shared" si="1" ref="J7:J17">IF(ISERR(I7/H7),0,I7/H7)</f>
        <v>0</v>
      </c>
    </row>
    <row r="8" spans="1:10" ht="15" customHeight="1">
      <c r="A8" s="13" t="s">
        <v>212</v>
      </c>
      <c r="B8" s="20"/>
      <c r="C8" s="71">
        <v>0</v>
      </c>
      <c r="D8" s="72">
        <v>113100</v>
      </c>
      <c r="E8" s="73">
        <v>52700</v>
      </c>
      <c r="F8" s="52">
        <f t="shared" si="0"/>
        <v>0.46595932802829354</v>
      </c>
      <c r="G8" s="139">
        <v>0</v>
      </c>
      <c r="H8" s="72">
        <v>0</v>
      </c>
      <c r="I8" s="73">
        <v>0</v>
      </c>
      <c r="J8" s="55">
        <f t="shared" si="1"/>
        <v>0</v>
      </c>
    </row>
    <row r="9" spans="1:10" ht="15" customHeight="1">
      <c r="A9" s="13" t="s">
        <v>66</v>
      </c>
      <c r="B9" s="16"/>
      <c r="C9" s="71">
        <v>0</v>
      </c>
      <c r="D9" s="72">
        <v>118000</v>
      </c>
      <c r="E9" s="73">
        <v>118000</v>
      </c>
      <c r="F9" s="52">
        <f t="shared" si="0"/>
        <v>1</v>
      </c>
      <c r="G9" s="139">
        <v>0</v>
      </c>
      <c r="H9" s="72">
        <v>0</v>
      </c>
      <c r="I9" s="73">
        <v>0</v>
      </c>
      <c r="J9" s="55">
        <f t="shared" si="1"/>
        <v>0</v>
      </c>
    </row>
    <row r="10" spans="1:10" ht="15" customHeight="1">
      <c r="A10" s="13" t="s">
        <v>215</v>
      </c>
      <c r="B10" s="20"/>
      <c r="C10" s="71">
        <v>0</v>
      </c>
      <c r="D10" s="72">
        <v>1363700</v>
      </c>
      <c r="E10" s="73">
        <v>1363700</v>
      </c>
      <c r="F10" s="52">
        <f t="shared" si="0"/>
        <v>1</v>
      </c>
      <c r="G10" s="139">
        <v>0</v>
      </c>
      <c r="H10" s="72">
        <v>0</v>
      </c>
      <c r="I10" s="73">
        <v>0</v>
      </c>
      <c r="J10" s="55">
        <f t="shared" si="1"/>
        <v>0</v>
      </c>
    </row>
    <row r="11" spans="1:10" ht="15" customHeight="1">
      <c r="A11" s="176" t="s">
        <v>225</v>
      </c>
      <c r="B11" s="16"/>
      <c r="C11" s="71">
        <v>0</v>
      </c>
      <c r="D11" s="72">
        <v>50000</v>
      </c>
      <c r="E11" s="166">
        <v>50000</v>
      </c>
      <c r="F11" s="52">
        <f t="shared" si="0"/>
        <v>1</v>
      </c>
      <c r="G11" s="139">
        <v>0</v>
      </c>
      <c r="H11" s="72">
        <v>0</v>
      </c>
      <c r="I11" s="73">
        <v>0</v>
      </c>
      <c r="J11" s="55">
        <f t="shared" si="1"/>
        <v>0</v>
      </c>
    </row>
    <row r="12" spans="1:10" ht="15" customHeight="1">
      <c r="A12" s="13" t="s">
        <v>194</v>
      </c>
      <c r="B12" s="20"/>
      <c r="C12" s="71">
        <v>0</v>
      </c>
      <c r="D12" s="72">
        <v>15000</v>
      </c>
      <c r="E12" s="73">
        <v>15000</v>
      </c>
      <c r="F12" s="52">
        <f t="shared" si="0"/>
        <v>1</v>
      </c>
      <c r="G12" s="139">
        <v>0</v>
      </c>
      <c r="H12" s="72">
        <v>0</v>
      </c>
      <c r="I12" s="73">
        <v>0</v>
      </c>
      <c r="J12" s="55">
        <f t="shared" si="1"/>
        <v>0</v>
      </c>
    </row>
    <row r="13" spans="1:10" ht="15" customHeight="1">
      <c r="A13" s="13" t="s">
        <v>190</v>
      </c>
      <c r="B13" s="16"/>
      <c r="C13" s="71">
        <v>0</v>
      </c>
      <c r="D13" s="72">
        <v>0</v>
      </c>
      <c r="E13" s="73">
        <v>0</v>
      </c>
      <c r="F13" s="52">
        <v>0</v>
      </c>
      <c r="G13" s="139">
        <v>0</v>
      </c>
      <c r="H13" s="72">
        <v>0</v>
      </c>
      <c r="I13" s="73">
        <v>0</v>
      </c>
      <c r="J13" s="55">
        <f t="shared" si="1"/>
        <v>0</v>
      </c>
    </row>
    <row r="14" spans="1:11" ht="15" customHeight="1">
      <c r="A14" s="217" t="s">
        <v>67</v>
      </c>
      <c r="B14" s="218"/>
      <c r="C14" s="71">
        <v>670000</v>
      </c>
      <c r="D14" s="72">
        <v>674000</v>
      </c>
      <c r="E14" s="73">
        <v>674000</v>
      </c>
      <c r="F14" s="52">
        <f t="shared" si="0"/>
        <v>1</v>
      </c>
      <c r="G14" s="139">
        <v>0</v>
      </c>
      <c r="H14" s="72">
        <v>0</v>
      </c>
      <c r="I14" s="73">
        <v>0</v>
      </c>
      <c r="J14" s="55">
        <f t="shared" si="1"/>
        <v>0</v>
      </c>
      <c r="K14" s="173"/>
    </row>
    <row r="15" spans="1:11" ht="15" customHeight="1">
      <c r="A15" s="217" t="s">
        <v>68</v>
      </c>
      <c r="B15" s="219"/>
      <c r="C15" s="71">
        <v>3114000</v>
      </c>
      <c r="D15" s="72">
        <v>4134600</v>
      </c>
      <c r="E15" s="73">
        <v>4134627.59</v>
      </c>
      <c r="F15" s="52">
        <f t="shared" si="0"/>
        <v>1.000006672955062</v>
      </c>
      <c r="G15" s="139">
        <v>0</v>
      </c>
      <c r="H15" s="72">
        <v>0</v>
      </c>
      <c r="I15" s="73">
        <v>0</v>
      </c>
      <c r="J15" s="55">
        <f t="shared" si="1"/>
        <v>0</v>
      </c>
      <c r="K15" s="173"/>
    </row>
    <row r="16" spans="1:11" ht="15" customHeight="1">
      <c r="A16" s="13" t="s">
        <v>77</v>
      </c>
      <c r="B16" s="20"/>
      <c r="C16" s="74">
        <v>25000</v>
      </c>
      <c r="D16" s="75">
        <v>1658600</v>
      </c>
      <c r="E16" s="76">
        <v>1658619.81</v>
      </c>
      <c r="F16" s="52">
        <f t="shared" si="0"/>
        <v>1.0000119438080308</v>
      </c>
      <c r="G16" s="140">
        <v>1235000</v>
      </c>
      <c r="H16" s="75">
        <v>1270400</v>
      </c>
      <c r="I16" s="76">
        <v>1270352.44</v>
      </c>
      <c r="J16" s="52">
        <f>I16/H16</f>
        <v>0.9999625629722921</v>
      </c>
      <c r="K16" s="173"/>
    </row>
    <row r="17" spans="1:11" ht="15" customHeight="1" thickBot="1">
      <c r="A17" s="208" t="s">
        <v>235</v>
      </c>
      <c r="B17" s="209"/>
      <c r="C17" s="77">
        <v>0</v>
      </c>
      <c r="D17" s="78">
        <v>541900</v>
      </c>
      <c r="E17" s="79">
        <v>541868.46</v>
      </c>
      <c r="F17" s="52">
        <f t="shared" si="0"/>
        <v>0.9999417973795902</v>
      </c>
      <c r="G17" s="141">
        <v>0</v>
      </c>
      <c r="H17" s="78">
        <v>0</v>
      </c>
      <c r="I17" s="79">
        <v>0</v>
      </c>
      <c r="J17" s="56">
        <f t="shared" si="1"/>
        <v>0</v>
      </c>
      <c r="K17" s="173"/>
    </row>
    <row r="18" spans="1:11" ht="15" customHeight="1">
      <c r="A18" s="220" t="s">
        <v>70</v>
      </c>
      <c r="B18" s="221"/>
      <c r="C18" s="221"/>
      <c r="D18" s="221"/>
      <c r="E18" s="221"/>
      <c r="F18" s="221"/>
      <c r="G18" s="221"/>
      <c r="H18" s="221"/>
      <c r="I18" s="221"/>
      <c r="J18" s="222"/>
      <c r="K18" s="173"/>
    </row>
    <row r="19" spans="1:11" ht="15" customHeight="1">
      <c r="A19" s="18" t="s">
        <v>137</v>
      </c>
      <c r="B19" s="19">
        <v>558</v>
      </c>
      <c r="C19" s="80">
        <v>220000</v>
      </c>
      <c r="D19" s="81">
        <v>156500</v>
      </c>
      <c r="E19" s="70">
        <v>156478.11</v>
      </c>
      <c r="F19" s="52">
        <f aca="true" t="shared" si="2" ref="F19:F43">E19/D19</f>
        <v>0.999860127795527</v>
      </c>
      <c r="G19" s="21">
        <v>0</v>
      </c>
      <c r="H19" s="82">
        <v>0</v>
      </c>
      <c r="I19" s="70">
        <v>0</v>
      </c>
      <c r="J19" s="52">
        <v>0</v>
      </c>
      <c r="K19" s="173"/>
    </row>
    <row r="20" spans="1:10" ht="15" customHeight="1">
      <c r="A20" s="18" t="s">
        <v>138</v>
      </c>
      <c r="B20" s="19">
        <v>501</v>
      </c>
      <c r="C20" s="80">
        <v>487800</v>
      </c>
      <c r="D20" s="81">
        <v>592100</v>
      </c>
      <c r="E20" s="70">
        <v>592136.67</v>
      </c>
      <c r="F20" s="52">
        <f t="shared" si="2"/>
        <v>1.0000619321060633</v>
      </c>
      <c r="G20" s="21">
        <v>50000</v>
      </c>
      <c r="H20" s="82">
        <v>30000</v>
      </c>
      <c r="I20" s="70">
        <v>29960.27</v>
      </c>
      <c r="J20" s="52">
        <f>I20/H20</f>
        <v>0.9986756666666666</v>
      </c>
    </row>
    <row r="21" spans="1:11" ht="15" customHeight="1">
      <c r="A21" s="18" t="s">
        <v>139</v>
      </c>
      <c r="B21" s="19">
        <v>501</v>
      </c>
      <c r="C21" s="80">
        <v>3114000</v>
      </c>
      <c r="D21" s="70">
        <v>3918000</v>
      </c>
      <c r="E21" s="70">
        <v>3917958.36</v>
      </c>
      <c r="F21" s="52">
        <f t="shared" si="2"/>
        <v>0.999989372128637</v>
      </c>
      <c r="G21" s="21">
        <v>180000</v>
      </c>
      <c r="H21" s="82">
        <v>188600</v>
      </c>
      <c r="I21" s="70">
        <v>188628</v>
      </c>
      <c r="J21" s="52">
        <f>I21/H21</f>
        <v>1.0001484623541887</v>
      </c>
      <c r="K21" s="173"/>
    </row>
    <row r="22" spans="1:10" ht="15" customHeight="1">
      <c r="A22" s="10" t="s">
        <v>140</v>
      </c>
      <c r="B22" s="11">
        <v>502</v>
      </c>
      <c r="C22" s="83">
        <v>750000</v>
      </c>
      <c r="D22" s="81">
        <v>714700</v>
      </c>
      <c r="E22" s="81">
        <v>714735.173</v>
      </c>
      <c r="F22" s="52">
        <f t="shared" si="2"/>
        <v>1.0000492136560795</v>
      </c>
      <c r="G22" s="130">
        <v>135000</v>
      </c>
      <c r="H22" s="84">
        <v>107800</v>
      </c>
      <c r="I22" s="81">
        <v>107825</v>
      </c>
      <c r="J22" s="52">
        <f>I22/H22</f>
        <v>1.0002319109461966</v>
      </c>
    </row>
    <row r="23" spans="1:10" ht="15" customHeight="1">
      <c r="A23" s="10" t="s">
        <v>141</v>
      </c>
      <c r="B23" s="11">
        <v>502</v>
      </c>
      <c r="C23" s="83">
        <v>560000</v>
      </c>
      <c r="D23" s="81">
        <v>822100</v>
      </c>
      <c r="E23" s="81">
        <v>822072</v>
      </c>
      <c r="F23" s="52">
        <f t="shared" si="2"/>
        <v>0.9999659408831042</v>
      </c>
      <c r="G23" s="130">
        <v>100000</v>
      </c>
      <c r="H23" s="84">
        <v>119500</v>
      </c>
      <c r="I23" s="81">
        <v>119491</v>
      </c>
      <c r="J23" s="52">
        <f>I23/H23</f>
        <v>0.9999246861924687</v>
      </c>
    </row>
    <row r="24" spans="1:10" ht="15" customHeight="1">
      <c r="A24" s="10" t="s">
        <v>142</v>
      </c>
      <c r="B24" s="11">
        <v>502</v>
      </c>
      <c r="C24" s="83">
        <v>320000</v>
      </c>
      <c r="D24" s="81">
        <v>555500</v>
      </c>
      <c r="E24" s="81">
        <v>555540.56</v>
      </c>
      <c r="F24" s="52">
        <f t="shared" si="2"/>
        <v>1.0000730153015303</v>
      </c>
      <c r="G24" s="130">
        <v>80000</v>
      </c>
      <c r="H24" s="84">
        <v>87100</v>
      </c>
      <c r="I24" s="81">
        <v>87134</v>
      </c>
      <c r="J24" s="52">
        <f>I24/H24</f>
        <v>1.000390355912744</v>
      </c>
    </row>
    <row r="25" spans="1:10" ht="15" customHeight="1">
      <c r="A25" s="10" t="s">
        <v>143</v>
      </c>
      <c r="B25" s="11">
        <v>502</v>
      </c>
      <c r="C25" s="83">
        <v>25000</v>
      </c>
      <c r="D25" s="81">
        <v>0</v>
      </c>
      <c r="E25" s="81">
        <v>0</v>
      </c>
      <c r="F25" s="52">
        <v>0</v>
      </c>
      <c r="G25" s="130">
        <v>5000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144</v>
      </c>
      <c r="B26" s="11">
        <v>504</v>
      </c>
      <c r="C26" s="83">
        <v>0</v>
      </c>
      <c r="D26" s="81">
        <v>0</v>
      </c>
      <c r="E26" s="81">
        <v>0</v>
      </c>
      <c r="F26" s="52">
        <v>0</v>
      </c>
      <c r="G26" s="130">
        <v>0</v>
      </c>
      <c r="H26" s="84">
        <v>0</v>
      </c>
      <c r="I26" s="81">
        <v>0</v>
      </c>
      <c r="J26" s="52">
        <v>0</v>
      </c>
    </row>
    <row r="27" spans="1:10" ht="15" customHeight="1">
      <c r="A27" s="10" t="s">
        <v>145</v>
      </c>
      <c r="B27" s="11">
        <v>511</v>
      </c>
      <c r="C27" s="83">
        <v>220000</v>
      </c>
      <c r="D27" s="81">
        <v>509200</v>
      </c>
      <c r="E27" s="81">
        <v>509151.33</v>
      </c>
      <c r="F27" s="52">
        <f t="shared" si="2"/>
        <v>0.9999044186959938</v>
      </c>
      <c r="G27" s="130">
        <v>30000</v>
      </c>
      <c r="H27" s="84">
        <v>14800</v>
      </c>
      <c r="I27" s="81">
        <v>14761.2</v>
      </c>
      <c r="J27" s="52">
        <f>I27/H27</f>
        <v>0.9973783783783784</v>
      </c>
    </row>
    <row r="28" spans="1:10" ht="15" customHeight="1">
      <c r="A28" s="10" t="s">
        <v>156</v>
      </c>
      <c r="B28" s="11">
        <v>512</v>
      </c>
      <c r="C28" s="83">
        <v>10000</v>
      </c>
      <c r="D28" s="81">
        <v>0</v>
      </c>
      <c r="E28" s="81">
        <v>0</v>
      </c>
      <c r="F28" s="52">
        <v>0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146</v>
      </c>
      <c r="B29" s="11">
        <v>513</v>
      </c>
      <c r="C29" s="83">
        <v>5000</v>
      </c>
      <c r="D29" s="81">
        <v>9900</v>
      </c>
      <c r="E29" s="81">
        <v>9891</v>
      </c>
      <c r="F29" s="52">
        <f t="shared" si="2"/>
        <v>0.9990909090909091</v>
      </c>
      <c r="G29" s="130">
        <v>0</v>
      </c>
      <c r="H29" s="84">
        <v>0</v>
      </c>
      <c r="I29" s="81">
        <v>0</v>
      </c>
      <c r="J29" s="52">
        <v>0</v>
      </c>
    </row>
    <row r="30" spans="1:10" ht="15" customHeight="1">
      <c r="A30" s="10" t="s">
        <v>261</v>
      </c>
      <c r="B30" s="11">
        <v>518</v>
      </c>
      <c r="C30" s="83">
        <v>814100</v>
      </c>
      <c r="D30" s="81">
        <v>2854700</v>
      </c>
      <c r="E30" s="81">
        <v>2794288.88</v>
      </c>
      <c r="F30" s="52">
        <f t="shared" si="2"/>
        <v>0.9788380145023995</v>
      </c>
      <c r="G30" s="130">
        <v>60000</v>
      </c>
      <c r="H30" s="84">
        <v>58000</v>
      </c>
      <c r="I30" s="81">
        <v>58040.47</v>
      </c>
      <c r="J30" s="52">
        <f>I30/H30</f>
        <v>1.0006977586206898</v>
      </c>
    </row>
    <row r="31" spans="1:10" ht="15" customHeight="1">
      <c r="A31" s="10" t="s">
        <v>148</v>
      </c>
      <c r="B31" s="11">
        <v>521</v>
      </c>
      <c r="C31" s="83">
        <v>170000</v>
      </c>
      <c r="D31" s="81">
        <v>1123200</v>
      </c>
      <c r="E31" s="81">
        <v>1123250</v>
      </c>
      <c r="F31" s="52">
        <f t="shared" si="2"/>
        <v>1.0000445156695157</v>
      </c>
      <c r="G31" s="130">
        <v>260000</v>
      </c>
      <c r="H31" s="84">
        <v>265100</v>
      </c>
      <c r="I31" s="81">
        <v>265074</v>
      </c>
      <c r="J31" s="52">
        <f>I31/H31</f>
        <v>0.9999019238023388</v>
      </c>
    </row>
    <row r="32" spans="1:10" ht="15" customHeight="1">
      <c r="A32" s="10" t="s">
        <v>149</v>
      </c>
      <c r="B32" s="11">
        <v>524</v>
      </c>
      <c r="C32" s="83">
        <v>0</v>
      </c>
      <c r="D32" s="81">
        <v>370400</v>
      </c>
      <c r="E32" s="81">
        <v>370410</v>
      </c>
      <c r="F32" s="52">
        <f t="shared" si="2"/>
        <v>1.0000269978401728</v>
      </c>
      <c r="G32" s="130">
        <v>91000</v>
      </c>
      <c r="H32" s="84">
        <v>57400</v>
      </c>
      <c r="I32" s="81">
        <v>57385</v>
      </c>
      <c r="J32" s="52">
        <f>I32/H32</f>
        <v>0.9997386759581881</v>
      </c>
    </row>
    <row r="33" spans="1:10" ht="15" customHeight="1">
      <c r="A33" s="10" t="s">
        <v>195</v>
      </c>
      <c r="B33" s="11">
        <v>527</v>
      </c>
      <c r="C33" s="83">
        <v>0</v>
      </c>
      <c r="D33" s="81">
        <v>21800</v>
      </c>
      <c r="E33" s="81">
        <v>21790</v>
      </c>
      <c r="F33" s="52">
        <f t="shared" si="2"/>
        <v>0.9995412844036697</v>
      </c>
      <c r="G33" s="130">
        <v>5200</v>
      </c>
      <c r="H33" s="84">
        <v>3400</v>
      </c>
      <c r="I33" s="81">
        <v>3375.48</v>
      </c>
      <c r="J33" s="52">
        <f>I33/H33</f>
        <v>0.9927882352941176</v>
      </c>
    </row>
    <row r="34" spans="1:10" ht="15" customHeight="1">
      <c r="A34" s="10" t="s">
        <v>150</v>
      </c>
      <c r="B34" s="11">
        <v>525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800</v>
      </c>
      <c r="I34" s="81">
        <v>729</v>
      </c>
      <c r="J34" s="52">
        <f>I34/H34</f>
        <v>0.91125</v>
      </c>
    </row>
    <row r="35" spans="1:10" ht="15" customHeight="1">
      <c r="A35" s="10" t="s">
        <v>151</v>
      </c>
      <c r="B35" s="11">
        <v>528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152</v>
      </c>
      <c r="B36" s="11">
        <v>538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153</v>
      </c>
      <c r="B37" s="11">
        <v>541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154</v>
      </c>
      <c r="B38" s="11">
        <v>547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0" t="s">
        <v>220</v>
      </c>
      <c r="B39" s="11">
        <v>549</v>
      </c>
      <c r="C39" s="83">
        <v>513700</v>
      </c>
      <c r="D39" s="81">
        <v>470100</v>
      </c>
      <c r="E39" s="81">
        <v>470146.32</v>
      </c>
      <c r="F39" s="52">
        <f t="shared" si="2"/>
        <v>1.0000985322271858</v>
      </c>
      <c r="G39" s="130">
        <v>42400</v>
      </c>
      <c r="H39" s="84">
        <v>147000</v>
      </c>
      <c r="I39" s="81">
        <v>147038.48</v>
      </c>
      <c r="J39" s="52">
        <f>I39/H39</f>
        <v>1.000261768707483</v>
      </c>
    </row>
    <row r="40" spans="1:10" ht="15" customHeight="1">
      <c r="A40" s="17" t="s">
        <v>155</v>
      </c>
      <c r="B40" s="9">
        <v>551</v>
      </c>
      <c r="C40" s="83">
        <v>426400</v>
      </c>
      <c r="D40" s="81">
        <v>426400</v>
      </c>
      <c r="E40" s="81">
        <v>426388</v>
      </c>
      <c r="F40" s="52">
        <f t="shared" si="2"/>
        <v>0.9999718574108818</v>
      </c>
      <c r="G40" s="130">
        <v>0</v>
      </c>
      <c r="H40" s="84">
        <v>0</v>
      </c>
      <c r="I40" s="81">
        <v>0</v>
      </c>
      <c r="J40" s="52">
        <v>0</v>
      </c>
    </row>
    <row r="41" spans="1:10" ht="15" customHeight="1" thickBot="1">
      <c r="A41" s="57" t="s">
        <v>189</v>
      </c>
      <c r="B41" s="12">
        <v>591</v>
      </c>
      <c r="C41" s="85">
        <v>0</v>
      </c>
      <c r="D41" s="86">
        <v>500</v>
      </c>
      <c r="E41" s="86">
        <v>449.46</v>
      </c>
      <c r="F41" s="52">
        <f t="shared" si="2"/>
        <v>0.8989199999999999</v>
      </c>
      <c r="G41" s="129">
        <v>0</v>
      </c>
      <c r="H41" s="87">
        <v>0</v>
      </c>
      <c r="I41" s="86">
        <v>0</v>
      </c>
      <c r="J41" s="58">
        <v>0</v>
      </c>
    </row>
    <row r="42" spans="1:10" ht="15" customHeight="1">
      <c r="A42" s="14" t="s">
        <v>20</v>
      </c>
      <c r="B42" s="15"/>
      <c r="C42" s="59">
        <f>SUM(C7:C17)</f>
        <v>7636000</v>
      </c>
      <c r="D42" s="59">
        <f>SUM(D7:D17)</f>
        <v>12545100</v>
      </c>
      <c r="E42" s="59">
        <f>SUM(E7:E17)</f>
        <v>12484685.86</v>
      </c>
      <c r="F42" s="60">
        <f t="shared" si="2"/>
        <v>0.9951842440474766</v>
      </c>
      <c r="G42" s="61">
        <f>SUM(G7:G17)</f>
        <v>1235000</v>
      </c>
      <c r="H42" s="61">
        <f>SUM(H7:H17)</f>
        <v>1270400</v>
      </c>
      <c r="I42" s="62">
        <f>SUM(I7:I17)</f>
        <v>1270352.44</v>
      </c>
      <c r="J42" s="60">
        <f>I42/H42</f>
        <v>0.9999625629722921</v>
      </c>
    </row>
    <row r="43" spans="1:10" ht="15" customHeight="1" thickBot="1">
      <c r="A43" s="13" t="s">
        <v>21</v>
      </c>
      <c r="B43" s="16"/>
      <c r="C43" s="63">
        <f>-SUM(C19:C41)</f>
        <v>-7636000</v>
      </c>
      <c r="D43" s="63">
        <f>-SUM(D19:D41)</f>
        <v>-12545100</v>
      </c>
      <c r="E43" s="63">
        <f>-SUM(E19:E41)</f>
        <v>-12484685.863000002</v>
      </c>
      <c r="F43" s="52">
        <f t="shared" si="2"/>
        <v>0.995184244286614</v>
      </c>
      <c r="G43" s="64">
        <f>-SUM(G19:G41)</f>
        <v>-1038600</v>
      </c>
      <c r="H43" s="64">
        <f>-SUM(H19:H41)</f>
        <v>-1079500</v>
      </c>
      <c r="I43" s="65">
        <f>-SUM(I19:I41)</f>
        <v>-1079441.9</v>
      </c>
      <c r="J43" s="56">
        <f>I43/H43</f>
        <v>0.9999461787864752</v>
      </c>
    </row>
    <row r="44" spans="1:10" ht="15" customHeight="1" thickBot="1">
      <c r="A44" s="100" t="s">
        <v>237</v>
      </c>
      <c r="B44" s="67"/>
      <c r="C44" s="101">
        <f>+C42+C43</f>
        <v>0</v>
      </c>
      <c r="D44" s="88">
        <f>+D42+D43</f>
        <v>0</v>
      </c>
      <c r="E44" s="88">
        <f>+E42+E43</f>
        <v>-0.0030000023543834686</v>
      </c>
      <c r="F44" s="68" t="s">
        <v>19</v>
      </c>
      <c r="G44" s="146">
        <f>+G42+G43</f>
        <v>196400</v>
      </c>
      <c r="H44" s="101">
        <f>+H42+H43</f>
        <v>190900</v>
      </c>
      <c r="I44" s="88">
        <f>+I42+I43</f>
        <v>190910.54000000004</v>
      </c>
      <c r="J44" s="58">
        <f>I44/H44</f>
        <v>1.0000552121529598</v>
      </c>
    </row>
    <row r="45" spans="1:10" ht="13.5" thickBot="1">
      <c r="A45" s="150" t="s">
        <v>238</v>
      </c>
      <c r="B45" s="147"/>
      <c r="C45" s="188">
        <f>+C42+C43</f>
        <v>0</v>
      </c>
      <c r="D45" s="88">
        <f>+D42+D43</f>
        <v>0</v>
      </c>
      <c r="E45" s="180">
        <v>0</v>
      </c>
      <c r="F45" s="181" t="s">
        <v>19</v>
      </c>
      <c r="G45" s="185">
        <v>0</v>
      </c>
      <c r="H45" s="151">
        <v>0</v>
      </c>
      <c r="I45" s="151">
        <v>0</v>
      </c>
      <c r="J45" s="161" t="s">
        <v>19</v>
      </c>
    </row>
    <row r="46" spans="1:10" ht="13.5" thickBot="1">
      <c r="A46" s="150" t="s">
        <v>239</v>
      </c>
      <c r="B46" s="182"/>
      <c r="C46" s="179">
        <v>0</v>
      </c>
      <c r="D46" s="180">
        <v>0</v>
      </c>
      <c r="E46" s="88">
        <f>+E42+E43</f>
        <v>-0.0030000023543834686</v>
      </c>
      <c r="F46" s="181" t="s">
        <v>19</v>
      </c>
      <c r="G46" s="184">
        <v>0</v>
      </c>
      <c r="H46" s="151">
        <v>0</v>
      </c>
      <c r="I46" s="151">
        <f>I44</f>
        <v>190910.54000000004</v>
      </c>
      <c r="J46" s="181" t="s">
        <v>19</v>
      </c>
    </row>
    <row r="47" spans="1:10" ht="13.5" thickBot="1">
      <c r="A47" s="150" t="s">
        <v>240</v>
      </c>
      <c r="B47" s="147"/>
      <c r="C47" s="187"/>
      <c r="D47" s="148"/>
      <c r="E47" s="149"/>
      <c r="F47" s="149"/>
      <c r="G47" s="185"/>
      <c r="H47" s="186"/>
      <c r="I47" s="151">
        <f>E46+I46</f>
        <v>190910.53699999768</v>
      </c>
      <c r="J47" s="183" t="s">
        <v>19</v>
      </c>
    </row>
    <row r="48" ht="12.75">
      <c r="C48" s="158"/>
    </row>
    <row r="49" ht="12.75">
      <c r="C49" s="170"/>
    </row>
    <row r="50" ht="12.75">
      <c r="C50" s="170"/>
    </row>
    <row r="51" ht="12.75">
      <c r="C51" s="170"/>
    </row>
    <row r="52" ht="12.75">
      <c r="C52" s="170"/>
    </row>
    <row r="54" ht="12.75">
      <c r="C54" s="170"/>
    </row>
    <row r="55" ht="12.75">
      <c r="C55" s="170"/>
    </row>
  </sheetData>
  <sheetProtection/>
  <mergeCells count="9">
    <mergeCell ref="A18:J18"/>
    <mergeCell ref="D1:F1"/>
    <mergeCell ref="C3:F3"/>
    <mergeCell ref="G3:J3"/>
    <mergeCell ref="A6:J6"/>
    <mergeCell ref="A7:B7"/>
    <mergeCell ref="A14:B14"/>
    <mergeCell ref="A15:B15"/>
    <mergeCell ref="A17:B17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spans="1:9" ht="15">
      <c r="A1" s="38" t="s">
        <v>86</v>
      </c>
      <c r="D1" s="210" t="s">
        <v>8</v>
      </c>
      <c r="E1" s="210"/>
      <c r="F1" s="210"/>
      <c r="G1" s="126"/>
      <c r="H1" s="39" t="s">
        <v>9</v>
      </c>
      <c r="I1" s="40">
        <v>43465</v>
      </c>
    </row>
    <row r="2" ht="14.25" thickBot="1">
      <c r="A2" s="38" t="s">
        <v>87</v>
      </c>
    </row>
    <row r="3" spans="3:10" ht="12" customHeight="1">
      <c r="C3" s="211" t="s">
        <v>61</v>
      </c>
      <c r="D3" s="212"/>
      <c r="E3" s="212"/>
      <c r="F3" s="213"/>
      <c r="G3" s="214" t="s">
        <v>10</v>
      </c>
      <c r="H3" s="212"/>
      <c r="I3" s="212"/>
      <c r="J3" s="213"/>
    </row>
    <row r="4" spans="1:10" ht="12" customHeight="1">
      <c r="A4" s="41"/>
      <c r="B4" s="7"/>
      <c r="C4" s="42" t="s">
        <v>62</v>
      </c>
      <c r="D4" s="43" t="s">
        <v>63</v>
      </c>
      <c r="E4" s="44" t="s">
        <v>64</v>
      </c>
      <c r="F4" s="45" t="s">
        <v>7</v>
      </c>
      <c r="G4" s="135" t="s">
        <v>62</v>
      </c>
      <c r="H4" s="43" t="s">
        <v>63</v>
      </c>
      <c r="I4" s="8" t="s">
        <v>64</v>
      </c>
      <c r="J4" s="9" t="s">
        <v>7</v>
      </c>
    </row>
    <row r="5" spans="1:10" ht="9.75" customHeight="1" thickBot="1">
      <c r="A5" s="41"/>
      <c r="B5" s="46"/>
      <c r="C5" s="47" t="s">
        <v>11</v>
      </c>
      <c r="D5" s="48" t="s">
        <v>12</v>
      </c>
      <c r="E5" s="8" t="s">
        <v>13</v>
      </c>
      <c r="F5" s="9" t="s">
        <v>14</v>
      </c>
      <c r="G5" s="138" t="s">
        <v>15</v>
      </c>
      <c r="H5" s="48" t="s">
        <v>16</v>
      </c>
      <c r="I5" s="8" t="s">
        <v>17</v>
      </c>
      <c r="J5" s="9" t="s">
        <v>18</v>
      </c>
    </row>
    <row r="6" spans="1:10" ht="15" customHeight="1">
      <c r="A6" s="220" t="s">
        <v>65</v>
      </c>
      <c r="B6" s="221"/>
      <c r="C6" s="221"/>
      <c r="D6" s="221"/>
      <c r="E6" s="221"/>
      <c r="F6" s="221"/>
      <c r="G6" s="221"/>
      <c r="H6" s="221"/>
      <c r="I6" s="221"/>
      <c r="J6" s="222"/>
    </row>
    <row r="7" spans="1:10" ht="15" customHeight="1">
      <c r="A7" s="215" t="s">
        <v>135</v>
      </c>
      <c r="B7" s="216"/>
      <c r="C7" s="69">
        <v>3644000</v>
      </c>
      <c r="D7" s="21">
        <v>3665300</v>
      </c>
      <c r="E7" s="70">
        <v>3665300</v>
      </c>
      <c r="F7" s="52">
        <f>E7/D7</f>
        <v>1</v>
      </c>
      <c r="G7" s="21">
        <v>0</v>
      </c>
      <c r="H7" s="21">
        <v>0</v>
      </c>
      <c r="I7" s="70">
        <v>0</v>
      </c>
      <c r="J7" s="52">
        <f aca="true" t="shared" si="0" ref="J7:J17">IF(ISERR(I7/H7),0,I7/H7)</f>
        <v>0</v>
      </c>
    </row>
    <row r="8" spans="1:10" ht="15" customHeight="1">
      <c r="A8" s="13" t="s">
        <v>217</v>
      </c>
      <c r="B8" s="20"/>
      <c r="C8" s="71">
        <v>0</v>
      </c>
      <c r="D8" s="72">
        <v>0</v>
      </c>
      <c r="E8" s="73">
        <v>0</v>
      </c>
      <c r="F8" s="52">
        <v>0</v>
      </c>
      <c r="G8" s="139">
        <v>0</v>
      </c>
      <c r="H8" s="72">
        <v>0</v>
      </c>
      <c r="I8" s="73">
        <v>0</v>
      </c>
      <c r="J8" s="55">
        <f t="shared" si="0"/>
        <v>0</v>
      </c>
    </row>
    <row r="9" spans="1:10" ht="15" customHeight="1">
      <c r="A9" s="13" t="s">
        <v>66</v>
      </c>
      <c r="B9" s="16"/>
      <c r="C9" s="71">
        <v>0</v>
      </c>
      <c r="D9" s="72">
        <v>118000</v>
      </c>
      <c r="E9" s="73">
        <v>118000</v>
      </c>
      <c r="F9" s="52">
        <f>E9/D9</f>
        <v>1</v>
      </c>
      <c r="G9" s="139">
        <v>0</v>
      </c>
      <c r="H9" s="72">
        <v>0</v>
      </c>
      <c r="I9" s="73">
        <v>0</v>
      </c>
      <c r="J9" s="55">
        <f t="shared" si="0"/>
        <v>0</v>
      </c>
    </row>
    <row r="10" spans="1:10" ht="15" customHeight="1">
      <c r="A10" s="13" t="s">
        <v>215</v>
      </c>
      <c r="B10" s="20"/>
      <c r="C10" s="71">
        <v>0</v>
      </c>
      <c r="D10" s="72">
        <v>580900</v>
      </c>
      <c r="E10" s="73">
        <v>580900</v>
      </c>
      <c r="F10" s="52">
        <f>E10/D10</f>
        <v>1</v>
      </c>
      <c r="G10" s="139">
        <v>0</v>
      </c>
      <c r="H10" s="72">
        <v>0</v>
      </c>
      <c r="I10" s="73">
        <v>0</v>
      </c>
      <c r="J10" s="55">
        <f t="shared" si="0"/>
        <v>0</v>
      </c>
    </row>
    <row r="11" spans="1:10" ht="15" customHeight="1">
      <c r="A11" s="13" t="s">
        <v>226</v>
      </c>
      <c r="B11" s="16"/>
      <c r="C11" s="71">
        <v>0</v>
      </c>
      <c r="D11" s="72">
        <v>0</v>
      </c>
      <c r="E11" s="73">
        <v>0</v>
      </c>
      <c r="F11" s="52">
        <v>0</v>
      </c>
      <c r="G11" s="139">
        <v>0</v>
      </c>
      <c r="H11" s="72">
        <v>0</v>
      </c>
      <c r="I11" s="73">
        <v>0</v>
      </c>
      <c r="J11" s="55">
        <f t="shared" si="0"/>
        <v>0</v>
      </c>
    </row>
    <row r="12" spans="1:10" ht="15" customHeight="1">
      <c r="A12" s="13" t="s">
        <v>194</v>
      </c>
      <c r="B12" s="20"/>
      <c r="C12" s="71">
        <v>0</v>
      </c>
      <c r="D12" s="72">
        <v>15000</v>
      </c>
      <c r="E12" s="73">
        <v>15000</v>
      </c>
      <c r="F12" s="52">
        <f>E12/D12</f>
        <v>1</v>
      </c>
      <c r="G12" s="139">
        <v>0</v>
      </c>
      <c r="H12" s="72">
        <v>0</v>
      </c>
      <c r="I12" s="73">
        <v>0</v>
      </c>
      <c r="J12" s="55">
        <f t="shared" si="0"/>
        <v>0</v>
      </c>
    </row>
    <row r="13" spans="1:10" ht="15" customHeight="1">
      <c r="A13" s="13" t="s">
        <v>190</v>
      </c>
      <c r="B13" s="16"/>
      <c r="C13" s="71">
        <v>0</v>
      </c>
      <c r="D13" s="72">
        <v>0</v>
      </c>
      <c r="E13" s="73">
        <v>0</v>
      </c>
      <c r="F13" s="52">
        <v>0</v>
      </c>
      <c r="G13" s="139">
        <v>0</v>
      </c>
      <c r="H13" s="72">
        <v>0</v>
      </c>
      <c r="I13" s="73">
        <v>0</v>
      </c>
      <c r="J13" s="55">
        <v>0</v>
      </c>
    </row>
    <row r="14" spans="1:10" ht="15" customHeight="1">
      <c r="A14" s="217" t="s">
        <v>67</v>
      </c>
      <c r="B14" s="218"/>
      <c r="C14" s="71">
        <v>225000</v>
      </c>
      <c r="D14" s="72">
        <v>219200</v>
      </c>
      <c r="E14" s="73">
        <v>219200</v>
      </c>
      <c r="F14" s="52">
        <f>E14/D14</f>
        <v>1</v>
      </c>
      <c r="G14" s="139">
        <v>0</v>
      </c>
      <c r="H14" s="72">
        <v>0</v>
      </c>
      <c r="I14" s="73">
        <v>0</v>
      </c>
      <c r="J14" s="55">
        <f t="shared" si="0"/>
        <v>0</v>
      </c>
    </row>
    <row r="15" spans="1:10" ht="15" customHeight="1">
      <c r="A15" s="217" t="s">
        <v>68</v>
      </c>
      <c r="B15" s="219"/>
      <c r="C15" s="71">
        <v>1300000</v>
      </c>
      <c r="D15" s="72">
        <v>1370200</v>
      </c>
      <c r="E15" s="73">
        <v>1370165.67</v>
      </c>
      <c r="F15" s="52">
        <f>E15/D15</f>
        <v>0.9999749452634651</v>
      </c>
      <c r="G15" s="139">
        <v>0</v>
      </c>
      <c r="H15" s="72">
        <v>0</v>
      </c>
      <c r="I15" s="73">
        <v>0</v>
      </c>
      <c r="J15" s="55">
        <f t="shared" si="0"/>
        <v>0</v>
      </c>
    </row>
    <row r="16" spans="1:10" ht="15" customHeight="1">
      <c r="A16" s="13" t="s">
        <v>77</v>
      </c>
      <c r="B16" s="20"/>
      <c r="C16" s="74">
        <v>1200</v>
      </c>
      <c r="D16" s="75">
        <v>1518300</v>
      </c>
      <c r="E16" s="76">
        <v>1518308.02</v>
      </c>
      <c r="F16" s="52">
        <f>E16/D16</f>
        <v>1.0000052822235395</v>
      </c>
      <c r="G16" s="140">
        <v>700000</v>
      </c>
      <c r="H16" s="75">
        <v>1089200</v>
      </c>
      <c r="I16" s="76">
        <v>1089217.83</v>
      </c>
      <c r="J16" s="52">
        <f>I16/H16</f>
        <v>1.0000163698127067</v>
      </c>
    </row>
    <row r="17" spans="1:10" ht="15" customHeight="1" thickBot="1">
      <c r="A17" s="208" t="s">
        <v>100</v>
      </c>
      <c r="B17" s="209"/>
      <c r="C17" s="77">
        <v>0</v>
      </c>
      <c r="D17" s="78">
        <v>0</v>
      </c>
      <c r="E17" s="79">
        <v>0</v>
      </c>
      <c r="F17" s="52">
        <v>0</v>
      </c>
      <c r="G17" s="141">
        <v>0</v>
      </c>
      <c r="H17" s="78">
        <v>0</v>
      </c>
      <c r="I17" s="79">
        <v>0</v>
      </c>
      <c r="J17" s="56">
        <f t="shared" si="0"/>
        <v>0</v>
      </c>
    </row>
    <row r="18" spans="1:10" ht="15" customHeight="1">
      <c r="A18" s="220" t="s">
        <v>70</v>
      </c>
      <c r="B18" s="221"/>
      <c r="C18" s="221"/>
      <c r="D18" s="221"/>
      <c r="E18" s="221"/>
      <c r="F18" s="221"/>
      <c r="G18" s="221"/>
      <c r="H18" s="221"/>
      <c r="I18" s="221"/>
      <c r="J18" s="222"/>
    </row>
    <row r="19" spans="1:10" ht="15" customHeight="1">
      <c r="A19" s="18" t="s">
        <v>137</v>
      </c>
      <c r="B19" s="19">
        <v>558</v>
      </c>
      <c r="C19" s="80">
        <v>105000</v>
      </c>
      <c r="D19" s="81">
        <v>123500</v>
      </c>
      <c r="E19" s="70">
        <v>123385.1</v>
      </c>
      <c r="F19" s="52">
        <f>E19/D19</f>
        <v>0.9990696356275304</v>
      </c>
      <c r="G19" s="21">
        <v>0</v>
      </c>
      <c r="H19" s="82">
        <v>0</v>
      </c>
      <c r="I19" s="70">
        <v>0</v>
      </c>
      <c r="J19" s="52">
        <v>0</v>
      </c>
    </row>
    <row r="20" spans="1:10" ht="15" customHeight="1">
      <c r="A20" s="18" t="s">
        <v>138</v>
      </c>
      <c r="B20" s="19">
        <v>501</v>
      </c>
      <c r="C20" s="80">
        <v>364000</v>
      </c>
      <c r="D20" s="81">
        <v>643500</v>
      </c>
      <c r="E20" s="70">
        <v>643361.93</v>
      </c>
      <c r="F20" s="52">
        <f aca="true" t="shared" si="1" ref="F20:F43">E20/D20</f>
        <v>0.999785439005439</v>
      </c>
      <c r="G20" s="21">
        <v>7000</v>
      </c>
      <c r="H20" s="82">
        <v>35500</v>
      </c>
      <c r="I20" s="70">
        <v>35520.24</v>
      </c>
      <c r="J20" s="52">
        <f>I20/H20</f>
        <v>1.0005701408450705</v>
      </c>
    </row>
    <row r="21" spans="1:10" ht="15" customHeight="1">
      <c r="A21" s="18" t="s">
        <v>139</v>
      </c>
      <c r="B21" s="19">
        <v>501</v>
      </c>
      <c r="C21" s="80">
        <v>1300000</v>
      </c>
      <c r="D21" s="70">
        <v>1370200</v>
      </c>
      <c r="E21" s="70">
        <v>1371095.72</v>
      </c>
      <c r="F21" s="52">
        <f t="shared" si="1"/>
        <v>1.0006537147861625</v>
      </c>
      <c r="G21" s="21">
        <v>0</v>
      </c>
      <c r="H21" s="82">
        <v>49500</v>
      </c>
      <c r="I21" s="70">
        <v>49512.18</v>
      </c>
      <c r="J21" s="52">
        <f>I21/H21</f>
        <v>1.0002460606060606</v>
      </c>
    </row>
    <row r="22" spans="1:10" ht="15" customHeight="1">
      <c r="A22" s="10" t="s">
        <v>140</v>
      </c>
      <c r="B22" s="11">
        <v>502</v>
      </c>
      <c r="C22" s="83">
        <v>818000</v>
      </c>
      <c r="D22" s="81">
        <v>906500</v>
      </c>
      <c r="E22" s="81">
        <v>906496.01</v>
      </c>
      <c r="F22" s="52">
        <f t="shared" si="1"/>
        <v>0.9999955984555985</v>
      </c>
      <c r="G22" s="130">
        <v>63000</v>
      </c>
      <c r="H22" s="84">
        <v>126500</v>
      </c>
      <c r="I22" s="81">
        <v>126508.23</v>
      </c>
      <c r="J22" s="52">
        <f>I22/H22</f>
        <v>1.0000650592885376</v>
      </c>
    </row>
    <row r="23" spans="1:10" ht="15" customHeight="1">
      <c r="A23" s="10" t="s">
        <v>141</v>
      </c>
      <c r="B23" s="11">
        <v>502</v>
      </c>
      <c r="C23" s="83">
        <v>769000</v>
      </c>
      <c r="D23" s="81">
        <v>722800</v>
      </c>
      <c r="E23" s="81">
        <v>722742.99</v>
      </c>
      <c r="F23" s="52">
        <f t="shared" si="1"/>
        <v>0.9999211261759823</v>
      </c>
      <c r="G23" s="130">
        <v>87000</v>
      </c>
      <c r="H23" s="84">
        <v>96000</v>
      </c>
      <c r="I23" s="81">
        <v>96049.01</v>
      </c>
      <c r="J23" s="52">
        <f>I23/H23</f>
        <v>1.0005105208333334</v>
      </c>
    </row>
    <row r="24" spans="1:10" ht="15" customHeight="1">
      <c r="A24" s="10" t="s">
        <v>142</v>
      </c>
      <c r="B24" s="11">
        <v>502</v>
      </c>
      <c r="C24" s="83">
        <v>517000</v>
      </c>
      <c r="D24" s="81">
        <v>589700</v>
      </c>
      <c r="E24" s="81">
        <v>589666.13</v>
      </c>
      <c r="F24" s="52">
        <f t="shared" si="1"/>
        <v>0.9999425640156011</v>
      </c>
      <c r="G24" s="130">
        <v>46000</v>
      </c>
      <c r="H24" s="84">
        <v>42800</v>
      </c>
      <c r="I24" s="81">
        <v>42765.87</v>
      </c>
      <c r="J24" s="52">
        <f>I24/H24</f>
        <v>0.999202570093458</v>
      </c>
    </row>
    <row r="25" spans="1:10" ht="15" customHeight="1">
      <c r="A25" s="10" t="s">
        <v>143</v>
      </c>
      <c r="B25" s="11">
        <v>502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144</v>
      </c>
      <c r="B26" s="11">
        <v>504</v>
      </c>
      <c r="C26" s="83">
        <v>0</v>
      </c>
      <c r="D26" s="81">
        <v>0</v>
      </c>
      <c r="E26" s="81">
        <v>0</v>
      </c>
      <c r="F26" s="52">
        <v>0</v>
      </c>
      <c r="G26" s="130">
        <v>7000</v>
      </c>
      <c r="H26" s="84">
        <v>5000</v>
      </c>
      <c r="I26" s="81">
        <v>4990</v>
      </c>
      <c r="J26" s="52">
        <f>I26/H26</f>
        <v>0.998</v>
      </c>
    </row>
    <row r="27" spans="1:10" ht="15" customHeight="1">
      <c r="A27" s="10" t="s">
        <v>145</v>
      </c>
      <c r="B27" s="11">
        <v>511</v>
      </c>
      <c r="C27" s="83">
        <v>206500</v>
      </c>
      <c r="D27" s="81">
        <v>299900</v>
      </c>
      <c r="E27" s="81">
        <v>299820</v>
      </c>
      <c r="F27" s="52">
        <f t="shared" si="1"/>
        <v>0.9997332444148049</v>
      </c>
      <c r="G27" s="130">
        <v>14000</v>
      </c>
      <c r="H27" s="84">
        <v>41700</v>
      </c>
      <c r="I27" s="81">
        <v>41654.55</v>
      </c>
      <c r="J27" s="52">
        <f>I27/H27</f>
        <v>0.9989100719424461</v>
      </c>
    </row>
    <row r="28" spans="1:10" ht="15" customHeight="1">
      <c r="A28" s="10" t="s">
        <v>156</v>
      </c>
      <c r="B28" s="11">
        <v>512</v>
      </c>
      <c r="C28" s="83">
        <v>3700</v>
      </c>
      <c r="D28" s="81">
        <v>1700</v>
      </c>
      <c r="E28" s="81">
        <v>1636</v>
      </c>
      <c r="F28" s="52">
        <f t="shared" si="1"/>
        <v>0.9623529411764706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146</v>
      </c>
      <c r="B29" s="11">
        <v>513</v>
      </c>
      <c r="C29" s="83">
        <v>2000</v>
      </c>
      <c r="D29" s="81">
        <v>8400</v>
      </c>
      <c r="E29" s="81">
        <v>8376.83</v>
      </c>
      <c r="F29" s="52">
        <f t="shared" si="1"/>
        <v>0.9972416666666667</v>
      </c>
      <c r="G29" s="130">
        <v>0</v>
      </c>
      <c r="H29" s="84">
        <v>0</v>
      </c>
      <c r="I29" s="81">
        <v>0</v>
      </c>
      <c r="J29" s="52">
        <v>0</v>
      </c>
    </row>
    <row r="30" spans="1:10" ht="15" customHeight="1">
      <c r="A30" s="10" t="s">
        <v>147</v>
      </c>
      <c r="B30" s="11">
        <v>518</v>
      </c>
      <c r="C30" s="83">
        <v>860000</v>
      </c>
      <c r="D30" s="81">
        <v>1885400</v>
      </c>
      <c r="E30" s="81">
        <v>1885349.57</v>
      </c>
      <c r="F30" s="52">
        <f t="shared" si="1"/>
        <v>0.9999732523602419</v>
      </c>
      <c r="G30" s="130">
        <v>42000</v>
      </c>
      <c r="H30" s="84">
        <v>36500</v>
      </c>
      <c r="I30" s="81">
        <v>36524</v>
      </c>
      <c r="J30" s="52">
        <f>I30/H30</f>
        <v>1.0006575342465753</v>
      </c>
    </row>
    <row r="31" spans="1:10" ht="15" customHeight="1">
      <c r="A31" s="10" t="s">
        <v>148</v>
      </c>
      <c r="B31" s="11">
        <v>521</v>
      </c>
      <c r="C31" s="83">
        <v>45300</v>
      </c>
      <c r="D31" s="81">
        <v>566900</v>
      </c>
      <c r="E31" s="81">
        <v>566818</v>
      </c>
      <c r="F31" s="52">
        <f t="shared" si="1"/>
        <v>0.9998553536778974</v>
      </c>
      <c r="G31" s="130">
        <v>294000</v>
      </c>
      <c r="H31" s="84">
        <v>344700</v>
      </c>
      <c r="I31" s="81">
        <v>344713</v>
      </c>
      <c r="J31" s="52">
        <f>I31/H31</f>
        <v>1.000037713954163</v>
      </c>
    </row>
    <row r="32" spans="1:10" ht="15" customHeight="1">
      <c r="A32" s="10" t="s">
        <v>149</v>
      </c>
      <c r="B32" s="11">
        <v>524</v>
      </c>
      <c r="C32" s="83">
        <v>0</v>
      </c>
      <c r="D32" s="81">
        <v>174800</v>
      </c>
      <c r="E32" s="81">
        <v>174722</v>
      </c>
      <c r="F32" s="52">
        <f t="shared" si="1"/>
        <v>0.9995537757437071</v>
      </c>
      <c r="G32" s="130">
        <v>0</v>
      </c>
      <c r="H32" s="84">
        <v>23900</v>
      </c>
      <c r="I32" s="81">
        <v>23902</v>
      </c>
      <c r="J32" s="52">
        <f>I32/H32</f>
        <v>1.0000836820083683</v>
      </c>
    </row>
    <row r="33" spans="1:10" ht="15" customHeight="1">
      <c r="A33" s="10" t="s">
        <v>195</v>
      </c>
      <c r="B33" s="11">
        <v>527</v>
      </c>
      <c r="C33" s="83">
        <v>15000</v>
      </c>
      <c r="D33" s="81">
        <v>21600</v>
      </c>
      <c r="E33" s="81">
        <v>21528</v>
      </c>
      <c r="F33" s="52">
        <f t="shared" si="1"/>
        <v>0.9966666666666667</v>
      </c>
      <c r="G33" s="130">
        <v>0</v>
      </c>
      <c r="H33" s="84">
        <v>1400</v>
      </c>
      <c r="I33" s="81">
        <v>1406</v>
      </c>
      <c r="J33" s="52">
        <f>I33/H33</f>
        <v>1.0042857142857142</v>
      </c>
    </row>
    <row r="34" spans="1:10" ht="15" customHeight="1">
      <c r="A34" s="10" t="s">
        <v>150</v>
      </c>
      <c r="B34" s="11">
        <v>525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0</v>
      </c>
      <c r="I34" s="81">
        <v>0</v>
      </c>
      <c r="J34" s="52">
        <v>0</v>
      </c>
    </row>
    <row r="35" spans="1:10" ht="15" customHeight="1">
      <c r="A35" s="10" t="s">
        <v>151</v>
      </c>
      <c r="B35" s="11">
        <v>528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152</v>
      </c>
      <c r="B36" s="11">
        <v>538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153</v>
      </c>
      <c r="B37" s="11">
        <v>541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154</v>
      </c>
      <c r="B38" s="11">
        <v>547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0" t="s">
        <v>221</v>
      </c>
      <c r="B39" s="11">
        <v>549</v>
      </c>
      <c r="C39" s="83">
        <v>6500</v>
      </c>
      <c r="D39" s="81">
        <v>12600</v>
      </c>
      <c r="E39" s="81">
        <v>12578</v>
      </c>
      <c r="F39" s="52">
        <f t="shared" si="1"/>
        <v>0.9982539682539683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>
      <c r="A40" s="17" t="s">
        <v>155</v>
      </c>
      <c r="B40" s="9">
        <v>551</v>
      </c>
      <c r="C40" s="83">
        <v>157900</v>
      </c>
      <c r="D40" s="81">
        <v>159000</v>
      </c>
      <c r="E40" s="81">
        <v>158925</v>
      </c>
      <c r="F40" s="52">
        <f t="shared" si="1"/>
        <v>0.9995283018867924</v>
      </c>
      <c r="G40" s="130">
        <v>0</v>
      </c>
      <c r="H40" s="84">
        <v>0</v>
      </c>
      <c r="I40" s="81">
        <v>0</v>
      </c>
      <c r="J40" s="52">
        <v>0</v>
      </c>
    </row>
    <row r="41" spans="1:10" ht="15" customHeight="1" thickBot="1">
      <c r="A41" s="57" t="s">
        <v>189</v>
      </c>
      <c r="B41" s="12">
        <v>591</v>
      </c>
      <c r="C41" s="85">
        <v>300</v>
      </c>
      <c r="D41" s="86">
        <v>400</v>
      </c>
      <c r="E41" s="86">
        <v>372.41</v>
      </c>
      <c r="F41" s="52">
        <f t="shared" si="1"/>
        <v>0.9310250000000001</v>
      </c>
      <c r="G41" s="129">
        <v>0</v>
      </c>
      <c r="H41" s="87">
        <v>0</v>
      </c>
      <c r="I41" s="86">
        <v>0</v>
      </c>
      <c r="J41" s="58">
        <v>0</v>
      </c>
    </row>
    <row r="42" spans="1:10" ht="15" customHeight="1">
      <c r="A42" s="14" t="s">
        <v>20</v>
      </c>
      <c r="B42" s="15"/>
      <c r="C42" s="59">
        <f>SUM(C7:C17)</f>
        <v>5170200</v>
      </c>
      <c r="D42" s="59">
        <f>SUM(D7:D17)</f>
        <v>7486900</v>
      </c>
      <c r="E42" s="59">
        <f>SUM(E7:E17)</f>
        <v>7486873.6899999995</v>
      </c>
      <c r="F42" s="60">
        <f t="shared" si="1"/>
        <v>0.9999964858619722</v>
      </c>
      <c r="G42" s="61">
        <f>SUM(G7:G17)</f>
        <v>700000</v>
      </c>
      <c r="H42" s="61">
        <f>SUM(H7:H17)</f>
        <v>1089200</v>
      </c>
      <c r="I42" s="62">
        <f>SUM(I7:I17)</f>
        <v>1089217.83</v>
      </c>
      <c r="J42" s="60">
        <f>I42/H42</f>
        <v>1.0000163698127067</v>
      </c>
    </row>
    <row r="43" spans="1:10" ht="15" customHeight="1" thickBot="1">
      <c r="A43" s="13" t="s">
        <v>21</v>
      </c>
      <c r="B43" s="16"/>
      <c r="C43" s="63">
        <f>-SUM(C19:C41)</f>
        <v>-5170200</v>
      </c>
      <c r="D43" s="63">
        <f>-SUM(D19:D41)</f>
        <v>-7486900</v>
      </c>
      <c r="E43" s="63">
        <f>-SUM(E19:E41)</f>
        <v>-7486873.69</v>
      </c>
      <c r="F43" s="52">
        <f t="shared" si="1"/>
        <v>0.9999964858619723</v>
      </c>
      <c r="G43" s="64">
        <f>-SUM(G19:G41)</f>
        <v>-560000</v>
      </c>
      <c r="H43" s="64">
        <f>-SUM(H19:H41)</f>
        <v>-803500</v>
      </c>
      <c r="I43" s="65">
        <f>-SUM(I19:I41)</f>
        <v>-803545.08</v>
      </c>
      <c r="J43" s="56">
        <f>I43/H43</f>
        <v>1.000056104542626</v>
      </c>
    </row>
    <row r="44" spans="1:10" ht="15" customHeight="1" thickBot="1">
      <c r="A44" s="100" t="s">
        <v>237</v>
      </c>
      <c r="B44" s="67"/>
      <c r="C44" s="101">
        <f>+C42+C43</f>
        <v>0</v>
      </c>
      <c r="D44" s="88">
        <f>+D42+D43</f>
        <v>0</v>
      </c>
      <c r="E44" s="88">
        <f>+E42+E43</f>
        <v>0</v>
      </c>
      <c r="F44" s="68" t="s">
        <v>19</v>
      </c>
      <c r="G44" s="146">
        <f>+G42+G43</f>
        <v>140000</v>
      </c>
      <c r="H44" s="101">
        <f>+H42+H43</f>
        <v>285700</v>
      </c>
      <c r="I44" s="88">
        <f>+I42+I43</f>
        <v>285672.7500000001</v>
      </c>
      <c r="J44" s="58">
        <f>I44/H44</f>
        <v>0.999904620231012</v>
      </c>
    </row>
    <row r="45" spans="1:10" ht="13.5" thickBot="1">
      <c r="A45" s="150" t="s">
        <v>238</v>
      </c>
      <c r="B45" s="147"/>
      <c r="C45" s="188">
        <f>+C42+C43</f>
        <v>0</v>
      </c>
      <c r="D45" s="88">
        <f>+D42+D43</f>
        <v>0</v>
      </c>
      <c r="E45" s="180">
        <v>0</v>
      </c>
      <c r="F45" s="181" t="s">
        <v>19</v>
      </c>
      <c r="G45" s="185">
        <v>0</v>
      </c>
      <c r="H45" s="151">
        <v>0</v>
      </c>
      <c r="I45" s="151">
        <v>0</v>
      </c>
      <c r="J45" s="161" t="s">
        <v>19</v>
      </c>
    </row>
    <row r="46" spans="1:10" ht="13.5" thickBot="1">
      <c r="A46" s="150" t="s">
        <v>239</v>
      </c>
      <c r="B46" s="182"/>
      <c r="C46" s="179">
        <v>0</v>
      </c>
      <c r="D46" s="180">
        <v>0</v>
      </c>
      <c r="E46" s="88">
        <f>+E42+E43</f>
        <v>0</v>
      </c>
      <c r="F46" s="181" t="s">
        <v>19</v>
      </c>
      <c r="G46" s="184">
        <v>0</v>
      </c>
      <c r="H46" s="151">
        <v>0</v>
      </c>
      <c r="I46" s="151">
        <f>I44</f>
        <v>285672.7500000001</v>
      </c>
      <c r="J46" s="181" t="s">
        <v>19</v>
      </c>
    </row>
    <row r="47" spans="1:10" ht="13.5" thickBot="1">
      <c r="A47" s="150" t="s">
        <v>240</v>
      </c>
      <c r="B47" s="147"/>
      <c r="C47" s="187"/>
      <c r="D47" s="148"/>
      <c r="E47" s="149"/>
      <c r="F47" s="149"/>
      <c r="G47" s="185"/>
      <c r="H47" s="186"/>
      <c r="I47" s="151">
        <f>E46+I46</f>
        <v>285672.7500000001</v>
      </c>
      <c r="J47" s="183" t="s">
        <v>19</v>
      </c>
    </row>
    <row r="48" ht="12.75">
      <c r="C48" s="159"/>
    </row>
    <row r="49" ht="12.75">
      <c r="C49" s="171"/>
    </row>
  </sheetData>
  <sheetProtection/>
  <mergeCells count="9">
    <mergeCell ref="A18:J18"/>
    <mergeCell ref="D1:F1"/>
    <mergeCell ref="C3:F3"/>
    <mergeCell ref="G3:J3"/>
    <mergeCell ref="A6:J6"/>
    <mergeCell ref="A7:B7"/>
    <mergeCell ref="A14:B14"/>
    <mergeCell ref="A15:B15"/>
    <mergeCell ref="A17:B17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spans="1:9" ht="15">
      <c r="A1" s="38" t="s">
        <v>84</v>
      </c>
      <c r="D1" s="210" t="s">
        <v>8</v>
      </c>
      <c r="E1" s="210"/>
      <c r="F1" s="210"/>
      <c r="G1" s="126"/>
      <c r="H1" s="39" t="s">
        <v>9</v>
      </c>
      <c r="I1" s="40">
        <v>43465</v>
      </c>
    </row>
    <row r="2" ht="14.25" thickBot="1">
      <c r="A2" s="38" t="s">
        <v>85</v>
      </c>
    </row>
    <row r="3" spans="3:10" ht="12" customHeight="1">
      <c r="C3" s="211" t="s">
        <v>61</v>
      </c>
      <c r="D3" s="212"/>
      <c r="E3" s="212"/>
      <c r="F3" s="213"/>
      <c r="G3" s="214" t="s">
        <v>10</v>
      </c>
      <c r="H3" s="212"/>
      <c r="I3" s="212"/>
      <c r="J3" s="213"/>
    </row>
    <row r="4" spans="1:10" ht="12" customHeight="1">
      <c r="A4" s="41"/>
      <c r="B4" s="7"/>
      <c r="C4" s="42" t="s">
        <v>62</v>
      </c>
      <c r="D4" s="43" t="s">
        <v>63</v>
      </c>
      <c r="E4" s="44" t="s">
        <v>64</v>
      </c>
      <c r="F4" s="45" t="s">
        <v>7</v>
      </c>
      <c r="G4" s="135" t="s">
        <v>62</v>
      </c>
      <c r="H4" s="43" t="s">
        <v>63</v>
      </c>
      <c r="I4" s="8" t="s">
        <v>64</v>
      </c>
      <c r="J4" s="9" t="s">
        <v>7</v>
      </c>
    </row>
    <row r="5" spans="1:10" ht="9.75" customHeight="1" thickBot="1">
      <c r="A5" s="41"/>
      <c r="B5" s="46"/>
      <c r="C5" s="47" t="s">
        <v>11</v>
      </c>
      <c r="D5" s="48" t="s">
        <v>12</v>
      </c>
      <c r="E5" s="8" t="s">
        <v>13</v>
      </c>
      <c r="F5" s="9" t="s">
        <v>14</v>
      </c>
      <c r="G5" s="138" t="s">
        <v>15</v>
      </c>
      <c r="H5" s="48" t="s">
        <v>16</v>
      </c>
      <c r="I5" s="8" t="s">
        <v>17</v>
      </c>
      <c r="J5" s="9" t="s">
        <v>18</v>
      </c>
    </row>
    <row r="6" spans="1:10" ht="15" customHeight="1">
      <c r="A6" s="220" t="s">
        <v>65</v>
      </c>
      <c r="B6" s="221"/>
      <c r="C6" s="221"/>
      <c r="D6" s="221"/>
      <c r="E6" s="221"/>
      <c r="F6" s="221"/>
      <c r="G6" s="221"/>
      <c r="H6" s="221"/>
      <c r="I6" s="221"/>
      <c r="J6" s="222"/>
    </row>
    <row r="7" spans="1:10" ht="15" customHeight="1">
      <c r="A7" s="215" t="s">
        <v>135</v>
      </c>
      <c r="B7" s="216"/>
      <c r="C7" s="69">
        <v>3348000</v>
      </c>
      <c r="D7" s="21">
        <v>3440500</v>
      </c>
      <c r="E7" s="70">
        <v>3440500</v>
      </c>
      <c r="F7" s="52">
        <f>E7/D7</f>
        <v>1</v>
      </c>
      <c r="G7" s="21">
        <v>0</v>
      </c>
      <c r="H7" s="21">
        <v>0</v>
      </c>
      <c r="I7" s="70">
        <v>0</v>
      </c>
      <c r="J7" s="52">
        <f aca="true" t="shared" si="0" ref="J7:J17">IF(ISERR(I7/H7),0,I7/H7)</f>
        <v>0</v>
      </c>
    </row>
    <row r="8" spans="1:10" ht="15" customHeight="1">
      <c r="A8" s="13" t="s">
        <v>213</v>
      </c>
      <c r="B8" s="20"/>
      <c r="C8" s="71">
        <v>0</v>
      </c>
      <c r="D8" s="72">
        <v>39900</v>
      </c>
      <c r="E8" s="73">
        <v>39900</v>
      </c>
      <c r="F8" s="52">
        <f>E8/D8</f>
        <v>1</v>
      </c>
      <c r="G8" s="139">
        <v>0</v>
      </c>
      <c r="H8" s="72">
        <v>0</v>
      </c>
      <c r="I8" s="73">
        <v>0</v>
      </c>
      <c r="J8" s="55">
        <f t="shared" si="0"/>
        <v>0</v>
      </c>
    </row>
    <row r="9" spans="1:10" ht="15" customHeight="1">
      <c r="A9" s="13" t="s">
        <v>66</v>
      </c>
      <c r="B9" s="16"/>
      <c r="C9" s="71">
        <v>0</v>
      </c>
      <c r="D9" s="72">
        <v>134900</v>
      </c>
      <c r="E9" s="73">
        <v>134900</v>
      </c>
      <c r="F9" s="52">
        <f>E9/D9</f>
        <v>1</v>
      </c>
      <c r="G9" s="139">
        <v>0</v>
      </c>
      <c r="H9" s="72">
        <v>0</v>
      </c>
      <c r="I9" s="73">
        <v>0</v>
      </c>
      <c r="J9" s="55">
        <f t="shared" si="0"/>
        <v>0</v>
      </c>
    </row>
    <row r="10" spans="1:10" ht="15" customHeight="1">
      <c r="A10" s="13" t="s">
        <v>215</v>
      </c>
      <c r="B10" s="20"/>
      <c r="C10" s="71">
        <v>0</v>
      </c>
      <c r="D10" s="72">
        <v>522100</v>
      </c>
      <c r="E10" s="73">
        <v>522100</v>
      </c>
      <c r="F10" s="52">
        <f>E10/D10</f>
        <v>1</v>
      </c>
      <c r="G10" s="139">
        <v>0</v>
      </c>
      <c r="H10" s="72">
        <v>0</v>
      </c>
      <c r="I10" s="73">
        <v>0</v>
      </c>
      <c r="J10" s="55">
        <f t="shared" si="0"/>
        <v>0</v>
      </c>
    </row>
    <row r="11" spans="1:10" ht="15" customHeight="1">
      <c r="A11" s="13" t="s">
        <v>226</v>
      </c>
      <c r="B11" s="16"/>
      <c r="C11" s="71">
        <v>0</v>
      </c>
      <c r="D11" s="72">
        <v>0</v>
      </c>
      <c r="E11" s="73">
        <v>0</v>
      </c>
      <c r="F11" s="52">
        <v>0</v>
      </c>
      <c r="G11" s="139">
        <v>0</v>
      </c>
      <c r="H11" s="72">
        <v>0</v>
      </c>
      <c r="I11" s="73">
        <v>0</v>
      </c>
      <c r="J11" s="55">
        <f t="shared" si="0"/>
        <v>0</v>
      </c>
    </row>
    <row r="12" spans="1:10" ht="15" customHeight="1">
      <c r="A12" s="13" t="s">
        <v>194</v>
      </c>
      <c r="B12" s="20"/>
      <c r="C12" s="71">
        <v>0</v>
      </c>
      <c r="D12" s="72">
        <v>15000</v>
      </c>
      <c r="E12" s="73">
        <v>15000</v>
      </c>
      <c r="F12" s="52">
        <f>E12/D12</f>
        <v>1</v>
      </c>
      <c r="G12" s="139">
        <v>0</v>
      </c>
      <c r="H12" s="72">
        <v>0</v>
      </c>
      <c r="I12" s="73">
        <v>0</v>
      </c>
      <c r="J12" s="55">
        <f t="shared" si="0"/>
        <v>0</v>
      </c>
    </row>
    <row r="13" spans="1:10" ht="15" customHeight="1">
      <c r="A13" s="13" t="s">
        <v>190</v>
      </c>
      <c r="B13" s="16"/>
      <c r="C13" s="71">
        <v>0</v>
      </c>
      <c r="D13" s="72">
        <v>0</v>
      </c>
      <c r="E13" s="73">
        <v>0</v>
      </c>
      <c r="F13" s="52">
        <v>0</v>
      </c>
      <c r="G13" s="139">
        <v>0</v>
      </c>
      <c r="H13" s="72">
        <v>0</v>
      </c>
      <c r="I13" s="73">
        <v>0</v>
      </c>
      <c r="J13" s="55">
        <f t="shared" si="0"/>
        <v>0</v>
      </c>
    </row>
    <row r="14" spans="1:10" ht="15" customHeight="1">
      <c r="A14" s="217" t="s">
        <v>67</v>
      </c>
      <c r="B14" s="218"/>
      <c r="C14" s="71">
        <v>340000</v>
      </c>
      <c r="D14" s="72">
        <v>326400</v>
      </c>
      <c r="E14" s="73">
        <v>326400</v>
      </c>
      <c r="F14" s="52">
        <f>E14/D14</f>
        <v>1</v>
      </c>
      <c r="G14" s="139">
        <v>0</v>
      </c>
      <c r="H14" s="72">
        <v>0</v>
      </c>
      <c r="I14" s="73">
        <v>0</v>
      </c>
      <c r="J14" s="55">
        <f t="shared" si="0"/>
        <v>0</v>
      </c>
    </row>
    <row r="15" spans="1:10" ht="15" customHeight="1">
      <c r="A15" s="217" t="s">
        <v>68</v>
      </c>
      <c r="B15" s="219"/>
      <c r="C15" s="71">
        <v>1300000</v>
      </c>
      <c r="D15" s="72">
        <v>1644400</v>
      </c>
      <c r="E15" s="73">
        <v>1644020</v>
      </c>
      <c r="F15" s="52">
        <f>E15/D15</f>
        <v>0.9997689126733155</v>
      </c>
      <c r="G15" s="139">
        <v>0</v>
      </c>
      <c r="H15" s="72">
        <v>0</v>
      </c>
      <c r="I15" s="73">
        <v>0</v>
      </c>
      <c r="J15" s="55">
        <f t="shared" si="0"/>
        <v>0</v>
      </c>
    </row>
    <row r="16" spans="1:10" ht="15" customHeight="1">
      <c r="A16" s="13" t="s">
        <v>77</v>
      </c>
      <c r="B16" s="20"/>
      <c r="C16" s="74">
        <v>2000</v>
      </c>
      <c r="D16" s="75">
        <v>1041700</v>
      </c>
      <c r="E16" s="76">
        <v>1041726.73</v>
      </c>
      <c r="F16" s="52">
        <f>E16/D16</f>
        <v>1.0000256599788806</v>
      </c>
      <c r="G16" s="140">
        <v>600000</v>
      </c>
      <c r="H16" s="75">
        <v>958800</v>
      </c>
      <c r="I16" s="76">
        <v>958775.44</v>
      </c>
      <c r="J16" s="52">
        <f>I16/H16</f>
        <v>0.9999743846474759</v>
      </c>
    </row>
    <row r="17" spans="1:10" ht="15" customHeight="1" thickBot="1">
      <c r="A17" s="208" t="s">
        <v>223</v>
      </c>
      <c r="B17" s="209"/>
      <c r="C17" s="77">
        <v>0</v>
      </c>
      <c r="D17" s="78">
        <v>98700</v>
      </c>
      <c r="E17" s="79">
        <v>98657.31</v>
      </c>
      <c r="F17" s="52">
        <f>E17/D17</f>
        <v>0.9995674772036474</v>
      </c>
      <c r="G17" s="141">
        <v>0</v>
      </c>
      <c r="H17" s="78">
        <v>0</v>
      </c>
      <c r="I17" s="79">
        <v>0</v>
      </c>
      <c r="J17" s="56">
        <f t="shared" si="0"/>
        <v>0</v>
      </c>
    </row>
    <row r="18" spans="1:10" ht="15" customHeight="1">
      <c r="A18" s="220" t="s">
        <v>70</v>
      </c>
      <c r="B18" s="221"/>
      <c r="C18" s="221"/>
      <c r="D18" s="221"/>
      <c r="E18" s="221"/>
      <c r="F18" s="221"/>
      <c r="G18" s="221"/>
      <c r="H18" s="221"/>
      <c r="I18" s="221"/>
      <c r="J18" s="222"/>
    </row>
    <row r="19" spans="1:10" ht="15" customHeight="1">
      <c r="A19" s="18" t="s">
        <v>137</v>
      </c>
      <c r="B19" s="19">
        <v>558</v>
      </c>
      <c r="C19" s="80">
        <v>201000</v>
      </c>
      <c r="D19" s="81">
        <v>368300</v>
      </c>
      <c r="E19" s="70">
        <v>368255.6</v>
      </c>
      <c r="F19" s="52">
        <f aca="true" t="shared" si="1" ref="F19:F24">E19/D19</f>
        <v>0.9998794461037197</v>
      </c>
      <c r="G19" s="21">
        <v>0</v>
      </c>
      <c r="H19" s="82">
        <v>0</v>
      </c>
      <c r="I19" s="70">
        <v>0</v>
      </c>
      <c r="J19" s="52">
        <v>0</v>
      </c>
    </row>
    <row r="20" spans="1:10" ht="15" customHeight="1">
      <c r="A20" s="18" t="s">
        <v>138</v>
      </c>
      <c r="B20" s="19">
        <v>501</v>
      </c>
      <c r="C20" s="80">
        <v>710000</v>
      </c>
      <c r="D20" s="81">
        <v>1114100</v>
      </c>
      <c r="E20" s="70">
        <v>1041150.79</v>
      </c>
      <c r="F20" s="52">
        <f t="shared" si="1"/>
        <v>0.9345218472309488</v>
      </c>
      <c r="G20" s="21">
        <v>10000</v>
      </c>
      <c r="H20" s="82">
        <v>10000</v>
      </c>
      <c r="I20" s="70">
        <v>9975.97</v>
      </c>
      <c r="J20" s="52">
        <f>I20/H20</f>
        <v>0.997597</v>
      </c>
    </row>
    <row r="21" spans="1:10" ht="15" customHeight="1">
      <c r="A21" s="18" t="s">
        <v>139</v>
      </c>
      <c r="B21" s="19">
        <v>501</v>
      </c>
      <c r="C21" s="80">
        <v>1300000</v>
      </c>
      <c r="D21" s="70">
        <v>1644400</v>
      </c>
      <c r="E21" s="70">
        <v>1644402.57</v>
      </c>
      <c r="F21" s="52">
        <f t="shared" si="1"/>
        <v>1.0000015628800778</v>
      </c>
      <c r="G21" s="21">
        <v>35000</v>
      </c>
      <c r="H21" s="82">
        <v>91600</v>
      </c>
      <c r="I21" s="70">
        <v>91586.73</v>
      </c>
      <c r="J21" s="52">
        <f>I21/H21</f>
        <v>0.9998551310043667</v>
      </c>
    </row>
    <row r="22" spans="1:10" ht="15" customHeight="1">
      <c r="A22" s="10" t="s">
        <v>140</v>
      </c>
      <c r="B22" s="11">
        <v>502</v>
      </c>
      <c r="C22" s="83">
        <v>620000</v>
      </c>
      <c r="D22" s="81">
        <v>519000</v>
      </c>
      <c r="E22" s="81">
        <v>518966.77</v>
      </c>
      <c r="F22" s="52">
        <f t="shared" si="1"/>
        <v>0.9999359730250482</v>
      </c>
      <c r="G22" s="130">
        <v>55000</v>
      </c>
      <c r="H22" s="84">
        <v>113100</v>
      </c>
      <c r="I22" s="81">
        <v>113077.65</v>
      </c>
      <c r="J22" s="52">
        <f>I22/H22</f>
        <v>0.9998023872679045</v>
      </c>
    </row>
    <row r="23" spans="1:10" ht="15" customHeight="1">
      <c r="A23" s="10" t="s">
        <v>141</v>
      </c>
      <c r="B23" s="11">
        <v>502</v>
      </c>
      <c r="C23" s="83">
        <v>630000</v>
      </c>
      <c r="D23" s="81">
        <v>696200</v>
      </c>
      <c r="E23" s="81">
        <v>696237.35</v>
      </c>
      <c r="F23" s="52">
        <f t="shared" si="1"/>
        <v>1.0000536483769031</v>
      </c>
      <c r="G23" s="130">
        <v>60000</v>
      </c>
      <c r="H23" s="84">
        <v>88800</v>
      </c>
      <c r="I23" s="81">
        <v>88805.65</v>
      </c>
      <c r="J23" s="52">
        <f>I23/H23</f>
        <v>1.000063626126126</v>
      </c>
    </row>
    <row r="24" spans="1:10" ht="15" customHeight="1">
      <c r="A24" s="10" t="s">
        <v>142</v>
      </c>
      <c r="B24" s="11">
        <v>502</v>
      </c>
      <c r="C24" s="83">
        <v>370000</v>
      </c>
      <c r="D24" s="81">
        <v>430100</v>
      </c>
      <c r="E24" s="81">
        <v>430054.41</v>
      </c>
      <c r="F24" s="52">
        <f t="shared" si="1"/>
        <v>0.9998940013950244</v>
      </c>
      <c r="G24" s="130">
        <v>15000</v>
      </c>
      <c r="H24" s="84">
        <v>23600</v>
      </c>
      <c r="I24" s="81">
        <v>23568.59</v>
      </c>
      <c r="J24" s="52">
        <f>I24/H24</f>
        <v>0.9986690677966101</v>
      </c>
    </row>
    <row r="25" spans="1:10" ht="15" customHeight="1">
      <c r="A25" s="10" t="s">
        <v>143</v>
      </c>
      <c r="B25" s="11">
        <v>502</v>
      </c>
      <c r="C25" s="83">
        <v>0</v>
      </c>
      <c r="D25" s="81">
        <v>0</v>
      </c>
      <c r="E25" s="81">
        <v>0</v>
      </c>
      <c r="F25" s="52">
        <v>0</v>
      </c>
      <c r="G25" s="130">
        <v>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144</v>
      </c>
      <c r="B26" s="11">
        <v>504</v>
      </c>
      <c r="C26" s="83">
        <v>0</v>
      </c>
      <c r="D26" s="81">
        <v>0</v>
      </c>
      <c r="E26" s="81">
        <v>0</v>
      </c>
      <c r="F26" s="52">
        <v>0</v>
      </c>
      <c r="G26" s="130">
        <v>10000</v>
      </c>
      <c r="H26" s="84">
        <v>21600</v>
      </c>
      <c r="I26" s="81">
        <v>21611</v>
      </c>
      <c r="J26" s="52">
        <f>I26/H26</f>
        <v>1.0005092592592593</v>
      </c>
    </row>
    <row r="27" spans="1:10" ht="15" customHeight="1">
      <c r="A27" s="10" t="s">
        <v>145</v>
      </c>
      <c r="B27" s="11">
        <v>511</v>
      </c>
      <c r="C27" s="83">
        <v>190000</v>
      </c>
      <c r="D27" s="81">
        <v>176600</v>
      </c>
      <c r="E27" s="81">
        <v>176531.46</v>
      </c>
      <c r="F27" s="52">
        <f aca="true" t="shared" si="2" ref="F27:F33">E27/D27</f>
        <v>0.9996118912797282</v>
      </c>
      <c r="G27" s="130">
        <v>0</v>
      </c>
      <c r="H27" s="84">
        <v>0</v>
      </c>
      <c r="I27" s="81">
        <v>0</v>
      </c>
      <c r="J27" s="52">
        <v>0</v>
      </c>
    </row>
    <row r="28" spans="1:10" ht="15" customHeight="1">
      <c r="A28" s="10" t="s">
        <v>156</v>
      </c>
      <c r="B28" s="11">
        <v>512</v>
      </c>
      <c r="C28" s="83">
        <v>3000</v>
      </c>
      <c r="D28" s="81">
        <v>4100</v>
      </c>
      <c r="E28" s="81">
        <v>4056</v>
      </c>
      <c r="F28" s="52">
        <f t="shared" si="2"/>
        <v>0.9892682926829268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146</v>
      </c>
      <c r="B29" s="11">
        <v>513</v>
      </c>
      <c r="C29" s="83">
        <v>1000</v>
      </c>
      <c r="D29" s="81">
        <v>1100</v>
      </c>
      <c r="E29" s="81">
        <v>1029</v>
      </c>
      <c r="F29" s="52">
        <f t="shared" si="2"/>
        <v>0.9354545454545454</v>
      </c>
      <c r="G29" s="130">
        <v>0</v>
      </c>
      <c r="H29" s="84">
        <v>0</v>
      </c>
      <c r="I29" s="81">
        <v>0</v>
      </c>
      <c r="J29" s="52">
        <v>0</v>
      </c>
    </row>
    <row r="30" spans="1:10" ht="15" customHeight="1">
      <c r="A30" s="10" t="s">
        <v>147</v>
      </c>
      <c r="B30" s="11">
        <v>518</v>
      </c>
      <c r="C30" s="83">
        <v>800000</v>
      </c>
      <c r="D30" s="81">
        <v>1445600</v>
      </c>
      <c r="E30" s="81">
        <v>1445629.94</v>
      </c>
      <c r="F30" s="52">
        <f t="shared" si="2"/>
        <v>1.000020711123409</v>
      </c>
      <c r="G30" s="130">
        <v>70000</v>
      </c>
      <c r="H30" s="84">
        <v>114900</v>
      </c>
      <c r="I30" s="81">
        <v>114907.4</v>
      </c>
      <c r="J30" s="52">
        <f>I30/H30</f>
        <v>1.0000644038294169</v>
      </c>
    </row>
    <row r="31" spans="1:10" ht="15" customHeight="1">
      <c r="A31" s="10" t="s">
        <v>148</v>
      </c>
      <c r="B31" s="11">
        <v>521</v>
      </c>
      <c r="C31" s="83">
        <v>0</v>
      </c>
      <c r="D31" s="81">
        <v>488500</v>
      </c>
      <c r="E31" s="81">
        <v>488520</v>
      </c>
      <c r="F31" s="52">
        <f t="shared" si="2"/>
        <v>1.000040941658137</v>
      </c>
      <c r="G31" s="130">
        <v>260000</v>
      </c>
      <c r="H31" s="84">
        <v>386800</v>
      </c>
      <c r="I31" s="81">
        <v>386795</v>
      </c>
      <c r="J31" s="52">
        <f>I31/H31</f>
        <v>0.9999870734229576</v>
      </c>
    </row>
    <row r="32" spans="1:10" ht="15" customHeight="1">
      <c r="A32" s="10" t="s">
        <v>149</v>
      </c>
      <c r="B32" s="11">
        <v>524</v>
      </c>
      <c r="C32" s="83">
        <v>0</v>
      </c>
      <c r="D32" s="81">
        <v>164200</v>
      </c>
      <c r="E32" s="81">
        <v>164222</v>
      </c>
      <c r="F32" s="52">
        <f t="shared" si="2"/>
        <v>1.0001339829476248</v>
      </c>
      <c r="G32" s="130">
        <v>40000</v>
      </c>
      <c r="H32" s="84">
        <v>56200</v>
      </c>
      <c r="I32" s="81">
        <v>56142</v>
      </c>
      <c r="J32" s="52">
        <f>I32/H32</f>
        <v>0.9989679715302491</v>
      </c>
    </row>
    <row r="33" spans="1:10" ht="15" customHeight="1">
      <c r="A33" s="10" t="s">
        <v>195</v>
      </c>
      <c r="B33" s="11">
        <v>527</v>
      </c>
      <c r="C33" s="83">
        <v>0</v>
      </c>
      <c r="D33" s="81">
        <v>9700</v>
      </c>
      <c r="E33" s="81">
        <v>9678</v>
      </c>
      <c r="F33" s="52">
        <f t="shared" si="2"/>
        <v>0.9977319587628866</v>
      </c>
      <c r="G33" s="130">
        <v>1000</v>
      </c>
      <c r="H33" s="84">
        <v>800</v>
      </c>
      <c r="I33" s="81">
        <v>814.14</v>
      </c>
      <c r="J33" s="52">
        <f>I33/H33</f>
        <v>1.0176749999999999</v>
      </c>
    </row>
    <row r="34" spans="1:10" ht="15" customHeight="1">
      <c r="A34" s="10" t="s">
        <v>150</v>
      </c>
      <c r="B34" s="11">
        <v>525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400</v>
      </c>
      <c r="I34" s="81">
        <v>403</v>
      </c>
      <c r="J34" s="52">
        <f>I34/H34</f>
        <v>1.0075</v>
      </c>
    </row>
    <row r="35" spans="1:10" ht="15" customHeight="1">
      <c r="A35" s="10" t="s">
        <v>151</v>
      </c>
      <c r="B35" s="11">
        <v>528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152</v>
      </c>
      <c r="B36" s="11">
        <v>538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153</v>
      </c>
      <c r="B37" s="11">
        <v>541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154</v>
      </c>
      <c r="B38" s="11">
        <v>547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0" t="s">
        <v>218</v>
      </c>
      <c r="B39" s="11">
        <v>549</v>
      </c>
      <c r="C39" s="83">
        <v>1000</v>
      </c>
      <c r="D39" s="81">
        <v>42100</v>
      </c>
      <c r="E39" s="81">
        <v>42023.19</v>
      </c>
      <c r="F39" s="52">
        <f>E39/D39</f>
        <v>0.9981755344418053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>
      <c r="A40" s="17" t="s">
        <v>155</v>
      </c>
      <c r="B40" s="9">
        <v>551</v>
      </c>
      <c r="C40" s="83">
        <v>164000</v>
      </c>
      <c r="D40" s="81">
        <v>159200</v>
      </c>
      <c r="E40" s="81">
        <v>159136.9</v>
      </c>
      <c r="F40" s="52">
        <f>E40/D40</f>
        <v>0.9996036432160804</v>
      </c>
      <c r="G40" s="130">
        <v>0</v>
      </c>
      <c r="H40" s="84">
        <v>0</v>
      </c>
      <c r="I40" s="81">
        <v>0</v>
      </c>
      <c r="J40" s="52">
        <v>0</v>
      </c>
    </row>
    <row r="41" spans="1:10" ht="15" customHeight="1" thickBot="1">
      <c r="A41" s="57" t="s">
        <v>189</v>
      </c>
      <c r="B41" s="12">
        <v>591</v>
      </c>
      <c r="C41" s="85">
        <v>0</v>
      </c>
      <c r="D41" s="86">
        <v>400</v>
      </c>
      <c r="E41" s="86">
        <v>359.47</v>
      </c>
      <c r="F41" s="52">
        <f>E41/D41</f>
        <v>0.8986750000000001</v>
      </c>
      <c r="G41" s="129">
        <v>0</v>
      </c>
      <c r="H41" s="87">
        <v>0</v>
      </c>
      <c r="I41" s="86">
        <v>0</v>
      </c>
      <c r="J41" s="58">
        <v>0</v>
      </c>
    </row>
    <row r="42" spans="1:10" ht="15" customHeight="1">
      <c r="A42" s="14" t="s">
        <v>20</v>
      </c>
      <c r="B42" s="15"/>
      <c r="C42" s="59">
        <f>SUM(C7:C17)</f>
        <v>4990000</v>
      </c>
      <c r="D42" s="59">
        <f>SUM(D7:D17)</f>
        <v>7263600</v>
      </c>
      <c r="E42" s="59">
        <f>SUM(E7:E17)</f>
        <v>7263204.04</v>
      </c>
      <c r="F42" s="60">
        <f>E42/D42</f>
        <v>0.9999454870862933</v>
      </c>
      <c r="G42" s="61">
        <f>SUM(G7:G17)</f>
        <v>600000</v>
      </c>
      <c r="H42" s="61">
        <f>SUM(H7:H17)</f>
        <v>958800</v>
      </c>
      <c r="I42" s="62">
        <f>SUM(I7:I17)</f>
        <v>958775.44</v>
      </c>
      <c r="J42" s="60">
        <f>I42/H42</f>
        <v>0.9999743846474759</v>
      </c>
    </row>
    <row r="43" spans="1:10" ht="15" customHeight="1" thickBot="1">
      <c r="A43" s="13" t="s">
        <v>21</v>
      </c>
      <c r="B43" s="16"/>
      <c r="C43" s="63">
        <f>-SUM(C19:C41)</f>
        <v>-4990000</v>
      </c>
      <c r="D43" s="63">
        <f>-SUM(D19:D41)</f>
        <v>-7263600</v>
      </c>
      <c r="E43" s="63">
        <f>-SUM(E19:E41)</f>
        <v>-7190253.450000001</v>
      </c>
      <c r="F43" s="52">
        <f>E43/D43</f>
        <v>0.9899021766066415</v>
      </c>
      <c r="G43" s="64">
        <f>-SUM(G19:G41)</f>
        <v>-556000</v>
      </c>
      <c r="H43" s="64">
        <f>-SUM(H19:H41)</f>
        <v>-907800</v>
      </c>
      <c r="I43" s="65">
        <f>-SUM(I19:I41)</f>
        <v>-907687.13</v>
      </c>
      <c r="J43" s="58">
        <f>I43/H43</f>
        <v>0.9998756664463538</v>
      </c>
    </row>
    <row r="44" spans="1:10" ht="15" customHeight="1" thickBot="1">
      <c r="A44" s="100" t="s">
        <v>237</v>
      </c>
      <c r="B44" s="67"/>
      <c r="C44" s="101">
        <f>+C42+C43</f>
        <v>0</v>
      </c>
      <c r="D44" s="88">
        <f>+D42+D43</f>
        <v>0</v>
      </c>
      <c r="E44" s="88">
        <f>+E42+E43</f>
        <v>72950.58999999892</v>
      </c>
      <c r="F44" s="68" t="s">
        <v>19</v>
      </c>
      <c r="G44" s="146">
        <f>+G42+G43</f>
        <v>44000</v>
      </c>
      <c r="H44" s="101">
        <f>+H42+H43</f>
        <v>51000</v>
      </c>
      <c r="I44" s="88">
        <f>+I42+I43</f>
        <v>51088.30999999994</v>
      </c>
      <c r="J44" s="91">
        <f>I44/H44</f>
        <v>1.0017315686274497</v>
      </c>
    </row>
    <row r="45" spans="1:10" ht="13.5" thickBot="1">
      <c r="A45" s="150" t="s">
        <v>238</v>
      </c>
      <c r="B45" s="147"/>
      <c r="C45" s="188">
        <f>+C42+C43</f>
        <v>0</v>
      </c>
      <c r="D45" s="88">
        <f>+D42+D43</f>
        <v>0</v>
      </c>
      <c r="E45" s="180">
        <v>0</v>
      </c>
      <c r="F45" s="181" t="s">
        <v>19</v>
      </c>
      <c r="G45" s="185">
        <v>0</v>
      </c>
      <c r="H45" s="151">
        <v>0</v>
      </c>
      <c r="I45" s="151">
        <v>0</v>
      </c>
      <c r="J45" s="161" t="s">
        <v>19</v>
      </c>
    </row>
    <row r="46" spans="1:10" ht="13.5" thickBot="1">
      <c r="A46" s="150" t="s">
        <v>239</v>
      </c>
      <c r="B46" s="182"/>
      <c r="C46" s="179">
        <v>0</v>
      </c>
      <c r="D46" s="180">
        <v>0</v>
      </c>
      <c r="E46" s="88">
        <f>+E42+E43</f>
        <v>72950.58999999892</v>
      </c>
      <c r="F46" s="181" t="s">
        <v>19</v>
      </c>
      <c r="G46" s="184">
        <v>0</v>
      </c>
      <c r="H46" s="151">
        <v>0</v>
      </c>
      <c r="I46" s="151">
        <f>I44</f>
        <v>51088.30999999994</v>
      </c>
      <c r="J46" s="181" t="s">
        <v>19</v>
      </c>
    </row>
    <row r="47" spans="1:10" ht="13.5" thickBot="1">
      <c r="A47" s="150" t="s">
        <v>240</v>
      </c>
      <c r="B47" s="147"/>
      <c r="C47" s="187"/>
      <c r="D47" s="148"/>
      <c r="E47" s="149"/>
      <c r="F47" s="149"/>
      <c r="G47" s="185"/>
      <c r="H47" s="186"/>
      <c r="I47" s="151">
        <f>E46+I46</f>
        <v>124038.89999999886</v>
      </c>
      <c r="J47" s="183" t="s">
        <v>19</v>
      </c>
    </row>
    <row r="48" ht="12.75">
      <c r="C48" s="159"/>
    </row>
    <row r="49" ht="12.75">
      <c r="C49" s="171"/>
    </row>
  </sheetData>
  <sheetProtection/>
  <mergeCells count="9">
    <mergeCell ref="A18:J18"/>
    <mergeCell ref="D1:F1"/>
    <mergeCell ref="C3:F3"/>
    <mergeCell ref="G3:J3"/>
    <mergeCell ref="A6:J6"/>
    <mergeCell ref="A7:B7"/>
    <mergeCell ref="A14:B14"/>
    <mergeCell ref="A15:B15"/>
    <mergeCell ref="A17:B17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spans="1:9" ht="15">
      <c r="A1" s="38" t="s">
        <v>82</v>
      </c>
      <c r="D1" s="210" t="s">
        <v>8</v>
      </c>
      <c r="E1" s="210"/>
      <c r="F1" s="210"/>
      <c r="G1" s="126"/>
      <c r="H1" s="39" t="s">
        <v>9</v>
      </c>
      <c r="I1" s="40">
        <v>43465</v>
      </c>
    </row>
    <row r="2" ht="14.25" thickBot="1">
      <c r="A2" s="38" t="s">
        <v>83</v>
      </c>
    </row>
    <row r="3" spans="3:10" ht="12" customHeight="1">
      <c r="C3" s="211" t="s">
        <v>61</v>
      </c>
      <c r="D3" s="212"/>
      <c r="E3" s="212"/>
      <c r="F3" s="213"/>
      <c r="G3" s="214" t="s">
        <v>10</v>
      </c>
      <c r="H3" s="212"/>
      <c r="I3" s="212"/>
      <c r="J3" s="213"/>
    </row>
    <row r="4" spans="1:10" ht="12" customHeight="1">
      <c r="A4" s="41"/>
      <c r="B4" s="7"/>
      <c r="C4" s="42" t="s">
        <v>62</v>
      </c>
      <c r="D4" s="43" t="s">
        <v>63</v>
      </c>
      <c r="E4" s="44" t="s">
        <v>64</v>
      </c>
      <c r="F4" s="45" t="s">
        <v>7</v>
      </c>
      <c r="G4" s="135" t="s">
        <v>62</v>
      </c>
      <c r="H4" s="43" t="s">
        <v>63</v>
      </c>
      <c r="I4" s="8" t="s">
        <v>64</v>
      </c>
      <c r="J4" s="9" t="s">
        <v>7</v>
      </c>
    </row>
    <row r="5" spans="1:10" ht="9.75" customHeight="1" thickBot="1">
      <c r="A5" s="41"/>
      <c r="B5" s="46"/>
      <c r="C5" s="47" t="s">
        <v>11</v>
      </c>
      <c r="D5" s="48" t="s">
        <v>12</v>
      </c>
      <c r="E5" s="8" t="s">
        <v>13</v>
      </c>
      <c r="F5" s="9" t="s">
        <v>14</v>
      </c>
      <c r="G5" s="138" t="s">
        <v>15</v>
      </c>
      <c r="H5" s="48" t="s">
        <v>16</v>
      </c>
      <c r="I5" s="8" t="s">
        <v>17</v>
      </c>
      <c r="J5" s="9" t="s">
        <v>18</v>
      </c>
    </row>
    <row r="6" spans="1:10" ht="15" customHeight="1">
      <c r="A6" s="220" t="s">
        <v>65</v>
      </c>
      <c r="B6" s="221"/>
      <c r="C6" s="221"/>
      <c r="D6" s="221"/>
      <c r="E6" s="221"/>
      <c r="F6" s="221"/>
      <c r="G6" s="221"/>
      <c r="H6" s="221"/>
      <c r="I6" s="221"/>
      <c r="J6" s="222"/>
    </row>
    <row r="7" spans="1:10" ht="15" customHeight="1">
      <c r="A7" s="215" t="s">
        <v>135</v>
      </c>
      <c r="B7" s="216"/>
      <c r="C7" s="69">
        <v>4009000</v>
      </c>
      <c r="D7" s="21">
        <v>4021500</v>
      </c>
      <c r="E7" s="70">
        <v>4021500</v>
      </c>
      <c r="F7" s="52">
        <f>E7/D7</f>
        <v>1</v>
      </c>
      <c r="G7" s="21">
        <v>0</v>
      </c>
      <c r="H7" s="21">
        <v>0</v>
      </c>
      <c r="I7" s="70">
        <v>0</v>
      </c>
      <c r="J7" s="52">
        <f aca="true" t="shared" si="0" ref="J7:J17">IF(ISERR(I7/H7),0,I7/H7)</f>
        <v>0</v>
      </c>
    </row>
    <row r="8" spans="1:12" ht="15" customHeight="1">
      <c r="A8" s="13" t="s">
        <v>211</v>
      </c>
      <c r="B8" s="20"/>
      <c r="C8" s="71">
        <v>0</v>
      </c>
      <c r="D8" s="72">
        <v>37400</v>
      </c>
      <c r="E8" s="73">
        <v>37400</v>
      </c>
      <c r="F8" s="52">
        <f>E8/D8</f>
        <v>1</v>
      </c>
      <c r="G8" s="139">
        <v>0</v>
      </c>
      <c r="H8" s="72">
        <v>0</v>
      </c>
      <c r="I8" s="73">
        <v>0</v>
      </c>
      <c r="J8" s="55">
        <f t="shared" si="0"/>
        <v>0</v>
      </c>
      <c r="L8" s="53"/>
    </row>
    <row r="9" spans="1:12" ht="15" customHeight="1">
      <c r="A9" s="13" t="s">
        <v>66</v>
      </c>
      <c r="B9" s="16"/>
      <c r="C9" s="71">
        <v>0</v>
      </c>
      <c r="D9" s="72">
        <v>219200</v>
      </c>
      <c r="E9" s="73">
        <v>219200</v>
      </c>
      <c r="F9" s="52">
        <f>E9/D9</f>
        <v>1</v>
      </c>
      <c r="G9" s="139">
        <v>0</v>
      </c>
      <c r="H9" s="72">
        <v>0</v>
      </c>
      <c r="I9" s="73">
        <v>0</v>
      </c>
      <c r="J9" s="55">
        <f t="shared" si="0"/>
        <v>0</v>
      </c>
      <c r="L9" s="53"/>
    </row>
    <row r="10" spans="1:10" ht="15" customHeight="1">
      <c r="A10" s="13" t="s">
        <v>215</v>
      </c>
      <c r="B10" s="20"/>
      <c r="C10" s="71">
        <v>0</v>
      </c>
      <c r="D10" s="72">
        <v>1076000</v>
      </c>
      <c r="E10" s="73">
        <v>1076000</v>
      </c>
      <c r="F10" s="52">
        <f>E10/D10</f>
        <v>1</v>
      </c>
      <c r="G10" s="139">
        <v>0</v>
      </c>
      <c r="H10" s="72">
        <v>0</v>
      </c>
      <c r="I10" s="73">
        <v>0</v>
      </c>
      <c r="J10" s="55">
        <f t="shared" si="0"/>
        <v>0</v>
      </c>
    </row>
    <row r="11" spans="1:12" ht="15" customHeight="1">
      <c r="A11" s="13" t="s">
        <v>226</v>
      </c>
      <c r="B11" s="16"/>
      <c r="C11" s="71">
        <v>0</v>
      </c>
      <c r="D11" s="72">
        <v>0</v>
      </c>
      <c r="E11" s="73">
        <v>0</v>
      </c>
      <c r="F11" s="52">
        <v>0</v>
      </c>
      <c r="G11" s="139">
        <v>0</v>
      </c>
      <c r="H11" s="72">
        <v>0</v>
      </c>
      <c r="I11" s="73">
        <v>0</v>
      </c>
      <c r="J11" s="55">
        <f t="shared" si="0"/>
        <v>0</v>
      </c>
      <c r="L11" s="53"/>
    </row>
    <row r="12" spans="1:10" ht="15" customHeight="1">
      <c r="A12" s="13" t="s">
        <v>194</v>
      </c>
      <c r="B12" s="20"/>
      <c r="C12" s="71">
        <v>0</v>
      </c>
      <c r="D12" s="72">
        <v>15000</v>
      </c>
      <c r="E12" s="73">
        <v>15000</v>
      </c>
      <c r="F12" s="52">
        <f>E12/D12</f>
        <v>1</v>
      </c>
      <c r="G12" s="139">
        <v>0</v>
      </c>
      <c r="H12" s="72">
        <v>0</v>
      </c>
      <c r="I12" s="73">
        <v>0</v>
      </c>
      <c r="J12" s="55">
        <f t="shared" si="0"/>
        <v>0</v>
      </c>
    </row>
    <row r="13" spans="1:12" ht="15" customHeight="1">
      <c r="A13" s="13" t="s">
        <v>190</v>
      </c>
      <c r="B13" s="16"/>
      <c r="C13" s="71">
        <v>0</v>
      </c>
      <c r="D13" s="72">
        <v>0</v>
      </c>
      <c r="E13" s="73">
        <v>0</v>
      </c>
      <c r="F13" s="52">
        <v>0</v>
      </c>
      <c r="G13" s="139">
        <v>0</v>
      </c>
      <c r="H13" s="72">
        <v>0</v>
      </c>
      <c r="I13" s="73">
        <v>0</v>
      </c>
      <c r="J13" s="55">
        <f t="shared" si="0"/>
        <v>0</v>
      </c>
      <c r="L13" s="53"/>
    </row>
    <row r="14" spans="1:12" ht="15" customHeight="1">
      <c r="A14" s="217" t="s">
        <v>67</v>
      </c>
      <c r="B14" s="218"/>
      <c r="C14" s="71">
        <v>555000</v>
      </c>
      <c r="D14" s="72">
        <v>556600</v>
      </c>
      <c r="E14" s="73">
        <v>556600</v>
      </c>
      <c r="F14" s="52">
        <f>E14/D14</f>
        <v>1</v>
      </c>
      <c r="G14" s="139">
        <v>0</v>
      </c>
      <c r="H14" s="72">
        <v>0</v>
      </c>
      <c r="I14" s="73">
        <v>0</v>
      </c>
      <c r="J14" s="55">
        <f t="shared" si="0"/>
        <v>0</v>
      </c>
      <c r="L14" s="53"/>
    </row>
    <row r="15" spans="1:10" ht="15" customHeight="1">
      <c r="A15" s="217" t="s">
        <v>68</v>
      </c>
      <c r="B15" s="219"/>
      <c r="C15" s="71">
        <v>3300000</v>
      </c>
      <c r="D15" s="72">
        <v>3770000</v>
      </c>
      <c r="E15" s="73">
        <v>3769273.25</v>
      </c>
      <c r="F15" s="52">
        <f>E15/D15</f>
        <v>0.9998072281167109</v>
      </c>
      <c r="G15" s="139">
        <v>0</v>
      </c>
      <c r="H15" s="72">
        <v>0</v>
      </c>
      <c r="I15" s="73">
        <v>0</v>
      </c>
      <c r="J15" s="55">
        <f t="shared" si="0"/>
        <v>0</v>
      </c>
    </row>
    <row r="16" spans="1:10" ht="15" customHeight="1">
      <c r="A16" s="13" t="s">
        <v>77</v>
      </c>
      <c r="B16" s="20"/>
      <c r="C16" s="74">
        <v>0</v>
      </c>
      <c r="D16" s="75">
        <v>2154900</v>
      </c>
      <c r="E16" s="76">
        <v>2154948</v>
      </c>
      <c r="F16" s="52">
        <f>E16/D16</f>
        <v>1.0000222748155367</v>
      </c>
      <c r="G16" s="140">
        <v>2800000</v>
      </c>
      <c r="H16" s="75">
        <v>3468000</v>
      </c>
      <c r="I16" s="76">
        <v>3468016.73</v>
      </c>
      <c r="J16" s="52">
        <f>I16/H16</f>
        <v>1.000004824106113</v>
      </c>
    </row>
    <row r="17" spans="1:10" ht="15" customHeight="1" thickBot="1">
      <c r="A17" s="208" t="s">
        <v>262</v>
      </c>
      <c r="B17" s="209"/>
      <c r="C17" s="77">
        <v>0</v>
      </c>
      <c r="D17" s="78">
        <v>792500</v>
      </c>
      <c r="E17" s="79">
        <v>792505.37</v>
      </c>
      <c r="F17" s="52">
        <f>E17/D17</f>
        <v>1.0000067760252367</v>
      </c>
      <c r="G17" s="141">
        <v>0</v>
      </c>
      <c r="H17" s="78">
        <v>0</v>
      </c>
      <c r="I17" s="79">
        <v>0</v>
      </c>
      <c r="J17" s="56">
        <f t="shared" si="0"/>
        <v>0</v>
      </c>
    </row>
    <row r="18" spans="1:10" ht="15" customHeight="1">
      <c r="A18" s="220" t="s">
        <v>70</v>
      </c>
      <c r="B18" s="221"/>
      <c r="C18" s="221"/>
      <c r="D18" s="221"/>
      <c r="E18" s="221"/>
      <c r="F18" s="221"/>
      <c r="G18" s="221"/>
      <c r="H18" s="221"/>
      <c r="I18" s="221"/>
      <c r="J18" s="222"/>
    </row>
    <row r="19" spans="1:10" ht="15" customHeight="1">
      <c r="A19" s="18" t="s">
        <v>137</v>
      </c>
      <c r="B19" s="19">
        <v>558</v>
      </c>
      <c r="C19" s="80">
        <v>198300</v>
      </c>
      <c r="D19" s="81">
        <v>214200</v>
      </c>
      <c r="E19" s="70">
        <v>214191</v>
      </c>
      <c r="F19" s="52">
        <f>E19/D19</f>
        <v>0.9999579831932773</v>
      </c>
      <c r="G19" s="21">
        <v>0</v>
      </c>
      <c r="H19" s="82">
        <v>0</v>
      </c>
      <c r="I19" s="70">
        <v>0</v>
      </c>
      <c r="J19" s="52">
        <v>0</v>
      </c>
    </row>
    <row r="20" spans="1:10" ht="15" customHeight="1">
      <c r="A20" s="18" t="s">
        <v>138</v>
      </c>
      <c r="B20" s="19">
        <v>501</v>
      </c>
      <c r="C20" s="80">
        <v>548000</v>
      </c>
      <c r="D20" s="81">
        <v>1594700</v>
      </c>
      <c r="E20" s="70">
        <v>1594680.98</v>
      </c>
      <c r="F20" s="52">
        <f aca="true" t="shared" si="1" ref="F20:F25">E20/D20</f>
        <v>0.9999880729917853</v>
      </c>
      <c r="G20" s="21">
        <v>40000</v>
      </c>
      <c r="H20" s="82">
        <v>5500</v>
      </c>
      <c r="I20" s="70">
        <v>5453.79</v>
      </c>
      <c r="J20" s="52">
        <f aca="true" t="shared" si="2" ref="J20:J27">I20/H20</f>
        <v>0.9915981818181818</v>
      </c>
    </row>
    <row r="21" spans="1:10" ht="15" customHeight="1">
      <c r="A21" s="18" t="s">
        <v>139</v>
      </c>
      <c r="B21" s="19">
        <v>501</v>
      </c>
      <c r="C21" s="80">
        <v>3300000</v>
      </c>
      <c r="D21" s="70">
        <v>3770000</v>
      </c>
      <c r="E21" s="70">
        <v>3770066.25</v>
      </c>
      <c r="F21" s="52">
        <f t="shared" si="1"/>
        <v>1.000017572944297</v>
      </c>
      <c r="G21" s="21">
        <v>184000</v>
      </c>
      <c r="H21" s="82">
        <v>230600</v>
      </c>
      <c r="I21" s="70">
        <v>230613.34</v>
      </c>
      <c r="J21" s="52">
        <f t="shared" si="2"/>
        <v>1.0000578490893322</v>
      </c>
    </row>
    <row r="22" spans="1:10" ht="15" customHeight="1">
      <c r="A22" s="10" t="s">
        <v>140</v>
      </c>
      <c r="B22" s="11">
        <v>502</v>
      </c>
      <c r="C22" s="83">
        <v>1357000</v>
      </c>
      <c r="D22" s="81">
        <v>980700</v>
      </c>
      <c r="E22" s="81">
        <v>980668.46</v>
      </c>
      <c r="F22" s="52">
        <f t="shared" si="1"/>
        <v>0.9999678392984602</v>
      </c>
      <c r="G22" s="130">
        <v>667000</v>
      </c>
      <c r="H22" s="84">
        <v>615500</v>
      </c>
      <c r="I22" s="81">
        <v>615475</v>
      </c>
      <c r="J22" s="52">
        <f t="shared" si="2"/>
        <v>0.9999593826157596</v>
      </c>
    </row>
    <row r="23" spans="1:10" ht="15" customHeight="1">
      <c r="A23" s="10" t="s">
        <v>141</v>
      </c>
      <c r="B23" s="11">
        <v>502</v>
      </c>
      <c r="C23" s="83">
        <v>792000</v>
      </c>
      <c r="D23" s="81">
        <v>751200</v>
      </c>
      <c r="E23" s="81">
        <v>751135</v>
      </c>
      <c r="F23" s="52">
        <f t="shared" si="1"/>
        <v>0.9999134717784878</v>
      </c>
      <c r="G23" s="130">
        <v>315000</v>
      </c>
      <c r="H23" s="84">
        <v>338200</v>
      </c>
      <c r="I23" s="81">
        <v>338240</v>
      </c>
      <c r="J23" s="52">
        <f t="shared" si="2"/>
        <v>1.0001182732111178</v>
      </c>
    </row>
    <row r="24" spans="1:10" ht="15" customHeight="1">
      <c r="A24" s="10" t="s">
        <v>142</v>
      </c>
      <c r="B24" s="11">
        <v>502</v>
      </c>
      <c r="C24" s="83">
        <v>429000</v>
      </c>
      <c r="D24" s="81">
        <v>382500</v>
      </c>
      <c r="E24" s="81">
        <v>382447</v>
      </c>
      <c r="F24" s="52">
        <f t="shared" si="1"/>
        <v>0.9998614379084967</v>
      </c>
      <c r="G24" s="130">
        <v>92000</v>
      </c>
      <c r="H24" s="84">
        <v>166200</v>
      </c>
      <c r="I24" s="81">
        <v>166234</v>
      </c>
      <c r="J24" s="52">
        <f t="shared" si="2"/>
        <v>1.0002045728038509</v>
      </c>
    </row>
    <row r="25" spans="1:10" ht="15" customHeight="1">
      <c r="A25" s="10" t="s">
        <v>143</v>
      </c>
      <c r="B25" s="11">
        <v>502</v>
      </c>
      <c r="C25" s="83">
        <v>47000</v>
      </c>
      <c r="D25" s="81">
        <v>96100</v>
      </c>
      <c r="E25" s="81">
        <v>96093</v>
      </c>
      <c r="F25" s="52">
        <f t="shared" si="1"/>
        <v>0.9999271592091571</v>
      </c>
      <c r="G25" s="130">
        <v>18000</v>
      </c>
      <c r="H25" s="84">
        <v>0</v>
      </c>
      <c r="I25" s="81">
        <v>0</v>
      </c>
      <c r="J25" s="52">
        <v>0</v>
      </c>
    </row>
    <row r="26" spans="1:10" ht="15" customHeight="1">
      <c r="A26" s="10" t="s">
        <v>144</v>
      </c>
      <c r="B26" s="11">
        <v>504</v>
      </c>
      <c r="C26" s="83">
        <v>0</v>
      </c>
      <c r="D26" s="81">
        <v>0</v>
      </c>
      <c r="E26" s="81">
        <v>0</v>
      </c>
      <c r="F26" s="52">
        <v>0</v>
      </c>
      <c r="G26" s="130">
        <v>19600</v>
      </c>
      <c r="H26" s="84">
        <v>42500</v>
      </c>
      <c r="I26" s="81">
        <v>42524</v>
      </c>
      <c r="J26" s="52">
        <f>I26/H26</f>
        <v>1.000564705882353</v>
      </c>
    </row>
    <row r="27" spans="1:10" ht="15" customHeight="1">
      <c r="A27" s="10" t="s">
        <v>145</v>
      </c>
      <c r="B27" s="11">
        <v>511</v>
      </c>
      <c r="C27" s="83">
        <v>395000</v>
      </c>
      <c r="D27" s="81">
        <v>545800</v>
      </c>
      <c r="E27" s="81">
        <v>545732.17</v>
      </c>
      <c r="F27" s="52">
        <f aca="true" t="shared" si="3" ref="F27:F33">E27/D27</f>
        <v>0.9998757237083181</v>
      </c>
      <c r="G27" s="130">
        <v>12400</v>
      </c>
      <c r="H27" s="84">
        <v>92200</v>
      </c>
      <c r="I27" s="81">
        <v>92170</v>
      </c>
      <c r="J27" s="52">
        <f t="shared" si="2"/>
        <v>0.9996746203904555</v>
      </c>
    </row>
    <row r="28" spans="1:10" ht="15" customHeight="1">
      <c r="A28" s="10" t="s">
        <v>187</v>
      </c>
      <c r="B28" s="11">
        <v>512</v>
      </c>
      <c r="C28" s="83">
        <v>20000</v>
      </c>
      <c r="D28" s="81">
        <v>20200</v>
      </c>
      <c r="E28" s="81">
        <v>20159</v>
      </c>
      <c r="F28" s="52">
        <f t="shared" si="3"/>
        <v>0.997970297029703</v>
      </c>
      <c r="G28" s="130">
        <v>0</v>
      </c>
      <c r="H28" s="84">
        <v>0</v>
      </c>
      <c r="I28" s="81">
        <v>0</v>
      </c>
      <c r="J28" s="52">
        <v>0</v>
      </c>
    </row>
    <row r="29" spans="1:10" ht="15" customHeight="1">
      <c r="A29" s="10" t="s">
        <v>146</v>
      </c>
      <c r="B29" s="11">
        <v>513</v>
      </c>
      <c r="C29" s="83">
        <v>0</v>
      </c>
      <c r="D29" s="81">
        <v>7200</v>
      </c>
      <c r="E29" s="81">
        <v>7127.09</v>
      </c>
      <c r="F29" s="52">
        <f t="shared" si="3"/>
        <v>0.9898736111111112</v>
      </c>
      <c r="G29" s="130">
        <v>0</v>
      </c>
      <c r="H29" s="84">
        <v>0</v>
      </c>
      <c r="I29" s="81">
        <v>0</v>
      </c>
      <c r="J29" s="52">
        <v>0</v>
      </c>
    </row>
    <row r="30" spans="1:10" ht="15" customHeight="1">
      <c r="A30" s="10" t="s">
        <v>147</v>
      </c>
      <c r="B30" s="11">
        <v>518</v>
      </c>
      <c r="C30" s="83">
        <v>549500</v>
      </c>
      <c r="D30" s="81">
        <v>2684300</v>
      </c>
      <c r="E30" s="81">
        <v>2684202.67</v>
      </c>
      <c r="F30" s="52">
        <f t="shared" si="3"/>
        <v>0.9999637410125545</v>
      </c>
      <c r="G30" s="130">
        <v>220000</v>
      </c>
      <c r="H30" s="84">
        <v>357600</v>
      </c>
      <c r="I30" s="81">
        <v>357572</v>
      </c>
      <c r="J30" s="52">
        <f>I30/H30</f>
        <v>0.9999217002237136</v>
      </c>
    </row>
    <row r="31" spans="1:10" ht="15" customHeight="1">
      <c r="A31" s="10" t="s">
        <v>148</v>
      </c>
      <c r="B31" s="11">
        <v>521</v>
      </c>
      <c r="C31" s="83">
        <v>42000</v>
      </c>
      <c r="D31" s="81">
        <v>975100</v>
      </c>
      <c r="E31" s="81">
        <v>975048</v>
      </c>
      <c r="F31" s="52">
        <f t="shared" si="3"/>
        <v>0.9999466721361912</v>
      </c>
      <c r="G31" s="130">
        <v>812000</v>
      </c>
      <c r="H31" s="84">
        <v>1149900</v>
      </c>
      <c r="I31" s="81">
        <v>1149955</v>
      </c>
      <c r="J31" s="52">
        <f>I31/H31</f>
        <v>1.0000478302461084</v>
      </c>
    </row>
    <row r="32" spans="1:10" ht="15" customHeight="1">
      <c r="A32" s="10" t="s">
        <v>149</v>
      </c>
      <c r="B32" s="11">
        <v>524</v>
      </c>
      <c r="C32" s="83">
        <v>0</v>
      </c>
      <c r="D32" s="81">
        <v>323800</v>
      </c>
      <c r="E32" s="81">
        <v>323752</v>
      </c>
      <c r="F32" s="52">
        <f t="shared" si="3"/>
        <v>0.9998517603458925</v>
      </c>
      <c r="G32" s="130">
        <v>126000</v>
      </c>
      <c r="H32" s="84">
        <v>173300</v>
      </c>
      <c r="I32" s="81">
        <v>173328</v>
      </c>
      <c r="J32" s="52">
        <f>I32/H32</f>
        <v>1.0001615695326025</v>
      </c>
    </row>
    <row r="33" spans="1:10" ht="15" customHeight="1">
      <c r="A33" s="10" t="s">
        <v>195</v>
      </c>
      <c r="B33" s="11">
        <v>527</v>
      </c>
      <c r="C33" s="83">
        <v>18000</v>
      </c>
      <c r="D33" s="81">
        <v>33900</v>
      </c>
      <c r="E33" s="81">
        <v>33848</v>
      </c>
      <c r="F33" s="52">
        <f t="shared" si="3"/>
        <v>0.9984660766961652</v>
      </c>
      <c r="G33" s="130">
        <v>14000</v>
      </c>
      <c r="H33" s="84">
        <v>5800</v>
      </c>
      <c r="I33" s="81">
        <v>5790.8</v>
      </c>
      <c r="J33" s="52">
        <f>I33/H33</f>
        <v>0.9984137931034484</v>
      </c>
    </row>
    <row r="34" spans="1:10" ht="15" customHeight="1">
      <c r="A34" s="10" t="s">
        <v>150</v>
      </c>
      <c r="B34" s="11">
        <v>525</v>
      </c>
      <c r="C34" s="83">
        <v>0</v>
      </c>
      <c r="D34" s="81">
        <v>0</v>
      </c>
      <c r="E34" s="81">
        <v>0</v>
      </c>
      <c r="F34" s="52">
        <v>0</v>
      </c>
      <c r="G34" s="130">
        <v>0</v>
      </c>
      <c r="H34" s="84">
        <v>2200</v>
      </c>
      <c r="I34" s="81">
        <v>2169</v>
      </c>
      <c r="J34" s="52">
        <f>I34/H34</f>
        <v>0.985909090909091</v>
      </c>
    </row>
    <row r="35" spans="1:10" ht="15" customHeight="1">
      <c r="A35" s="10" t="s">
        <v>151</v>
      </c>
      <c r="B35" s="11">
        <v>528</v>
      </c>
      <c r="C35" s="83">
        <v>0</v>
      </c>
      <c r="D35" s="81">
        <v>0</v>
      </c>
      <c r="E35" s="81">
        <v>0</v>
      </c>
      <c r="F35" s="52">
        <v>0</v>
      </c>
      <c r="G35" s="130">
        <v>0</v>
      </c>
      <c r="H35" s="84">
        <v>0</v>
      </c>
      <c r="I35" s="81">
        <v>0</v>
      </c>
      <c r="J35" s="52">
        <v>0</v>
      </c>
    </row>
    <row r="36" spans="1:10" ht="15" customHeight="1">
      <c r="A36" s="10" t="s">
        <v>152</v>
      </c>
      <c r="B36" s="11">
        <v>538</v>
      </c>
      <c r="C36" s="83">
        <v>0</v>
      </c>
      <c r="D36" s="81">
        <v>0</v>
      </c>
      <c r="E36" s="81">
        <v>0</v>
      </c>
      <c r="F36" s="52">
        <v>0</v>
      </c>
      <c r="G36" s="130">
        <v>0</v>
      </c>
      <c r="H36" s="84">
        <v>0</v>
      </c>
      <c r="I36" s="81">
        <v>0</v>
      </c>
      <c r="J36" s="52">
        <v>0</v>
      </c>
    </row>
    <row r="37" spans="1:10" ht="15" customHeight="1">
      <c r="A37" s="10" t="s">
        <v>153</v>
      </c>
      <c r="B37" s="11">
        <v>541</v>
      </c>
      <c r="C37" s="83">
        <v>0</v>
      </c>
      <c r="D37" s="81">
        <v>0</v>
      </c>
      <c r="E37" s="81">
        <v>0</v>
      </c>
      <c r="F37" s="52">
        <v>0</v>
      </c>
      <c r="G37" s="130">
        <v>0</v>
      </c>
      <c r="H37" s="84">
        <v>0</v>
      </c>
      <c r="I37" s="81">
        <v>0</v>
      </c>
      <c r="J37" s="52">
        <v>0</v>
      </c>
    </row>
    <row r="38" spans="1:10" ht="15" customHeight="1">
      <c r="A38" s="10" t="s">
        <v>154</v>
      </c>
      <c r="B38" s="11">
        <v>547</v>
      </c>
      <c r="C38" s="83">
        <v>0</v>
      </c>
      <c r="D38" s="81">
        <v>0</v>
      </c>
      <c r="E38" s="81">
        <v>0</v>
      </c>
      <c r="F38" s="52">
        <v>0</v>
      </c>
      <c r="G38" s="130">
        <v>0</v>
      </c>
      <c r="H38" s="84">
        <v>0</v>
      </c>
      <c r="I38" s="81">
        <v>0</v>
      </c>
      <c r="J38" s="52">
        <v>0</v>
      </c>
    </row>
    <row r="39" spans="1:10" ht="15" customHeight="1">
      <c r="A39" s="10" t="s">
        <v>206</v>
      </c>
      <c r="B39" s="11">
        <v>549</v>
      </c>
      <c r="C39" s="83">
        <v>10000</v>
      </c>
      <c r="D39" s="81">
        <v>95400</v>
      </c>
      <c r="E39" s="81">
        <v>95339</v>
      </c>
      <c r="F39" s="52">
        <f>E39/D39</f>
        <v>0.9993605870020964</v>
      </c>
      <c r="G39" s="130">
        <v>0</v>
      </c>
      <c r="H39" s="84">
        <v>0</v>
      </c>
      <c r="I39" s="81">
        <v>0</v>
      </c>
      <c r="J39" s="52">
        <v>0</v>
      </c>
    </row>
    <row r="40" spans="1:10" ht="15" customHeight="1">
      <c r="A40" s="17" t="s">
        <v>155</v>
      </c>
      <c r="B40" s="9">
        <v>551</v>
      </c>
      <c r="C40" s="83">
        <v>158200</v>
      </c>
      <c r="D40" s="81">
        <v>168000</v>
      </c>
      <c r="E40" s="81">
        <v>167937</v>
      </c>
      <c r="F40" s="52">
        <f>E40/D40</f>
        <v>0.999625</v>
      </c>
      <c r="G40" s="130">
        <v>0</v>
      </c>
      <c r="H40" s="84">
        <v>0</v>
      </c>
      <c r="I40" s="81">
        <v>0</v>
      </c>
      <c r="J40" s="52">
        <v>0</v>
      </c>
    </row>
    <row r="41" spans="1:10" ht="15" customHeight="1" thickBot="1">
      <c r="A41" s="57" t="s">
        <v>189</v>
      </c>
      <c r="B41" s="12">
        <v>591</v>
      </c>
      <c r="C41" s="85">
        <v>0</v>
      </c>
      <c r="D41" s="86">
        <v>0</v>
      </c>
      <c r="E41" s="86">
        <v>0</v>
      </c>
      <c r="F41" s="58">
        <v>0</v>
      </c>
      <c r="G41" s="129">
        <v>0</v>
      </c>
      <c r="H41" s="87">
        <v>0</v>
      </c>
      <c r="I41" s="86">
        <v>0</v>
      </c>
      <c r="J41" s="52">
        <v>0</v>
      </c>
    </row>
    <row r="42" spans="1:10" ht="15" customHeight="1">
      <c r="A42" s="14" t="s">
        <v>20</v>
      </c>
      <c r="B42" s="15"/>
      <c r="C42" s="59">
        <f>SUM(C7:C17)</f>
        <v>7864000</v>
      </c>
      <c r="D42" s="59">
        <f>SUM(D7:D17)</f>
        <v>12643100</v>
      </c>
      <c r="E42" s="59">
        <f>SUM(E7:E17)</f>
        <v>12642426.62</v>
      </c>
      <c r="F42" s="60">
        <f>E42/D42</f>
        <v>0.999946739328171</v>
      </c>
      <c r="G42" s="61">
        <f>SUM(G7:G17)</f>
        <v>2800000</v>
      </c>
      <c r="H42" s="61">
        <f>SUM(H7:H17)</f>
        <v>3468000</v>
      </c>
      <c r="I42" s="62">
        <f>SUM(I7:I17)</f>
        <v>3468016.73</v>
      </c>
      <c r="J42" s="189">
        <f>I42/H42</f>
        <v>1.000004824106113</v>
      </c>
    </row>
    <row r="43" spans="1:10" ht="15" customHeight="1" thickBot="1">
      <c r="A43" s="13" t="s">
        <v>21</v>
      </c>
      <c r="B43" s="16"/>
      <c r="C43" s="63">
        <f>-SUM(C19:C41)</f>
        <v>-7864000</v>
      </c>
      <c r="D43" s="63">
        <f>-SUM(D19:D41)</f>
        <v>-12643100</v>
      </c>
      <c r="E43" s="63">
        <f>-SUM(E19:E41)</f>
        <v>-12642426.620000001</v>
      </c>
      <c r="F43" s="52">
        <f>E43/D43</f>
        <v>0.9999467393281711</v>
      </c>
      <c r="G43" s="64">
        <f>-SUM(G19:G41)</f>
        <v>-2520000</v>
      </c>
      <c r="H43" s="64">
        <f>-SUM(H19:H41)</f>
        <v>-3179500</v>
      </c>
      <c r="I43" s="65">
        <f>-SUM(I19:I41)</f>
        <v>-3179524.9299999997</v>
      </c>
      <c r="J43" s="56">
        <f>I43/H43</f>
        <v>1.0000078408554802</v>
      </c>
    </row>
    <row r="44" spans="1:10" ht="15" customHeight="1" thickBot="1">
      <c r="A44" s="100" t="s">
        <v>237</v>
      </c>
      <c r="B44" s="67"/>
      <c r="C44" s="101">
        <f>+C42+C43</f>
        <v>0</v>
      </c>
      <c r="D44" s="88">
        <f>+D42+D43</f>
        <v>0</v>
      </c>
      <c r="E44" s="88">
        <f>+E42+E43</f>
        <v>0</v>
      </c>
      <c r="F44" s="68" t="s">
        <v>19</v>
      </c>
      <c r="G44" s="146">
        <f>+G42+G43</f>
        <v>280000</v>
      </c>
      <c r="H44" s="101">
        <f>+H42+H43</f>
        <v>288500</v>
      </c>
      <c r="I44" s="88">
        <f>+I42+I43</f>
        <v>288491.8000000003</v>
      </c>
      <c r="J44" s="58">
        <f>I44/H44</f>
        <v>0.9999715771230512</v>
      </c>
    </row>
    <row r="45" spans="1:10" ht="13.5" thickBot="1">
      <c r="A45" s="150" t="s">
        <v>238</v>
      </c>
      <c r="B45" s="147"/>
      <c r="C45" s="188">
        <f>+C42+C43</f>
        <v>0</v>
      </c>
      <c r="D45" s="88">
        <f>+D42+D43</f>
        <v>0</v>
      </c>
      <c r="E45" s="180">
        <v>0</v>
      </c>
      <c r="F45" s="181" t="s">
        <v>19</v>
      </c>
      <c r="G45" s="185">
        <v>0</v>
      </c>
      <c r="H45" s="151">
        <v>0</v>
      </c>
      <c r="I45" s="151">
        <v>0</v>
      </c>
      <c r="J45" s="161" t="s">
        <v>19</v>
      </c>
    </row>
    <row r="46" spans="1:10" ht="13.5" thickBot="1">
      <c r="A46" s="150" t="s">
        <v>239</v>
      </c>
      <c r="B46" s="182"/>
      <c r="C46" s="179">
        <v>0</v>
      </c>
      <c r="D46" s="180">
        <v>0</v>
      </c>
      <c r="E46" s="88">
        <f>+E42+E43</f>
        <v>0</v>
      </c>
      <c r="F46" s="181" t="s">
        <v>19</v>
      </c>
      <c r="G46" s="184">
        <v>0</v>
      </c>
      <c r="H46" s="151">
        <v>0</v>
      </c>
      <c r="I46" s="151">
        <f>I44</f>
        <v>288491.8000000003</v>
      </c>
      <c r="J46" s="181" t="s">
        <v>19</v>
      </c>
    </row>
    <row r="47" spans="1:10" ht="13.5" thickBot="1">
      <c r="A47" s="150" t="s">
        <v>240</v>
      </c>
      <c r="B47" s="147"/>
      <c r="C47" s="187"/>
      <c r="D47" s="148"/>
      <c r="E47" s="149"/>
      <c r="F47" s="149"/>
      <c r="G47" s="185"/>
      <c r="H47" s="186"/>
      <c r="I47" s="151">
        <f>E46+I46</f>
        <v>288491.8000000003</v>
      </c>
      <c r="J47" s="183" t="s">
        <v>19</v>
      </c>
    </row>
    <row r="48" ht="12.75">
      <c r="C48" s="159"/>
    </row>
    <row r="49" ht="12.75">
      <c r="C49" s="157"/>
    </row>
  </sheetData>
  <sheetProtection/>
  <mergeCells count="9">
    <mergeCell ref="A18:J18"/>
    <mergeCell ref="D1:F1"/>
    <mergeCell ref="C3:F3"/>
    <mergeCell ref="G3:J3"/>
    <mergeCell ref="A6:J6"/>
    <mergeCell ref="A7:B7"/>
    <mergeCell ref="A14:B14"/>
    <mergeCell ref="A15:B15"/>
    <mergeCell ref="A17:B17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P13</dc:creator>
  <cp:keywords/>
  <dc:description/>
  <cp:lastModifiedBy>FatorovaH</cp:lastModifiedBy>
  <cp:lastPrinted>2019-03-13T09:52:55Z</cp:lastPrinted>
  <dcterms:created xsi:type="dcterms:W3CDTF">2002-08-20T12:32:41Z</dcterms:created>
  <dcterms:modified xsi:type="dcterms:W3CDTF">2019-03-13T09:53:05Z</dcterms:modified>
  <cp:category/>
  <cp:version/>
  <cp:contentType/>
  <cp:contentStatus/>
</cp:coreProperties>
</file>