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2760" windowWidth="11616" windowHeight="6492" tabRatio="702" activeTab="0"/>
  </bookViews>
  <sheets>
    <sheet name="Důvodová zpráva" sheetId="1" r:id="rId1"/>
    <sheet name="Základní školy - obsah" sheetId="2" r:id="rId2"/>
    <sheet name="Základní školy - celkem" sheetId="3" r:id="rId3"/>
    <sheet name="ZŠ Brdičkova 1878" sheetId="4" r:id="rId4"/>
    <sheet name="ZŠ Bronzová 2027" sheetId="5" r:id="rId5"/>
    <sheet name="ZŠ prof.O.Chlupa Fingerova 2186" sheetId="6" r:id="rId6"/>
    <sheet name="ZŠ Janského 2189" sheetId="7" r:id="rId7"/>
    <sheet name="ZŠ Klausova 2450" sheetId="8" r:id="rId8"/>
    <sheet name="ZŠ Kuncova 1580" sheetId="9" r:id="rId9"/>
    <sheet name="ZŠ Mezi Školami 2322" sheetId="10" r:id="rId10"/>
    <sheet name="ZŠ Mládí 135" sheetId="11" r:id="rId11"/>
    <sheet name="ZŠ Mohylová 1963" sheetId="12" r:id="rId12"/>
    <sheet name="ZŠ Trávníčkova 1744" sheetId="13" r:id="rId13"/>
    <sheet name="Mateřské školy - obsah" sheetId="14" r:id="rId14"/>
    <sheet name="Mateřské školy - celkem" sheetId="15" r:id="rId15"/>
    <sheet name="MŠ Běhounkova 2300" sheetId="16" r:id="rId16"/>
    <sheet name="MŠ Běhounkova 2474" sheetId="17" r:id="rId17"/>
    <sheet name="MŠ Herčíkova 2190" sheetId="18" r:id="rId18"/>
    <sheet name="MŠ Horákova 2064" sheetId="19" r:id="rId19"/>
    <sheet name="MŠ Hostinského 1534" sheetId="20" r:id="rId20"/>
    <sheet name="MŠ Husníkova 2075" sheetId="21" r:id="rId21"/>
    <sheet name="MŠ Husníkova 2076" sheetId="22" r:id="rId22"/>
    <sheet name="MŠ Chlupova 1798" sheetId="23" r:id="rId23"/>
    <sheet name="MŠ Chlupova 1799" sheetId="24" r:id="rId24"/>
    <sheet name="MŠ Janského 2187" sheetId="25" r:id="rId25"/>
    <sheet name="MŠ Janského 2188" sheetId="26" r:id="rId26"/>
    <sheet name="MŠ Klausova 2449" sheetId="27" r:id="rId27"/>
    <sheet name="MŠ Mezi Školami 2323" sheetId="28" r:id="rId28"/>
    <sheet name="MŠ Mezi Školami 2482 " sheetId="29" r:id="rId29"/>
    <sheet name="MŠ Mohylová 1964" sheetId="30" r:id="rId30"/>
    <sheet name="MŠ Ovčí Hájek 2174" sheetId="31" r:id="rId31"/>
    <sheet name="MŠ Ovčí Hájek 2177" sheetId="32" r:id="rId32"/>
    <sheet name="MŠ Podpěrova 1880" sheetId="33" r:id="rId33"/>
    <sheet name="MŠ Trávníčkova 1747" sheetId="34" r:id="rId34"/>
    <sheet name="MŠ Vlachova 1501" sheetId="35" r:id="rId35"/>
    <sheet name="MŠ Vlasákova 955" sheetId="36" r:id="rId36"/>
    <sheet name="MŠ Zázvorkova 1994" sheetId="37" r:id="rId37"/>
    <sheet name="Ostatní přísp.organizace-obsah " sheetId="38" r:id="rId38"/>
    <sheet name="DDM Stodůlky, Chlupova 1800" sheetId="39" r:id="rId39"/>
    <sheet name="Rekreační objekt Kozel" sheetId="40" r:id="rId40"/>
    <sheet name="List1" sheetId="41" r:id="rId41"/>
  </sheets>
  <definedNames/>
  <calcPr fullCalcOnLoad="1"/>
</workbook>
</file>

<file path=xl/sharedStrings.xml><?xml version="1.0" encoding="utf-8"?>
<sst xmlns="http://schemas.openxmlformats.org/spreadsheetml/2006/main" count="2523" uniqueCount="350">
  <si>
    <t>Mateřská škola, Praha 13, Běhounkova 2300</t>
  </si>
  <si>
    <t>IČ  659 91 257</t>
  </si>
  <si>
    <t>Dům dětí a mládeže Praha 13 - Stodůlky</t>
  </si>
  <si>
    <t>IČ  00 638 811</t>
  </si>
  <si>
    <t>Rekreační objekt Kozel, Vrchlabí 129</t>
  </si>
  <si>
    <t>IČ  751 43 704</t>
  </si>
  <si>
    <t>účelová dotace</t>
  </si>
  <si>
    <t>%</t>
  </si>
  <si>
    <t>Rozbor hospodaření</t>
  </si>
  <si>
    <t>stav ke dni</t>
  </si>
  <si>
    <t>Doplňková činnost</t>
  </si>
  <si>
    <t>a</t>
  </si>
  <si>
    <t>b</t>
  </si>
  <si>
    <t>c</t>
  </si>
  <si>
    <t>d</t>
  </si>
  <si>
    <t>e</t>
  </si>
  <si>
    <t>f</t>
  </si>
  <si>
    <t>g</t>
  </si>
  <si>
    <t>h</t>
  </si>
  <si>
    <t>x</t>
  </si>
  <si>
    <t>Příjmy, Výnosy celkem</t>
  </si>
  <si>
    <t>Výdaje, Náklady celkem</t>
  </si>
  <si>
    <t>I.   ZÁKLADNÍ   ŠKOLY</t>
  </si>
  <si>
    <t>II.   MATEŘSKÉ   ŠKOLY</t>
  </si>
  <si>
    <t>III.   DDM   STODŮLKY</t>
  </si>
  <si>
    <t>IV.   REKREAČNÍ OBJEKT KOZEL</t>
  </si>
  <si>
    <t>Základní školy - obsah</t>
  </si>
  <si>
    <t>ZŠ celkem</t>
  </si>
  <si>
    <t>ZŠ Brdičkova 1878</t>
  </si>
  <si>
    <t>ZŠ Bronzová 2027</t>
  </si>
  <si>
    <t>ZŠ Janského 2189</t>
  </si>
  <si>
    <t>ZŠ Klausova 2450</t>
  </si>
  <si>
    <t>ZŠ Kuncova 1580</t>
  </si>
  <si>
    <t>ZŠ Mezi Školami 2322</t>
  </si>
  <si>
    <t>ZŠ Mládí 135</t>
  </si>
  <si>
    <t>ZŠ Mohylová 1963</t>
  </si>
  <si>
    <t>ZŠ Trávníčkova 1744</t>
  </si>
  <si>
    <t>Mateřské školy - obsah</t>
  </si>
  <si>
    <t>MŠ celkem</t>
  </si>
  <si>
    <t>MŠ Běhounkova 2300</t>
  </si>
  <si>
    <t>MŠ Běhounkova 2474</t>
  </si>
  <si>
    <t>MŠ Herčíkova 2190</t>
  </si>
  <si>
    <t>MŠ Horákova 2064</t>
  </si>
  <si>
    <t>MŠ Hostinského 1534</t>
  </si>
  <si>
    <t>MŠ Husníkova 2076</t>
  </si>
  <si>
    <t>MŠ Chlupova 1798</t>
  </si>
  <si>
    <t>MŠ Chlupova 1799</t>
  </si>
  <si>
    <t>MŠ Klausova 2449</t>
  </si>
  <si>
    <t>MŠ Mezi Školami 2323</t>
  </si>
  <si>
    <t>MŠ Mezi Školami 2482</t>
  </si>
  <si>
    <t>MŠ Ovčí Hájek 2177</t>
  </si>
  <si>
    <t>MŠ Podpěrova 1880</t>
  </si>
  <si>
    <t>MŠ Trávníčkova 1747</t>
  </si>
  <si>
    <t>MŠ Vlachova 1501</t>
  </si>
  <si>
    <t>MŠ Vlasákova 955</t>
  </si>
  <si>
    <t>MŠ Zázvorkova 1994</t>
  </si>
  <si>
    <t>I.2.  Doplňková činnost</t>
  </si>
  <si>
    <t>II.2.  Doplňková činnost</t>
  </si>
  <si>
    <t>III.2.  Doplňková činnost</t>
  </si>
  <si>
    <t>IV.2.  Doplňková činnost</t>
  </si>
  <si>
    <t>Základní školy - celkem</t>
  </si>
  <si>
    <t>Hlavní činnost = zřizovatel (MČ) + vlastní zdroje</t>
  </si>
  <si>
    <t>rozpočet schválený</t>
  </si>
  <si>
    <t>rozpočet upravený</t>
  </si>
  <si>
    <t>čerpání</t>
  </si>
  <si>
    <t>Neinvestiční  PŘÍJMY, VÝNOSY</t>
  </si>
  <si>
    <t>VZ - úplata za školské služby</t>
  </si>
  <si>
    <t>VZ - stravné</t>
  </si>
  <si>
    <t>ostatní příjmy (zřiz.- úroky, VZ - ŠvP, jiné příjmy, příjmy z DČ)</t>
  </si>
  <si>
    <t>Neinvestiční  VÝDAJE, NÁKLADY</t>
  </si>
  <si>
    <t>Fakultní ZŠ PedF UK, Trávníčkova 1744</t>
  </si>
  <si>
    <t>IČ  684 07 904</t>
  </si>
  <si>
    <t>VZ - úplata za školské služby, z činnosti školního klubu</t>
  </si>
  <si>
    <t>ostatní příjmy (zřiz.- příj.od spec.ZŠ Tráv.1743, úroky, VZ - ŠvP, jiné, DČ)</t>
  </si>
  <si>
    <t>Základní škola, Mohylová 1963</t>
  </si>
  <si>
    <t>IČ  613 85 611</t>
  </si>
  <si>
    <t>ostatní příjmy (zřiz.- úroky, VZ - ŠvP a jiné, DČ)</t>
  </si>
  <si>
    <t>Základní škola, Mládí 135</t>
  </si>
  <si>
    <t>IČ  701 01 078</t>
  </si>
  <si>
    <t>ZŠ PedF UK, Mezi Školami 2322</t>
  </si>
  <si>
    <t>IČ  613 85 531</t>
  </si>
  <si>
    <t>Základní škola, Kuncova 1580</t>
  </si>
  <si>
    <t>IČ  673 65 213</t>
  </si>
  <si>
    <t>Základní škola, Klausova 2450</t>
  </si>
  <si>
    <t>IČ  673 65 744</t>
  </si>
  <si>
    <t>Základní škola, Janského 2189</t>
  </si>
  <si>
    <t>IČ  629 34 309</t>
  </si>
  <si>
    <t>Fakultní ZŠ prof.O.Chlupa PedF UK, Fingerova 2186</t>
  </si>
  <si>
    <t>IČ  613 85 620</t>
  </si>
  <si>
    <t>ZŠ s RVJ,  Bronzová 2027</t>
  </si>
  <si>
    <t>IČ  629 34 368</t>
  </si>
  <si>
    <t>Fakultní ZŠ při PedF UK, Brdičkova 1878</t>
  </si>
  <si>
    <t>IČ  677 99 612</t>
  </si>
  <si>
    <t>ostatní příjmy (zřiz.- úroky, VZ - ŠvP, příjmy z čaj.klubu a jiné, DČ)</t>
  </si>
  <si>
    <t>Mateřské školy - celkem</t>
  </si>
  <si>
    <t xml:space="preserve">  - z toho daně a poplatky</t>
  </si>
  <si>
    <t>Mateřská škola U RUMCAJSE, Praha 13, Zázvorkova 1994</t>
  </si>
  <si>
    <t>IČ  750 30 837</t>
  </si>
  <si>
    <t xml:space="preserve">posílení dotace z fondů </t>
  </si>
  <si>
    <t>IČ  638 29 916</t>
  </si>
  <si>
    <t>Mateřská škola VEČERNÍČEK, Praha 13, Vlachova 1501</t>
  </si>
  <si>
    <t>IČ  750 30 829</t>
  </si>
  <si>
    <t xml:space="preserve">Mateřská škola PALETKA, Praha 13, Trávníčkova 1747 </t>
  </si>
  <si>
    <t>IČ  750 30 811</t>
  </si>
  <si>
    <t>Mateřská škola U BOBŘÍKA, Praha 13, Podpěrova 1880</t>
  </si>
  <si>
    <t>IČ  638 29 908</t>
  </si>
  <si>
    <t>Mateřská škola, Praha 13, Ovčí Hájek 2177</t>
  </si>
  <si>
    <t>IČ  613 81 560</t>
  </si>
  <si>
    <t>Mateřská škola SLUNÍČKO POD STŘECHOU, P-13, Mohylová 1964</t>
  </si>
  <si>
    <t>IČ  659 91 001</t>
  </si>
  <si>
    <t>Mateřská škola HAVAJ, Praha 13, Mezi Školami 2482</t>
  </si>
  <si>
    <t>IČ  613 86 014</t>
  </si>
  <si>
    <t>IČ  659 91 249</t>
  </si>
  <si>
    <t>Mateřská škola BARVIČKA, Praha 13, Klausova 2449</t>
  </si>
  <si>
    <t>IČ  613 81 551</t>
  </si>
  <si>
    <t>IČ  750 30 802</t>
  </si>
  <si>
    <t>IČ  750 30 870</t>
  </si>
  <si>
    <t>Mateřská škola ROZMARÝNEK, Praha 13, Chlupova 1799</t>
  </si>
  <si>
    <t>IČ  750 30 845</t>
  </si>
  <si>
    <t>Mateřská škola PÍŠŤALKA, Praha 13, Chlupova 1798</t>
  </si>
  <si>
    <t>IČ  750 30 853</t>
  </si>
  <si>
    <t>IČ  659 90 994</t>
  </si>
  <si>
    <t>Mateřská škola ŠIKULKA, Praha 13, Hostinského 1534</t>
  </si>
  <si>
    <t>IČ  659 91 184</t>
  </si>
  <si>
    <t>Mateřská škola PASTELKA, Praha 13, Horákova 2064</t>
  </si>
  <si>
    <t>IČ  613 86 162</t>
  </si>
  <si>
    <t>Mateřská škola ÚSMĚV, Praha 13, Herčíkova 2190</t>
  </si>
  <si>
    <t>IČ  750 30 861</t>
  </si>
  <si>
    <t>Mateřská škola ROSNIČKA, Praha 13, Běhounkova 2474</t>
  </si>
  <si>
    <t>IČ  613 86 171</t>
  </si>
  <si>
    <t>ZŠ prof. O. Chlupa, Fingerova 2186</t>
  </si>
  <si>
    <t>neinvestiční příspěvek</t>
  </si>
  <si>
    <t xml:space="preserve">  - materiál - DDHM a DDNM</t>
  </si>
  <si>
    <t xml:space="preserve">  - drobný materiál bez potravin (vč. pohonných hmot)</t>
  </si>
  <si>
    <t xml:space="preserve">  - potraviny (kryto příjmy ze stravného - VZ)</t>
  </si>
  <si>
    <t xml:space="preserve">  - energie - teplo a teplá užitková voda</t>
  </si>
  <si>
    <t xml:space="preserve">                 - elektrická</t>
  </si>
  <si>
    <t xml:space="preserve">                 - voda</t>
  </si>
  <si>
    <t xml:space="preserve">                 - plyn</t>
  </si>
  <si>
    <t xml:space="preserve">  - zboží (stravovací kreditní karty)</t>
  </si>
  <si>
    <t xml:space="preserve">  - opravy a údržba</t>
  </si>
  <si>
    <t xml:space="preserve">  - náklady na reprezentaci</t>
  </si>
  <si>
    <t xml:space="preserve">  - služby vč.bankovních poplatků (a vč.ŠvP u VZ)</t>
  </si>
  <si>
    <t xml:space="preserve">  - MP, OON a náhrady za nemoc vyplácené organizací</t>
  </si>
  <si>
    <t xml:space="preserve">  - odvody ZP, SP</t>
  </si>
  <si>
    <t xml:space="preserve">  - povinné úrazové pojištění zaměstnanců</t>
  </si>
  <si>
    <t xml:space="preserve">  - ostatní sociální náklady</t>
  </si>
  <si>
    <t xml:space="preserve">  - daně a poplatky</t>
  </si>
  <si>
    <t xml:space="preserve">  - smluvní pokuty a penále </t>
  </si>
  <si>
    <t xml:space="preserve">  - manka a škody </t>
  </si>
  <si>
    <t xml:space="preserve">  - odpisy účetní</t>
  </si>
  <si>
    <t xml:space="preserve">  - cestovné</t>
  </si>
  <si>
    <t xml:space="preserve">  - drobný materiál bez potravin </t>
  </si>
  <si>
    <t xml:space="preserve">  - zboží </t>
  </si>
  <si>
    <t xml:space="preserve">  - drobný materiál bez potravin</t>
  </si>
  <si>
    <t xml:space="preserve"> </t>
  </si>
  <si>
    <t>posílení dotace z fondů (FR - dary)</t>
  </si>
  <si>
    <t>MŠ Mohylová 1964</t>
  </si>
  <si>
    <t>Ostatní příspěvkové organizace - obsah</t>
  </si>
  <si>
    <t>DDM Stodůlky, Chlupova 1800</t>
  </si>
  <si>
    <t>Neinvestiční  PŘÍJMY, VÝNOSY:</t>
  </si>
  <si>
    <t>neinvestiční příspěvek od MČ</t>
  </si>
  <si>
    <t>ostatní příjmy - souhrn ostatních příjmů (VZ vč.úroků, DČ)</t>
  </si>
  <si>
    <t>Neinvestiční  VÝDAJE, NÁKLADY:</t>
  </si>
  <si>
    <t xml:space="preserve">  - materiál - DDHM a DDNM (zde i DrHM)</t>
  </si>
  <si>
    <t xml:space="preserve">  - potraviny (vazba na stravné - netýká se DDM)</t>
  </si>
  <si>
    <t xml:space="preserve">  - služby vč.bankovních poplatků (a vč.táborů)</t>
  </si>
  <si>
    <t xml:space="preserve">  - daně a poplatky </t>
  </si>
  <si>
    <t xml:space="preserve">  - drobný materiál bez potravin vč.pohonných hmot</t>
  </si>
  <si>
    <t xml:space="preserve">  - potraviny (kryto příjmy ze stravného - VZ v rámci ŠvP)</t>
  </si>
  <si>
    <t xml:space="preserve">  - energie - teplo </t>
  </si>
  <si>
    <t xml:space="preserve">                 - lehký topný olej</t>
  </si>
  <si>
    <t xml:space="preserve">  - služby vč.bankovních poplatků </t>
  </si>
  <si>
    <t xml:space="preserve">  - ostatní sociální náklady </t>
  </si>
  <si>
    <t>posílení dotace z fondů</t>
  </si>
  <si>
    <t>I.1.  Hlavní činnost - zdroje od zřizovatele a vlastní zdroje</t>
  </si>
  <si>
    <t>II.1.  Hlavní činnost - zdroje od zřizovatele a vlastní zdroje</t>
  </si>
  <si>
    <t>III.1.  Hlavní činnost - zdroje od zřizovatele a vlastní zdroje</t>
  </si>
  <si>
    <t>IV.1.  Hlavní činnost - zdroje od zřizovatele a vlastní zdroje</t>
  </si>
  <si>
    <t>IČ  712 94 015</t>
  </si>
  <si>
    <t>MŠ Husníkova 2075</t>
  </si>
  <si>
    <t xml:space="preserve">  - cestovné </t>
  </si>
  <si>
    <t xml:space="preserve">                 - voda (srážková)</t>
  </si>
  <si>
    <t xml:space="preserve">  - daň z příjmů (v hl.č. z úroků)</t>
  </si>
  <si>
    <t xml:space="preserve">účelová dotace od národní agentury na mezinárodní grant Erasmus </t>
  </si>
  <si>
    <t>Mateřská škola ZAHRÁDKA, Praha 13, Husníkova 2076</t>
  </si>
  <si>
    <t xml:space="preserve">  - ostatní náklady, odpovědnosti za škodu a neodvedené DPH</t>
  </si>
  <si>
    <t xml:space="preserve">  - ostatní náklady, odpovědnosti za škodu </t>
  </si>
  <si>
    <t xml:space="preserve">  - pojištění majetku a ostatní finanční náklady </t>
  </si>
  <si>
    <t>posílení dotace z fondů (FR - zřiz.)</t>
  </si>
  <si>
    <t>účel. dot. od MČ P13: Prevence rizikového chování</t>
  </si>
  <si>
    <t xml:space="preserve">  - odvody FKSP (vč. lékařských prohlídek požadovaných zaměstnavatelem)</t>
  </si>
  <si>
    <t>Mateřská škola POHÁDKA, Praha 13, Janského 2187</t>
  </si>
  <si>
    <t>Mateřská škola BALÓNEK, Praha 13, Janského 2188</t>
  </si>
  <si>
    <t>IČ  060 07 104</t>
  </si>
  <si>
    <t>Mateřská škola U STROMU, Praha 13, Ovčí Hájek 2174, příspěvková organizace</t>
  </si>
  <si>
    <t>účelová dotace od národní agentury na mezinárodní grant Erasmus</t>
  </si>
  <si>
    <t>posílení dotace z fondů (FR - zřiz., FR - dary)</t>
  </si>
  <si>
    <t xml:space="preserve">  - ost.náklady, odpovědn.za škodu a neodved.DPH - zde jde o neodved. DPH</t>
  </si>
  <si>
    <t>MŠ Janského 2187</t>
  </si>
  <si>
    <t>MŠ Janského 2188</t>
  </si>
  <si>
    <t>MŠ Ovčí Hájek 2174</t>
  </si>
  <si>
    <t>posílení dotace z fondů (FR - dary, FKSP)</t>
  </si>
  <si>
    <t xml:space="preserve">                 - voda </t>
  </si>
  <si>
    <t>posílení dotace z fondů (FKSP)</t>
  </si>
  <si>
    <t xml:space="preserve">  - cestovné (čerpáno z grantu Erasmus)</t>
  </si>
  <si>
    <t>účelová dotace od národní agentury na mezinárodní grant Erasmus (MŠ Mohylová)</t>
  </si>
  <si>
    <t>účel. dotace od MHMP - posílení mzdových prostředků pro zaměstnance ve školství</t>
  </si>
  <si>
    <t xml:space="preserve">  - ost. náklady, odpovědn. za škodu, zde přednáška z VZ o prevenci chování</t>
  </si>
  <si>
    <t xml:space="preserve">  - MP, OON a náhrady za nemoc vyplácené organizací (čerpáno z gr. Erasmus)</t>
  </si>
  <si>
    <t xml:space="preserve">  - služby vč.bankovních poplatků (a vč.ŠvP u VZ), (čerpání i z gr. Erasmus)</t>
  </si>
  <si>
    <t>posílení dotace z fondů (FR - zřiz., FKSP)</t>
  </si>
  <si>
    <t>OTEVŘENA OD 01.09.2017</t>
  </si>
  <si>
    <t xml:space="preserve">  - materiál - DDHM a DDNM (z financí Erasmus 1 PC za 25,9 tis.)</t>
  </si>
  <si>
    <t>posílení dotace z fondů (FR - dary, FR - zřiz.)</t>
  </si>
  <si>
    <t xml:space="preserve">  - ostatní náklady, odpovědnosti za škodu (zde pojištění pokladny)</t>
  </si>
  <si>
    <t>posílení dotace z fondů (FR - zřiz., FR - dary, FI - opravy a údržba, FKSP)</t>
  </si>
  <si>
    <t xml:space="preserve">  - ost. náklady, odpovědn. za škodu (zde pojištění ŠvP)</t>
  </si>
  <si>
    <t xml:space="preserve">  - cestovné (čerpáno i z úč. dotace OP PPR)</t>
  </si>
  <si>
    <t xml:space="preserve">  - služby vč.bankovních poplatků (a vč.ŠvP u VZ, čerp. úč. dotace OP PPR)</t>
  </si>
  <si>
    <t xml:space="preserve">  - drobný materiál bez potr. (vč. pohon.hmot a čerpání z úč.dot.ŽP a OP PPR)</t>
  </si>
  <si>
    <t xml:space="preserve">  - materiál - DDHM a DDNM (vč. čerpání z úč.dotace na ŽP)</t>
  </si>
  <si>
    <t xml:space="preserve">  - MP, OON a náhrady za nemoc vyplácené organizací (vč. čerpání OP PPR)</t>
  </si>
  <si>
    <t xml:space="preserve">  - materiál - DDHM a DDNM (vč.čerpání z úč.dotace ŽP)</t>
  </si>
  <si>
    <t>účelová dotace od Národní agentury na mezinárodní grant Erasmus</t>
  </si>
  <si>
    <t xml:space="preserve">  - cestovné (vč. čerpání z úč.dot. Erasmus)</t>
  </si>
  <si>
    <t xml:space="preserve">  - náklady na reprezentaci (vč. čerpání z úč.dot. Erasmus)</t>
  </si>
  <si>
    <t xml:space="preserve">  - služby vč.bankov. poplatků (a vč.ŠvP u VZ, vč. čerpání z úč.dot. Erasmus)</t>
  </si>
  <si>
    <t xml:space="preserve">  - cestovné (vč. čerpání z úč. dot. OP PPR)</t>
  </si>
  <si>
    <t xml:space="preserve">  - MP, OON a náhrady za nemoc vyplác.org. (vč. čerpání úč. dot. OP PPR)</t>
  </si>
  <si>
    <t xml:space="preserve">  - odvody FKSP (vč.lékař.prohlídek požad.zaměstn., vč.čerpání úč.dot.OP PPR)</t>
  </si>
  <si>
    <t xml:space="preserve">  - služby vč.bankovních poplatků (a vč.ŠvP u VZ, čerpání úč.dot. OP PPR)</t>
  </si>
  <si>
    <t xml:space="preserve">  - odvody ZP, SP (vč. čerpání úč.dot. OP PPR)</t>
  </si>
  <si>
    <t xml:space="preserve">  - cestovné (vč. čerpání úč.dot. OP PPR)</t>
  </si>
  <si>
    <t xml:space="preserve">  - služby vč.bankov. poplatků (a vč.ŠvP u VZ, vč. čerpání úč.dot. OP PPR)</t>
  </si>
  <si>
    <t xml:space="preserve">  - služby vč.bankov. poplatků (a vč.ŠvP u VZ, vč.čerpání úč.dot. OP PPR)</t>
  </si>
  <si>
    <t xml:space="preserve">  - MP, OON a náhrady za nemoc vyplác. org. (vč.čerpání úč.dot. OP PPR)</t>
  </si>
  <si>
    <t xml:space="preserve">  - odvody ZP, SP (vč. čerpání OP PPR)</t>
  </si>
  <si>
    <t xml:space="preserve">  - odvody FKSP (vč. lékař. prohlídek požad. zaměstn., čerp.úč.dot. OP PPR)</t>
  </si>
  <si>
    <t xml:space="preserve">  - MP, OON a náhrady za nemoc vyplác.org. (vč.čerpání OON úč.dot. OP PPR)</t>
  </si>
  <si>
    <t xml:space="preserve">  - materiál - DDHM a DDNM (vč. čerpání úč.dot. OP PPR)</t>
  </si>
  <si>
    <t xml:space="preserve">  - drobný materiál bez potravin (vč. pohon.hmot, vč. čerpání úč.dot. OP PPR)</t>
  </si>
  <si>
    <t xml:space="preserve">  - služby vč.bank. poplatků (a vč.ŠvP u VZ, vč. čerpání úč.dot. OP PPR)</t>
  </si>
  <si>
    <t xml:space="preserve">  - MP, OON a náhrady za nemoc vyplác.org. (vč. čerpání úč.dot. OP PPR)</t>
  </si>
  <si>
    <t xml:space="preserve">  - odvody FKSP (vč.lékař.prohlídek požad.zaměstn., vč.čerpání úč.dot. OP PPR)</t>
  </si>
  <si>
    <t xml:space="preserve">  - služby vč.bank.poplatků (a vč.ŠvP u VZ, vč.čerpání úč.dot. OP PPR)</t>
  </si>
  <si>
    <t xml:space="preserve">  - odvody ZP, SP (vč. čerpání úč. dot.OP PPR)</t>
  </si>
  <si>
    <t>posílení dotace z fondů (FI - opravy a údržba, FR - zřiz., FR - dary, FKSP)</t>
  </si>
  <si>
    <t xml:space="preserve">  - MP, OON a náhrady za nemoc vyplác.org. (čerp. z úč.dot.Vzděl.a OP PPR)</t>
  </si>
  <si>
    <t xml:space="preserve">  - odvody ZP, SP (čerpání úč.dot.OP PPR Inkluze)</t>
  </si>
  <si>
    <t xml:space="preserve">  - služby vč.bank.poplatků (a vč.ŠvP u VZ, čerpání z úč.dot.primární prevence)</t>
  </si>
  <si>
    <t xml:space="preserve">  - MP, OON a náhrady za nemoc vyplácené organizací (čerp.OON z prim.prev.)</t>
  </si>
  <si>
    <t xml:space="preserve">  - služby vč.bank.poplatků (a vč.ŠvP u VZ, čerpání z úč.dot. prim.prevence)</t>
  </si>
  <si>
    <t xml:space="preserve">  - služby vč.bank.poplatků (a vč.ŠvP u VZ, vč.čerpání z úč.dot.Primární prev.)</t>
  </si>
  <si>
    <t xml:space="preserve">  - materiál - DDHM a DDNM (vč.čerpání úč.dot.OP PPR - Moderniz.zařízení)</t>
  </si>
  <si>
    <t xml:space="preserve">  - ostatní náklady: zde přednášky pro žáky z VZ, výlet a exkurze z darů</t>
  </si>
  <si>
    <t xml:space="preserve">  - náklady na reprezentaci (rozloučení s 9. ročníky)</t>
  </si>
  <si>
    <t xml:space="preserve">  - odpisy účetní (navýšení z nového vybavení škol.kuchyně po její rekonstrukci)</t>
  </si>
  <si>
    <t xml:space="preserve">  - opravy a údržba (úpravy na nové kmenové učebně a 3 kabinetech,...)</t>
  </si>
  <si>
    <t>úč. dotace od MHMP: 1) Prim. prevence, 4) OP Praha-pól růstu (Modernizace zařízení)</t>
  </si>
  <si>
    <t>úč.dot.MHMP: 1) Prim.prev.(PP s Proximou,Special.stud.), 4) OP PPR (Modern.zařízení)</t>
  </si>
  <si>
    <t>úč. dot. MHMP: 1) Prim.prevence, 4) OP Praha - pól růstu (Modernizace zařízení)</t>
  </si>
  <si>
    <t xml:space="preserve">  - materiál - DDHM a DDNM (zde rozpočt.úč.dot. OP Praha-pól růstu,dosud nečerp.)</t>
  </si>
  <si>
    <t xml:space="preserve">  - služby vč.bankovních poplatků (a vč.ŠvP u VZ, čerpání Prim.prevence)</t>
  </si>
  <si>
    <t xml:space="preserve">  - ost.nákl.,odpov.za škodu (čerp.gr.Erasmus,projekt na zvýš.příkonu el.do ŠJ)</t>
  </si>
  <si>
    <t xml:space="preserve">  - materiál - DDHM a DDNM (vč.čerpání na grant ŽP, kt.bude uhrazen po realizaci)</t>
  </si>
  <si>
    <t xml:space="preserve">  - ostatní náklady, odpovědnosti za škodu (zde pojištění z činnosti)</t>
  </si>
  <si>
    <t xml:space="preserve">  - MP, OON, náhrady za nemoc vyplác.org.- zde OON na dot.ČJ a OP PPR</t>
  </si>
  <si>
    <t xml:space="preserve">  - služby vč.bank.poplatků (a vč.ŠvP u VZ, vč.dot.podpory vzděl.a OP PPR)</t>
  </si>
  <si>
    <t>účelová dotace od MČ: RaDKA (o rodinné politice)</t>
  </si>
  <si>
    <t>Zisk (+) / ztráta (-) celkem, z toho:</t>
  </si>
  <si>
    <t xml:space="preserve">  - zůstatek dotace (+) pouze od zřizovatele (k vrácení zřizovateli)</t>
  </si>
  <si>
    <t xml:space="preserve">  - zisk pouze z VZ/ztráta z hl.činn., zisk z DČ (na ev.dokrytí ztráty v hl.činn.)</t>
  </si>
  <si>
    <t>Souhrnný výsledek hospodaření k převodu do fondů (zisk z VZ+ zisk z doplňkové činnosti)</t>
  </si>
  <si>
    <t>Mateřská škola PALOUČEK, Praha 13, Husníkova 2075, příspěvková organizace</t>
  </si>
  <si>
    <t>Mateřská škola ČTYŘLÍSTEK, Praha 13, Mezi Školami 2323</t>
  </si>
  <si>
    <t>Mateřská škola MOTÝLEK, Praha 13, Vlasákova 955</t>
  </si>
  <si>
    <t>posílení dotace z fondů (FR - zřiz., FI - opravy a údržba)</t>
  </si>
  <si>
    <t>posílení dotace z fondů (FR - zřiz., FI - dary)</t>
  </si>
  <si>
    <t>posílení dotace z fondů (FR - zřiz., FI - opravy a údržba, FKSP)</t>
  </si>
  <si>
    <t xml:space="preserve">                      a do rozborové tabulky se jako 3xx účet nedostane. ZŠ s RVJ, Bronzová 2027 nedočerpala v r. 2019 částku na výuku na dopravním hřišti ve výši 56.500,00 Kč a žádá zřizovatele o převod na dočerpání v r. 2020.</t>
  </si>
  <si>
    <t xml:space="preserve">                      Převod bude řešen v usnesení k Závěrečnému účtu za r. 2019.</t>
  </si>
  <si>
    <t>posílení dotace z fondů (FR - dary, FR - zřiz., FI - opravy a údržba, FKSP)</t>
  </si>
  <si>
    <r>
      <t xml:space="preserve">POZNÁMKA: </t>
    </r>
    <r>
      <rPr>
        <i/>
        <sz val="8"/>
        <rFont val="Arial CE"/>
        <family val="2"/>
      </rPr>
      <t xml:space="preserve">  Přijaté částky účelových dotací (od MHMP i MČ P-13) se dle pokynů MHMP účtují na účet 374. Při čerpání se zaúčtují stejnou částkou do příjmů i výdajů, nedočerpaná částka zůstane na účtu 374 až do vypořádání</t>
    </r>
  </si>
  <si>
    <r>
      <t xml:space="preserve">POZNÁMKA: </t>
    </r>
    <r>
      <rPr>
        <i/>
        <sz val="8"/>
        <rFont val="Arial CE"/>
        <family val="2"/>
      </rPr>
      <t xml:space="preserve"> Účelovou dotaci s názvem Primární prevence lze dle pokynů MHMP čerpat do 31.03.2020 a ZŠ ji bude čerpat v souladu s pokyny MHMP v I/2020. Částka 83.800,- Kč je zaúčtována na účtu 374 a v rozborové tabulce </t>
    </r>
  </si>
  <si>
    <t xml:space="preserve">                      za r. 2019 tedy není čerpána. </t>
  </si>
  <si>
    <t xml:space="preserve">úč. dot. MHMP: 4) OP Praha-pól růstu (Modernizace zařízení) </t>
  </si>
  <si>
    <r>
      <t xml:space="preserve">POZNÁMKA: </t>
    </r>
    <r>
      <rPr>
        <i/>
        <sz val="8"/>
        <rFont val="Arial CE"/>
        <family val="2"/>
      </rPr>
      <t xml:space="preserve"> Účelovou dotaci s názvem Primární prevence lze dle pokynů MHMP čerpat do 31.03.2020 a ZŠ ji bude čerpat v souladu s pokyny MHMP v I/2020. Částka 11.100,- Kč je zaúčtována na účtu 374 a v rozborové tabulce </t>
    </r>
  </si>
  <si>
    <t xml:space="preserve">posílení dotace z fondů (FR - zřiz., FI - opravy a údržba) </t>
  </si>
  <si>
    <t>neinvestiční příspěvek (v rozpočtu je i příspěvek 50.000,- Kč na nátěr venkovní učebny)</t>
  </si>
  <si>
    <t xml:space="preserve">  - opravy a údržba (50.000,-Kč na nátěr venkov.učebny - bude čerpáno v r.2020)</t>
  </si>
  <si>
    <t xml:space="preserve">                      Vzhledem k této skutečnosti žádá zřizovatele o převod na dočerpání v r. 2020. Převod bude řešen v usnesení k Závěrečnému účtu za r. 2019.</t>
  </si>
  <si>
    <r>
      <t xml:space="preserve">POZNÁMKA: </t>
    </r>
    <r>
      <rPr>
        <i/>
        <sz val="8"/>
        <rFont val="Arial CE"/>
        <family val="2"/>
      </rPr>
      <t xml:space="preserve">  ZŠ obdržela příspěvek od zřizovatele 50.000,- Kč na nátěr venkovní učebny v 11/2019, ale z důvodu npříznivého počasí nemohla tyto prostředky do konce r. 2019 použít. Zaúčtovány jsou na účtu 384. </t>
    </r>
  </si>
  <si>
    <t xml:space="preserve">posílení dotace z fondů (FR - zřiz., FR - dary, FKSP) </t>
  </si>
  <si>
    <t xml:space="preserve">úč. dot. MHMP: 1) Prim.prev., 2) podpora vzděl., 3) výuka ČJ, 4) OP PPR (Modernizace) </t>
  </si>
  <si>
    <t>účel. dotace od národní agentury na mezinárodní grant Erasmus (ZŠ Klausova, ZŠ Mládí)</t>
  </si>
  <si>
    <t>neinvestiční příspěvek od zřiz.</t>
  </si>
  <si>
    <t xml:space="preserve">  - ost.nákl.,odpov.za škodu (prodlouž.záruky-server o 1 rok, poj.pokl.,vstup.z VZ)</t>
  </si>
  <si>
    <t>úč. dot.MHMP: 1) pro oblast ŽP, 2) OP PPR (Modernizace, různé akce s individ. názvy)</t>
  </si>
  <si>
    <t xml:space="preserve">úč.dot.MHMP: 1) pro ŽP na šk.r.2018/19 a 2019/20 (obojí na DDHM), 2) OP PPR (Modern.) </t>
  </si>
  <si>
    <t>účel.dotace od MHMP: 2) OP Praha-pól růstu (Mateřská škola bez hranic)</t>
  </si>
  <si>
    <t>účel.dotace od MHMP: 2) OP Praha-pól růstu (Vítej mezi námi)</t>
  </si>
  <si>
    <t>účel.dotace od MHMP: 1) pro oblast ŽP, 2) OP PPR (Modernizace zařízení)</t>
  </si>
  <si>
    <t>úč.dot.od MHMP: 1) ŽP r.2018/19 (Nauč.stezka), 2) OP PPR (Všichni jsme tu kamarádi)</t>
  </si>
  <si>
    <t>účel.dot. MHMP: 2) OP PPR (Všichni žijeme na Zemi, Modernizace zařízení)</t>
  </si>
  <si>
    <t>úč.dotace od MHMP: 2) OP PPR (Modernizace zařízení)</t>
  </si>
  <si>
    <t>účel.dotace od MHMP: 2) OP PPR (Modernizace zařízení)</t>
  </si>
  <si>
    <t>účel.dotace od MHMP: 2) OP Praha-pól růstu (Evropa v naší školce)</t>
  </si>
  <si>
    <t>účel. dotace od MHMP: 2) OP PPR (Inkluze - začleňování dětí s odliš.mateř.jazykem)</t>
  </si>
  <si>
    <t xml:space="preserve">  - MP, OON a náhrady za nemoc vyplác.org.(vč.čerp.OON z dot.Erasmus 338,5 tis.)</t>
  </si>
  <si>
    <t xml:space="preserve">  - ostatní náklady, odpovědnosti za škodu (zde cestovní pojištění Erasmus)</t>
  </si>
  <si>
    <t xml:space="preserve">  - ostatní náklady, odpovědnosti za škodu (pojištění ŠvP, pokladny, Erasmus)</t>
  </si>
  <si>
    <t>úč.dot.MHMP: 1) Prim.prev.,2) podpora vzděl.,4) OP PPR (Modern.,Doma na stej.adrese)</t>
  </si>
  <si>
    <t>úč.dot.MHMP: 1) Prim.prev.- r.2018 a 2019, 4) OP PPR (Inkluze-začl.žáků s odliš.jazykem)</t>
  </si>
  <si>
    <t xml:space="preserve">  - služby vč.bank.popl.(a vč.ŠvP z VZ, úklid, nájem bazénu na povin.plavání,..)</t>
  </si>
  <si>
    <t>Důvodová zpráva k rozborům hospodaření školských subjektů za r. 2019</t>
  </si>
  <si>
    <t xml:space="preserve">Úvodem je třeba konstatovat, že 31 škol skončilo hospodaření s kladným hospodářským výsledkem, 1 základní škola ztrátou. </t>
  </si>
  <si>
    <t xml:space="preserve">       Přijaté prostředky v souhrnu z obou zdrojů ve výši        </t>
  </si>
  <si>
    <t xml:space="preserve">       Vyčerpané prostředky v souhrnu z obou zdrojů ve výši   </t>
  </si>
  <si>
    <t xml:space="preserve">       - zůstatek dotace od zřizovatele  </t>
  </si>
  <si>
    <t xml:space="preserve">       - souhrnná ztráta z obou zdrojů        </t>
  </si>
  <si>
    <t xml:space="preserve">       Ztráta celkem, tj. rozdíl příjmů a výdajů celkem, v rozdělení viz níže:   </t>
  </si>
  <si>
    <t xml:space="preserve">       Plánované prostředky v celkové výši          </t>
  </si>
  <si>
    <t xml:space="preserve">       Přijaté prostředky v celkové výši                  </t>
  </si>
  <si>
    <t xml:space="preserve">       Vyčerpané prostředky v celkové výši           </t>
  </si>
  <si>
    <t xml:space="preserve">       Zisk ve výši                                                    </t>
  </si>
  <si>
    <t>1) Fond rezervní   777 735,14 Kč,</t>
  </si>
  <si>
    <t>2) Fond odměn     709 397,00 Kč.</t>
  </si>
  <si>
    <t>Dle zákona č. 250/2000 Sb., o rozpočtových pravidlech územních rozpočtů, je příspěvková organizace povinna rozdělit zlepšený výsledek hospodaření do fondů, a to do fondu rezervního a případně do fondu odměn (lze až do výše 80 % z výsledku hospodaření).</t>
  </si>
  <si>
    <t>Poznámka:</t>
  </si>
  <si>
    <t xml:space="preserve">       - na částečné dokrytí u zvýšených úvazků učitelů v souvislosti s vyšším dělením tříd (třídy s rozšířenou výukou vybraných předmětů),</t>
  </si>
  <si>
    <r>
      <rPr>
        <b/>
        <sz val="10"/>
        <rFont val="Arial CE"/>
        <family val="0"/>
      </rPr>
      <t>U fondu odměn je nutno zdůraznit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0"/>
      </rPr>
      <t xml:space="preserve">že v žádném případě se nejedná o udělení mimořádných finančních odměn pedagogickým pracovníkům, </t>
    </r>
    <r>
      <rPr>
        <sz val="10"/>
        <rFont val="Arial CE"/>
        <family val="0"/>
      </rPr>
      <t>ale tyto finanční prostředky jsou určeny na takové činnosti, které normativ ze státního rozpočtu nezohledňuje. Jedná se především o následující:</t>
    </r>
  </si>
  <si>
    <r>
      <rPr>
        <b/>
        <sz val="10"/>
        <rFont val="Arial CE"/>
        <family val="0"/>
      </rPr>
      <t>U fondu rezervního je nutno uvést</t>
    </r>
    <r>
      <rPr>
        <sz val="10"/>
        <rFont val="Arial CE"/>
        <family val="0"/>
      </rPr>
      <t>, že prostředky z tohoto fondu školy plánují použít především na obnovu poškozeného školního nábytku, doplnění vybavení cvičné kuchyňky a jiných učeben a dokoupení čistících strojů - mnohé z nich už mají toto vybavení objednané.</t>
    </r>
  </si>
  <si>
    <t>Neinvestiční příspěvek na provoz od zřizovatele a vlastní zdroje (úplata za školské služby) byly v souhrnu překročeny o 37 769,50 Kč, a to u MŠ Ovčí Hájek 2177 ve výši 22 230,50 Kč a Vlasákova ve výši 41 773,93 Kč, MŠ Herčíkova naopak nedočerpala část školného ve výši 26 234,93 Kč. Obě MŠ mají překročení plně kryto ziskem z doplňkové činnosti a MŠ Herčíkova si nedočerpané školné  šetřila na obměnu pračky, dětského nábytku a povlečení v roce 2020. Ostatní školy skončily s vyrovnaným hospodařením.</t>
  </si>
  <si>
    <t>1) Fond rezervní   868 071,10 Kč,</t>
  </si>
  <si>
    <t>2) Fond odměn     138 000,00 Kč.</t>
  </si>
  <si>
    <r>
      <rPr>
        <b/>
        <sz val="10"/>
        <rFont val="Arial CE"/>
        <family val="0"/>
      </rPr>
      <t>Zde u fondu rezervního je nutno uvést</t>
    </r>
    <r>
      <rPr>
        <sz val="10"/>
        <rFont val="Arial CE"/>
        <family val="0"/>
      </rPr>
      <t>, že prostředky z tohoto fondu školy plánují použít především na obnovu poškozeného školního nábytku (dětských lehátek, židliček a skříněk), dokoupení vybavení (povlečení, nádobí, pračky a lednice) a údržbu na zahradě (především výměnu písku na pískovištích) a mnohé z nich už mají toto vybavení objednané.</t>
    </r>
  </si>
  <si>
    <r>
      <rPr>
        <b/>
        <sz val="10"/>
        <rFont val="Arial CE"/>
        <family val="0"/>
      </rPr>
      <t>I zde u fondu odměn je nutno zdůraznit, že v žádném případě se nejedná o udělení mimořádných finančních odměn pedagogickým pracovníkům,</t>
    </r>
    <r>
      <rPr>
        <sz val="10"/>
        <rFont val="Arial CE"/>
        <family val="0"/>
      </rPr>
      <t xml:space="preserve"> ale tyto finanční prostředky jsou určeny na takové činnosti, které normativ ze státního rozpočtu nezohledňuje. Jedná se o následující:</t>
    </r>
  </si>
  <si>
    <t>Finanční prostředky byly přijaty ve výši 125 528,40 Kč, čerpány ve výši 75 000,00 Kč a zisk dosáhl výše          50 528,40 Kč. Prostory objektu jsou pro doplňkovou činnost využívány především o víkendech a svátcích. Zisk je navržen k převodu do fondu odměn.</t>
  </si>
  <si>
    <t>Zřizovatel poskytl neinvestiční příspěvek na provoz ve výši 824 000,00 Kč, RO Kozel požádal o převod investičních prostředků na neinvestiční ve výši 47 000,00 Kč ze svého fondu a v rámci vlastních zdrojů obdržela příjmy za ubytování a stravování ŠvP ve výši 574 033,51 Kč - v souhrnu to činí 1 445 033,51 Kč. Prostředky byly vyčerpány v nezbytné výši 1 451 003,78 Kč. Hospodaření v hlavní činnosti skončilo ztrátou 5 970,27 Kč. Důvodem bylo to, že zcela nedošlo k naplnění předpokládaných příjmů z vlastní činnosti. Zisk z doplňkové činnosti ve výši 5 818,88 Kč snížil ztrátu z hlavní činnosti na 151,39 Kč. Vzniklou ztrátu dokryje RO Kozel nařízeným odvodem ze svého fondu investic. K dokrytí nebudou použity prostředky zřizovatele.</t>
  </si>
  <si>
    <t xml:space="preserve">       - na proplácení vyššího počtu plánovaných i neplánovaných (zástupy za nepřítomné) přespočetných hodin u pedagogů (proplácí se ve výši 200 %).</t>
  </si>
  <si>
    <t xml:space="preserve">       - na rozdíl od základních škol jsou zde příděly do fondu odměn rozdílné podle potřeb jednotlivých MŠ a jsou určeny zejména na zvýšenou péči o zvyšující se počet dětí mladších 3 let, braných do MŠ.</t>
  </si>
  <si>
    <t>Neinvestiční příspěvek na provoz od zřizovatele a vlastní zdroje (úplata za školské služby) byly v souhrnu překročeny o 817 929,15 Kč, a to u ZŠ Kuncova ve výši 832 018,15 Kč a Mohylová ve výši 47 608,82 Kč, ZŠ Klausova naopak nedočerpala část školného ve výši 61 698,32 Kč. ZŠ Kuncova skončila ztrátou z důvodu nákupu většího množství vybavení do nově rekonstruovaných učeben a kabinetů po bývalé školní jídelně a z důvodu vyšších odpisů a větší spotřeby energií z nového vybavení nové školní kuchyně, část překročení snížila ziskem z doplňkové činnosti. ZŠ Mohylová překročila čerpání, ale je plně kryto ziskem z doplňkové činnosti a ZŠ Klausova si nedočerpané školné šetřila na vybavení cvičné kuchyňky v roce 2020. ZŠ Mládí vykazuje po účetní opravě v závěru roku překročení o 0,50 Kč. Ostatní školy skončily s vyrovnaným hospodařením.</t>
  </si>
  <si>
    <t>Po projednání výsledků hospodaření s ředitelkami mateřských škol se zisky z doplňkové činnosti, snížené o ztráty z hlavní činnosti u MŠ O. Hájek 2177 a Vlasákova a zisk zvýšený o nedočerpané školné u MŠ Herčíkova, tedy částka ve výši 1 006 071,10 Kč (zisk 1 043 840,60 Kč snížený o překročení 37 769,50 Kč) rozdělí do fondů následovně:</t>
  </si>
  <si>
    <t>Prostředky z vlastních zdrojů, od zřizovatele a z účelových dotací byly v souhrnu přijaté ve výši                        8 546 877,18 Kč, vyčerpány byly ve výši 8 284 948,83 Kč. Vzhledem k tomu, že je stále velký zájem o všechny kroužky, tábory a pořádané akce, projevila se tato skutečnost i větším ziskem ve výši 261 928,35 Kč, kde tento zisk je navržen převážně do fondu rezervního a bude použitý na modernizaci učeben a ostatních pracovních prostor na dovybavení počítači a moderními technologiemi (.NET, WiFi, cloud).</t>
  </si>
  <si>
    <t xml:space="preserve">Finanční prostředky byly přijaty ve výši 684 504,00 Kč, čerpány ve výši 678 685,12 Kč a zisk dosáhl výše                  5 818,88 Kč. Zisk snižuje, jak je uvedeno výše, ztrátu z hlavní činnosti. </t>
  </si>
  <si>
    <t>Po projednání výsledků hospodaření s řediteli základních škol dojde k vypořádání výsledků a převodu zlepšeného výsledku hospodaření následujícím způsobem: ZŠ Kuncova dokryje zbývající ztrátu ve výši                 612 764,02 Kč ziskem z doplňkové činnosti do 3 let, ostatní školy své zisky z doplňkové činnosti vč. ZŠ Mohylová, která snížila svůj zisk z doplňkové činnosti o ztrátu z hlavní činnosti, a ZŠ Klausova, která má zisk zvýšený o nedočerpané školné, tedy částku 1 487 132,14 Kč (zisk 2 305 061,29 Kč snížený o překročení 817 929,15  Kč) rozdělí do fondů následovně:</t>
  </si>
  <si>
    <t>úč.dot.MHMP: 1) Prim.prev., 2) podp.vzděl., 3) výuka ČJ, 4) OP PPR (Modern.zaříz.,Inkluze)</t>
  </si>
  <si>
    <t>úč. dot. MHMP: 1) Prim. prev., 2) vzděl., 3) výuka ČJ, 4) OP PPR (Modernizace, Inkluze)</t>
  </si>
  <si>
    <t>úč. dot. MHMP: 1) Prim.prevence, 4) OP Praha-pól růstu (Modernizace zařízení)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</si>
</sst>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[$-405]d\.\ mmmm\ yyyy"/>
    <numFmt numFmtId="168" formatCode="[$-F800]dddd\,\ mmmm\ dd\,\ yyyy"/>
    <numFmt numFmtId="169" formatCode="dd/mm/yy;@"/>
    <numFmt numFmtId="170" formatCode="d/m/yy"/>
    <numFmt numFmtId="171" formatCode="#,##0.000"/>
  </numFmts>
  <fonts count="51">
    <font>
      <sz val="10"/>
      <name val="Arial CE"/>
      <family val="0"/>
    </font>
    <font>
      <sz val="10"/>
      <name val="Arial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12"/>
      <name val="Arial CE"/>
      <family val="2"/>
    </font>
    <font>
      <b/>
      <i/>
      <sz val="8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b/>
      <i/>
      <sz val="11"/>
      <name val="Arial CE"/>
      <family val="2"/>
    </font>
    <font>
      <i/>
      <sz val="7"/>
      <name val="Arial CE"/>
      <family val="2"/>
    </font>
    <font>
      <b/>
      <sz val="2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47" applyFont="1" applyAlignment="1">
      <alignment horizontal="center"/>
      <protection/>
    </xf>
    <xf numFmtId="4" fontId="2" fillId="0" borderId="0" xfId="47" applyNumberFormat="1" applyFont="1">
      <alignment/>
      <protection/>
    </xf>
    <xf numFmtId="0" fontId="3" fillId="0" borderId="0" xfId="47" applyFont="1">
      <alignment/>
      <protection/>
    </xf>
    <xf numFmtId="0" fontId="0" fillId="0" borderId="0" xfId="47" applyFont="1">
      <alignment/>
      <protection/>
    </xf>
    <xf numFmtId="0" fontId="1" fillId="0" borderId="0" xfId="47">
      <alignment/>
      <protection/>
    </xf>
    <xf numFmtId="0" fontId="2" fillId="0" borderId="0" xfId="47" applyFont="1">
      <alignment/>
      <protection/>
    </xf>
    <xf numFmtId="0" fontId="2" fillId="0" borderId="0" xfId="47" applyFont="1" applyBorder="1" applyAlignment="1">
      <alignment horizontal="center"/>
      <protection/>
    </xf>
    <xf numFmtId="4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 applyAlignment="1">
      <alignment horizontal="center"/>
      <protection/>
    </xf>
    <xf numFmtId="0" fontId="2" fillId="0" borderId="12" xfId="47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0" fontId="2" fillId="0" borderId="14" xfId="47" applyFont="1" applyBorder="1" applyAlignment="1">
      <alignment horizontal="center"/>
      <protection/>
    </xf>
    <xf numFmtId="0" fontId="2" fillId="0" borderId="15" xfId="47" applyFont="1" applyBorder="1" applyAlignment="1">
      <alignment horizontal="left"/>
      <protection/>
    </xf>
    <xf numFmtId="0" fontId="2" fillId="0" borderId="16" xfId="47" applyFont="1" applyBorder="1" applyAlignment="1">
      <alignment horizontal="left"/>
      <protection/>
    </xf>
    <xf numFmtId="0" fontId="2" fillId="0" borderId="17" xfId="47" applyFont="1" applyBorder="1" applyAlignment="1">
      <alignment horizontal="left"/>
      <protection/>
    </xf>
    <xf numFmtId="0" fontId="2" fillId="0" borderId="18" xfId="47" applyFont="1" applyBorder="1" applyAlignment="1">
      <alignment horizontal="left"/>
      <protection/>
    </xf>
    <xf numFmtId="0" fontId="2" fillId="0" borderId="19" xfId="47" applyFont="1" applyBorder="1">
      <alignment/>
      <protection/>
    </xf>
    <xf numFmtId="0" fontId="2" fillId="0" borderId="20" xfId="47" applyFont="1" applyBorder="1">
      <alignment/>
      <protection/>
    </xf>
    <xf numFmtId="0" fontId="2" fillId="0" borderId="21" xfId="47" applyFont="1" applyBorder="1" applyAlignment="1">
      <alignment horizontal="center"/>
      <protection/>
    </xf>
    <xf numFmtId="0" fontId="2" fillId="0" borderId="22" xfId="47" applyFont="1" applyBorder="1" applyAlignment="1">
      <alignment horizontal="left"/>
      <protection/>
    </xf>
    <xf numFmtId="4" fontId="2" fillId="0" borderId="23" xfId="47" applyNumberFormat="1" applyFont="1" applyFill="1" applyBorder="1">
      <alignment/>
      <protection/>
    </xf>
    <xf numFmtId="4" fontId="2" fillId="0" borderId="24" xfId="47" applyNumberFormat="1" applyFont="1" applyFill="1" applyBorder="1">
      <alignment/>
      <protection/>
    </xf>
    <xf numFmtId="4" fontId="2" fillId="0" borderId="25" xfId="47" applyNumberFormat="1" applyFont="1" applyFill="1" applyBorder="1">
      <alignment/>
      <protection/>
    </xf>
    <xf numFmtId="4" fontId="2" fillId="0" borderId="15" xfId="47" applyNumberFormat="1" applyFont="1" applyFill="1" applyBorder="1">
      <alignment/>
      <protection/>
    </xf>
    <xf numFmtId="0" fontId="2" fillId="0" borderId="26" xfId="47" applyFont="1" applyBorder="1" applyAlignment="1">
      <alignment horizontal="left"/>
      <protection/>
    </xf>
    <xf numFmtId="4" fontId="2" fillId="0" borderId="27" xfId="47" applyNumberFormat="1" applyFont="1" applyFill="1" applyBorder="1">
      <alignment/>
      <protection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8" fontId="0" fillId="0" borderId="0" xfId="0" applyNumberFormat="1" applyAlignment="1">
      <alignment horizontal="right"/>
    </xf>
    <xf numFmtId="7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11" fillId="0" borderId="0" xfId="47" applyFont="1">
      <alignment/>
      <protection/>
    </xf>
    <xf numFmtId="0" fontId="3" fillId="0" borderId="0" xfId="47" applyFont="1" applyAlignment="1">
      <alignment horizontal="center"/>
      <protection/>
    </xf>
    <xf numFmtId="14" fontId="5" fillId="0" borderId="0" xfId="47" applyNumberFormat="1" applyFont="1">
      <alignment/>
      <protection/>
    </xf>
    <xf numFmtId="0" fontId="2" fillId="0" borderId="0" xfId="47" applyFont="1" applyBorder="1">
      <alignment/>
      <protection/>
    </xf>
    <xf numFmtId="0" fontId="12" fillId="0" borderId="12" xfId="47" applyFont="1" applyBorder="1" applyAlignment="1">
      <alignment horizontal="center"/>
      <protection/>
    </xf>
    <xf numFmtId="4" fontId="12" fillId="0" borderId="28" xfId="47" applyNumberFormat="1" applyFont="1" applyBorder="1" applyAlignment="1">
      <alignment horizontal="center"/>
      <protection/>
    </xf>
    <xf numFmtId="4" fontId="12" fillId="0" borderId="29" xfId="47" applyNumberFormat="1" applyFont="1" applyBorder="1" applyAlignment="1">
      <alignment horizontal="center"/>
      <protection/>
    </xf>
    <xf numFmtId="0" fontId="12" fillId="0" borderId="30" xfId="47" applyFont="1" applyBorder="1" applyAlignment="1">
      <alignment horizontal="center"/>
      <protection/>
    </xf>
    <xf numFmtId="0" fontId="5" fillId="0" borderId="31" xfId="47" applyFont="1" applyBorder="1" applyAlignment="1">
      <alignment horizontal="center"/>
      <protection/>
    </xf>
    <xf numFmtId="0" fontId="2" fillId="0" borderId="32" xfId="47" applyFont="1" applyBorder="1" applyAlignment="1">
      <alignment horizontal="center"/>
      <protection/>
    </xf>
    <xf numFmtId="4" fontId="2" fillId="0" borderId="33" xfId="47" applyNumberFormat="1" applyFont="1" applyBorder="1" applyAlignment="1">
      <alignment horizontal="center"/>
      <protection/>
    </xf>
    <xf numFmtId="0" fontId="5" fillId="0" borderId="16" xfId="47" applyFont="1" applyBorder="1" applyAlignment="1">
      <alignment horizontal="left"/>
      <protection/>
    </xf>
    <xf numFmtId="0" fontId="5" fillId="0" borderId="34" xfId="47" applyFont="1" applyBorder="1" applyAlignment="1">
      <alignment horizontal="left"/>
      <protection/>
    </xf>
    <xf numFmtId="0" fontId="5" fillId="0" borderId="17" xfId="47" applyFont="1" applyBorder="1" applyAlignment="1">
      <alignment horizontal="left"/>
      <protection/>
    </xf>
    <xf numFmtId="9" fontId="2" fillId="33" borderId="21" xfId="50" applyFont="1" applyFill="1" applyBorder="1" applyAlignment="1">
      <alignment horizontal="center"/>
    </xf>
    <xf numFmtId="4" fontId="1" fillId="0" borderId="0" xfId="47" applyNumberFormat="1">
      <alignment/>
      <protection/>
    </xf>
    <xf numFmtId="2" fontId="1" fillId="0" borderId="0" xfId="47" applyNumberFormat="1">
      <alignment/>
      <protection/>
    </xf>
    <xf numFmtId="9" fontId="2" fillId="33" borderId="13" xfId="50" applyFont="1" applyFill="1" applyBorder="1" applyAlignment="1">
      <alignment horizontal="center"/>
    </xf>
    <xf numFmtId="9" fontId="2" fillId="33" borderId="14" xfId="50" applyFont="1" applyFill="1" applyBorder="1" applyAlignment="1">
      <alignment horizontal="center"/>
    </xf>
    <xf numFmtId="0" fontId="2" fillId="0" borderId="32" xfId="47" applyFont="1" applyBorder="1">
      <alignment/>
      <protection/>
    </xf>
    <xf numFmtId="9" fontId="2" fillId="33" borderId="30" xfId="50" applyFont="1" applyFill="1" applyBorder="1" applyAlignment="1">
      <alignment horizontal="center"/>
    </xf>
    <xf numFmtId="4" fontId="2" fillId="33" borderId="35" xfId="47" applyNumberFormat="1" applyFont="1" applyFill="1" applyBorder="1" applyAlignment="1">
      <alignment horizontal="right"/>
      <protection/>
    </xf>
    <xf numFmtId="9" fontId="2" fillId="33" borderId="36" xfId="50" applyFont="1" applyFill="1" applyBorder="1" applyAlignment="1">
      <alignment horizontal="center"/>
    </xf>
    <xf numFmtId="4" fontId="2" fillId="33" borderId="37" xfId="47" applyNumberFormat="1" applyFont="1" applyFill="1" applyBorder="1" applyAlignment="1">
      <alignment horizontal="right"/>
      <protection/>
    </xf>
    <xf numFmtId="4" fontId="2" fillId="33" borderId="38" xfId="47" applyNumberFormat="1" applyFont="1" applyFill="1" applyBorder="1" applyAlignment="1">
      <alignment horizontal="right"/>
      <protection/>
    </xf>
    <xf numFmtId="4" fontId="2" fillId="33" borderId="24" xfId="47" applyNumberFormat="1" applyFont="1" applyFill="1" applyBorder="1" applyAlignment="1">
      <alignment horizontal="right"/>
      <protection/>
    </xf>
    <xf numFmtId="4" fontId="2" fillId="33" borderId="39" xfId="47" applyNumberFormat="1" applyFont="1" applyFill="1" applyBorder="1" applyAlignment="1">
      <alignment horizontal="right"/>
      <protection/>
    </xf>
    <xf numFmtId="4" fontId="2" fillId="33" borderId="25" xfId="47" applyNumberFormat="1" applyFont="1" applyFill="1" applyBorder="1" applyAlignment="1">
      <alignment horizontal="right"/>
      <protection/>
    </xf>
    <xf numFmtId="0" fontId="2" fillId="0" borderId="40" xfId="47" applyFont="1" applyBorder="1" applyAlignment="1">
      <alignment horizontal="left"/>
      <protection/>
    </xf>
    <xf numFmtId="9" fontId="2" fillId="34" borderId="41" xfId="50" applyFont="1" applyFill="1" applyBorder="1" applyAlignment="1">
      <alignment horizontal="center"/>
    </xf>
    <xf numFmtId="4" fontId="2" fillId="0" borderId="12" xfId="47" applyNumberFormat="1" applyFont="1" applyFill="1" applyBorder="1">
      <alignment/>
      <protection/>
    </xf>
    <xf numFmtId="4" fontId="2" fillId="0" borderId="35" xfId="47" applyNumberFormat="1" applyFont="1" applyBorder="1">
      <alignment/>
      <protection/>
    </xf>
    <xf numFmtId="4" fontId="2" fillId="0" borderId="12" xfId="47" applyNumberFormat="1" applyFont="1" applyBorder="1" applyAlignment="1">
      <alignment horizontal="right"/>
      <protection/>
    </xf>
    <xf numFmtId="4" fontId="2" fillId="0" borderId="42" xfId="47" applyNumberFormat="1" applyFont="1" applyBorder="1" applyAlignment="1">
      <alignment horizontal="right"/>
      <protection/>
    </xf>
    <xf numFmtId="4" fontId="2" fillId="0" borderId="24" xfId="47" applyNumberFormat="1" applyFont="1" applyBorder="1" applyAlignment="1">
      <alignment horizontal="right"/>
      <protection/>
    </xf>
    <xf numFmtId="4" fontId="2" fillId="0" borderId="19" xfId="47" applyNumberFormat="1" applyFont="1" applyBorder="1" applyAlignment="1">
      <alignment horizontal="right"/>
      <protection/>
    </xf>
    <xf numFmtId="4" fontId="2" fillId="0" borderId="33" xfId="47" applyNumberFormat="1" applyFont="1" applyBorder="1" applyAlignment="1">
      <alignment horizontal="right"/>
      <protection/>
    </xf>
    <xf numFmtId="4" fontId="2" fillId="0" borderId="10" xfId="47" applyNumberFormat="1" applyFont="1" applyBorder="1" applyAlignment="1">
      <alignment horizontal="right"/>
      <protection/>
    </xf>
    <xf numFmtId="4" fontId="2" fillId="0" borderId="32" xfId="47" applyNumberFormat="1" applyFont="1" applyBorder="1" applyAlignment="1">
      <alignment horizontal="right"/>
      <protection/>
    </xf>
    <xf numFmtId="4" fontId="2" fillId="0" borderId="39" xfId="47" applyNumberFormat="1" applyFont="1" applyBorder="1" applyAlignment="1">
      <alignment horizontal="right"/>
      <protection/>
    </xf>
    <xf numFmtId="4" fontId="2" fillId="0" borderId="25" xfId="47" applyNumberFormat="1" applyFont="1" applyBorder="1" applyAlignment="1">
      <alignment horizontal="right"/>
      <protection/>
    </xf>
    <xf numFmtId="4" fontId="2" fillId="0" borderId="26" xfId="47" applyNumberFormat="1" applyFont="1" applyBorder="1">
      <alignment/>
      <protection/>
    </xf>
    <xf numFmtId="4" fontId="2" fillId="0" borderId="24" xfId="47" applyNumberFormat="1" applyFont="1" applyBorder="1">
      <alignment/>
      <protection/>
    </xf>
    <xf numFmtId="4" fontId="2" fillId="0" borderId="23" xfId="47" applyNumberFormat="1" applyFont="1" applyBorder="1">
      <alignment/>
      <protection/>
    </xf>
    <xf numFmtId="4" fontId="2" fillId="0" borderId="15" xfId="47" applyNumberFormat="1" applyFont="1" applyBorder="1">
      <alignment/>
      <protection/>
    </xf>
    <xf numFmtId="4" fontId="2" fillId="0" borderId="42" xfId="47" applyNumberFormat="1" applyFont="1" applyBorder="1">
      <alignment/>
      <protection/>
    </xf>
    <xf numFmtId="4" fontId="2" fillId="0" borderId="27" xfId="47" applyNumberFormat="1" applyFont="1" applyBorder="1">
      <alignment/>
      <protection/>
    </xf>
    <xf numFmtId="4" fontId="2" fillId="0" borderId="25" xfId="47" applyNumberFormat="1" applyFont="1" applyBorder="1">
      <alignment/>
      <protection/>
    </xf>
    <xf numFmtId="4" fontId="2" fillId="0" borderId="39" xfId="47" applyNumberFormat="1" applyFont="1" applyBorder="1">
      <alignment/>
      <protection/>
    </xf>
    <xf numFmtId="4" fontId="5" fillId="34" borderId="43" xfId="47" applyNumberFormat="1" applyFont="1" applyFill="1" applyBorder="1" applyAlignment="1">
      <alignment horizontal="right"/>
      <protection/>
    </xf>
    <xf numFmtId="0" fontId="5" fillId="0" borderId="44" xfId="47" applyFont="1" applyBorder="1" applyAlignment="1">
      <alignment horizontal="center"/>
      <protection/>
    </xf>
    <xf numFmtId="0" fontId="0" fillId="0" borderId="18" xfId="0" applyBorder="1" applyAlignment="1">
      <alignment horizontal="left"/>
    </xf>
    <xf numFmtId="9" fontId="2" fillId="33" borderId="41" xfId="50" applyFont="1" applyFill="1" applyBorder="1" applyAlignment="1">
      <alignment horizontal="center"/>
    </xf>
    <xf numFmtId="0" fontId="1" fillId="0" borderId="0" xfId="47" applyFont="1">
      <alignment/>
      <protection/>
    </xf>
    <xf numFmtId="0" fontId="2" fillId="0" borderId="45" xfId="47" applyFont="1" applyBorder="1" applyAlignment="1">
      <alignment horizontal="left"/>
      <protection/>
    </xf>
    <xf numFmtId="0" fontId="2" fillId="0" borderId="46" xfId="47" applyFont="1" applyBorder="1" applyAlignment="1">
      <alignment horizontal="left"/>
      <protection/>
    </xf>
    <xf numFmtId="0" fontId="2" fillId="0" borderId="27" xfId="47" applyFont="1" applyBorder="1" applyAlignment="1">
      <alignment horizontal="left"/>
      <protection/>
    </xf>
    <xf numFmtId="0" fontId="2" fillId="0" borderId="47" xfId="47" applyFont="1" applyBorder="1" applyAlignment="1">
      <alignment horizontal="left"/>
      <protection/>
    </xf>
    <xf numFmtId="4" fontId="4" fillId="0" borderId="0" xfId="47" applyNumberFormat="1" applyFont="1" applyAlignment="1">
      <alignment horizontal="center"/>
      <protection/>
    </xf>
    <xf numFmtId="0" fontId="2" fillId="0" borderId="48" xfId="47" applyFont="1" applyBorder="1" applyAlignment="1">
      <alignment horizontal="left"/>
      <protection/>
    </xf>
    <xf numFmtId="0" fontId="0" fillId="0" borderId="0" xfId="0" applyAlignment="1">
      <alignment horizontal="justify" vertical="justify" wrapText="1"/>
    </xf>
    <xf numFmtId="6" fontId="0" fillId="0" borderId="0" xfId="0" applyNumberFormat="1" applyAlignment="1">
      <alignment horizontal="right"/>
    </xf>
    <xf numFmtId="0" fontId="5" fillId="0" borderId="40" xfId="47" applyFont="1" applyBorder="1" applyAlignment="1">
      <alignment horizontal="left"/>
      <protection/>
    </xf>
    <xf numFmtId="4" fontId="5" fillId="34" borderId="49" xfId="47" applyNumberFormat="1" applyFont="1" applyFill="1" applyBorder="1" applyAlignment="1">
      <alignment horizontal="right"/>
      <protection/>
    </xf>
    <xf numFmtId="0" fontId="2" fillId="0" borderId="50" xfId="47" applyFont="1" applyBorder="1" applyAlignment="1">
      <alignment horizontal="left"/>
      <protection/>
    </xf>
    <xf numFmtId="0" fontId="2" fillId="0" borderId="51" xfId="47" applyFont="1" applyBorder="1" applyAlignment="1">
      <alignment horizontal="left"/>
      <protection/>
    </xf>
    <xf numFmtId="4" fontId="2" fillId="0" borderId="23" xfId="47" applyNumberFormat="1" applyFont="1" applyFill="1" applyBorder="1">
      <alignment/>
      <protection/>
    </xf>
    <xf numFmtId="4" fontId="2" fillId="0" borderId="24" xfId="47" applyNumberFormat="1" applyFont="1" applyBorder="1">
      <alignment/>
      <protection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5" fillId="0" borderId="34" xfId="47" applyNumberFormat="1" applyFont="1" applyBorder="1" applyAlignment="1">
      <alignment horizontal="left"/>
      <protection/>
    </xf>
    <xf numFmtId="9" fontId="5" fillId="0" borderId="34" xfId="47" applyNumberFormat="1" applyFont="1" applyBorder="1" applyAlignment="1">
      <alignment horizontal="left"/>
      <protection/>
    </xf>
    <xf numFmtId="9" fontId="5" fillId="0" borderId="17" xfId="47" applyNumberFormat="1" applyFont="1" applyBorder="1" applyAlignment="1">
      <alignment horizontal="left"/>
      <protection/>
    </xf>
    <xf numFmtId="4" fontId="3" fillId="0" borderId="0" xfId="47" applyNumberFormat="1" applyFont="1">
      <alignment/>
      <protection/>
    </xf>
    <xf numFmtId="0" fontId="2" fillId="0" borderId="27" xfId="47" applyFont="1" applyBorder="1" applyAlignment="1">
      <alignment horizontal="left"/>
      <protection/>
    </xf>
    <xf numFmtId="0" fontId="2" fillId="0" borderId="48" xfId="47" applyFont="1" applyBorder="1" applyAlignment="1">
      <alignment horizontal="left"/>
      <protection/>
    </xf>
    <xf numFmtId="4" fontId="2" fillId="0" borderId="25" xfId="47" applyNumberFormat="1" applyFont="1" applyBorder="1" applyAlignment="1">
      <alignment horizontal="right"/>
      <protection/>
    </xf>
    <xf numFmtId="4" fontId="2" fillId="0" borderId="32" xfId="47" applyNumberFormat="1" applyFont="1" applyBorder="1" applyAlignment="1">
      <alignment horizontal="right"/>
      <protection/>
    </xf>
    <xf numFmtId="9" fontId="2" fillId="33" borderId="14" xfId="47" applyNumberFormat="1" applyFont="1" applyFill="1" applyBorder="1" applyAlignment="1">
      <alignment horizontal="center"/>
      <protection/>
    </xf>
    <xf numFmtId="4" fontId="2" fillId="0" borderId="50" xfId="47" applyNumberFormat="1" applyFont="1" applyBorder="1">
      <alignment/>
      <protection/>
    </xf>
    <xf numFmtId="4" fontId="2" fillId="0" borderId="10" xfId="47" applyNumberFormat="1" applyFont="1" applyBorder="1">
      <alignment/>
      <protection/>
    </xf>
    <xf numFmtId="4" fontId="2" fillId="0" borderId="33" xfId="47" applyNumberFormat="1" applyFont="1" applyBorder="1">
      <alignment/>
      <protection/>
    </xf>
    <xf numFmtId="0" fontId="2" fillId="0" borderId="52" xfId="47" applyFont="1" applyBorder="1" applyAlignment="1">
      <alignment horizontal="left"/>
      <protection/>
    </xf>
    <xf numFmtId="4" fontId="2" fillId="34" borderId="25" xfId="47" applyNumberFormat="1" applyFont="1" applyFill="1" applyBorder="1" applyAlignment="1">
      <alignment horizontal="right"/>
      <protection/>
    </xf>
    <xf numFmtId="4" fontId="2" fillId="34" borderId="39" xfId="47" applyNumberFormat="1" applyFont="1" applyFill="1" applyBorder="1" applyAlignment="1">
      <alignment horizontal="right"/>
      <protection/>
    </xf>
    <xf numFmtId="4" fontId="2" fillId="33" borderId="40" xfId="47" applyNumberFormat="1" applyFont="1" applyFill="1" applyBorder="1" applyAlignment="1">
      <alignment horizontal="right"/>
      <protection/>
    </xf>
    <xf numFmtId="4" fontId="2" fillId="33" borderId="43" xfId="47" applyNumberFormat="1" applyFont="1" applyFill="1" applyBorder="1" applyAlignment="1">
      <alignment horizontal="right"/>
      <protection/>
    </xf>
    <xf numFmtId="4" fontId="2" fillId="33" borderId="49" xfId="47" applyNumberFormat="1" applyFont="1" applyFill="1" applyBorder="1" applyAlignment="1">
      <alignment horizontal="right"/>
      <protection/>
    </xf>
    <xf numFmtId="4" fontId="4" fillId="0" borderId="0" xfId="47" applyNumberFormat="1" applyFont="1" applyFill="1" applyAlignment="1">
      <alignment horizontal="center"/>
      <protection/>
    </xf>
    <xf numFmtId="0" fontId="3" fillId="0" borderId="0" xfId="47" applyFont="1" applyFill="1">
      <alignment/>
      <protection/>
    </xf>
    <xf numFmtId="4" fontId="2" fillId="0" borderId="22" xfId="47" applyNumberFormat="1" applyFont="1" applyFill="1" applyBorder="1">
      <alignment/>
      <protection/>
    </xf>
    <xf numFmtId="4" fontId="2" fillId="0" borderId="39" xfId="47" applyNumberFormat="1" applyFont="1" applyFill="1" applyBorder="1">
      <alignment/>
      <protection/>
    </xf>
    <xf numFmtId="4" fontId="2" fillId="0" borderId="42" xfId="47" applyNumberFormat="1" applyFont="1" applyFill="1" applyBorder="1">
      <alignment/>
      <protection/>
    </xf>
    <xf numFmtId="4" fontId="2" fillId="33" borderId="32" xfId="47" applyNumberFormat="1" applyFont="1" applyFill="1" applyBorder="1" applyAlignment="1">
      <alignment horizontal="right"/>
      <protection/>
    </xf>
    <xf numFmtId="4" fontId="2" fillId="33" borderId="53" xfId="47" applyNumberFormat="1" applyFont="1" applyFill="1" applyBorder="1" applyAlignment="1">
      <alignment horizontal="right"/>
      <protection/>
    </xf>
    <xf numFmtId="4" fontId="2" fillId="33" borderId="54" xfId="47" applyNumberFormat="1" applyFont="1" applyFill="1" applyBorder="1" applyAlignment="1">
      <alignment horizontal="right"/>
      <protection/>
    </xf>
    <xf numFmtId="4" fontId="2" fillId="33" borderId="55" xfId="47" applyNumberFormat="1" applyFont="1" applyFill="1" applyBorder="1" applyAlignment="1">
      <alignment horizontal="right"/>
      <protection/>
    </xf>
    <xf numFmtId="0" fontId="12" fillId="0" borderId="12" xfId="47" applyFont="1" applyFill="1" applyBorder="1" applyAlignment="1">
      <alignment horizontal="center"/>
      <protection/>
    </xf>
    <xf numFmtId="0" fontId="3" fillId="0" borderId="44" xfId="47" applyFont="1" applyFill="1" applyBorder="1">
      <alignment/>
      <protection/>
    </xf>
    <xf numFmtId="4" fontId="4" fillId="0" borderId="0" xfId="47" applyNumberFormat="1" applyFont="1" applyFill="1" applyBorder="1" applyAlignment="1">
      <alignment horizontal="center"/>
      <protection/>
    </xf>
    <xf numFmtId="0" fontId="2" fillId="0" borderId="32" xfId="47" applyFont="1" applyFill="1" applyBorder="1" applyAlignment="1">
      <alignment horizontal="center"/>
      <protection/>
    </xf>
    <xf numFmtId="4" fontId="2" fillId="0" borderId="42" xfId="47" applyNumberFormat="1" applyFont="1" applyFill="1" applyBorder="1" applyAlignment="1">
      <alignment horizontal="right"/>
      <protection/>
    </xf>
    <xf numFmtId="4" fontId="2" fillId="0" borderId="33" xfId="47" applyNumberFormat="1" applyFont="1" applyFill="1" applyBorder="1" applyAlignment="1">
      <alignment horizontal="right"/>
      <protection/>
    </xf>
    <xf numFmtId="4" fontId="2" fillId="0" borderId="39" xfId="47" applyNumberFormat="1" applyFont="1" applyFill="1" applyBorder="1" applyAlignment="1">
      <alignment horizontal="right"/>
      <protection/>
    </xf>
    <xf numFmtId="0" fontId="5" fillId="0" borderId="34" xfId="47" applyFont="1" applyFill="1" applyBorder="1" applyAlignment="1">
      <alignment horizontal="left"/>
      <protection/>
    </xf>
    <xf numFmtId="4" fontId="2" fillId="0" borderId="33" xfId="47" applyNumberFormat="1" applyFont="1" applyFill="1" applyBorder="1">
      <alignment/>
      <protection/>
    </xf>
    <xf numFmtId="4" fontId="5" fillId="0" borderId="34" xfId="47" applyNumberFormat="1" applyFont="1" applyFill="1" applyBorder="1" applyAlignment="1">
      <alignment horizontal="left"/>
      <protection/>
    </xf>
    <xf numFmtId="4" fontId="2" fillId="0" borderId="25" xfId="47" applyNumberFormat="1" applyFont="1" applyFill="1" applyBorder="1" applyAlignment="1">
      <alignment horizontal="right"/>
      <protection/>
    </xf>
    <xf numFmtId="0" fontId="2" fillId="0" borderId="45" xfId="47" applyFont="1" applyBorder="1" applyAlignment="1">
      <alignment horizontal="center"/>
      <protection/>
    </xf>
    <xf numFmtId="4" fontId="2" fillId="0" borderId="45" xfId="47" applyNumberFormat="1" applyFont="1" applyBorder="1">
      <alignment/>
      <protection/>
    </xf>
    <xf numFmtId="0" fontId="3" fillId="0" borderId="45" xfId="47" applyFont="1" applyBorder="1">
      <alignment/>
      <protection/>
    </xf>
    <xf numFmtId="0" fontId="5" fillId="0" borderId="40" xfId="47" applyFont="1" applyBorder="1">
      <alignment/>
      <protection/>
    </xf>
    <xf numFmtId="4" fontId="5" fillId="0" borderId="43" xfId="47" applyNumberFormat="1" applyFont="1" applyBorder="1">
      <alignment/>
      <protection/>
    </xf>
    <xf numFmtId="0" fontId="0" fillId="0" borderId="0" xfId="0" applyFont="1" applyAlignment="1">
      <alignment horizontal="justify" vertical="justify" wrapText="1"/>
    </xf>
    <xf numFmtId="0" fontId="0" fillId="0" borderId="0" xfId="0" applyNumberFormat="1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47" applyFont="1" applyAlignment="1">
      <alignment horizontal="right"/>
      <protection/>
    </xf>
    <xf numFmtId="4" fontId="2" fillId="0" borderId="0" xfId="47" applyNumberFormat="1" applyFont="1" applyAlignment="1">
      <alignment horizontal="right"/>
      <protection/>
    </xf>
    <xf numFmtId="3" fontId="2" fillId="0" borderId="0" xfId="47" applyNumberFormat="1" applyFont="1" applyAlignment="1">
      <alignment horizontal="right"/>
      <protection/>
    </xf>
    <xf numFmtId="3" fontId="1" fillId="0" borderId="0" xfId="47" applyNumberFormat="1">
      <alignment/>
      <protection/>
    </xf>
    <xf numFmtId="0" fontId="2" fillId="0" borderId="41" xfId="47" applyFont="1" applyBorder="1" applyAlignment="1">
      <alignment horizontal="center"/>
      <protection/>
    </xf>
    <xf numFmtId="4" fontId="2" fillId="0" borderId="23" xfId="47" applyNumberFormat="1" applyFont="1" applyBorder="1">
      <alignment/>
      <protection/>
    </xf>
    <xf numFmtId="4" fontId="2" fillId="0" borderId="15" xfId="47" applyNumberFormat="1" applyFont="1" applyBorder="1">
      <alignment/>
      <protection/>
    </xf>
    <xf numFmtId="0" fontId="5" fillId="0" borderId="0" xfId="47" applyFont="1">
      <alignment/>
      <protection/>
    </xf>
    <xf numFmtId="4" fontId="2" fillId="0" borderId="35" xfId="47" applyNumberFormat="1" applyFont="1" applyBorder="1">
      <alignment/>
      <protection/>
    </xf>
    <xf numFmtId="4" fontId="2" fillId="0" borderId="24" xfId="47" applyNumberFormat="1" applyFont="1" applyBorder="1" applyAlignment="1">
      <alignment horizontal="right"/>
      <protection/>
    </xf>
    <xf numFmtId="4" fontId="2" fillId="0" borderId="10" xfId="47" applyNumberFormat="1" applyFont="1" applyBorder="1" applyAlignment="1">
      <alignment horizontal="right"/>
      <protection/>
    </xf>
    <xf numFmtId="4" fontId="2" fillId="0" borderId="42" xfId="47" applyNumberFormat="1" applyFont="1" applyFill="1" applyBorder="1">
      <alignment/>
      <protection/>
    </xf>
    <xf numFmtId="0" fontId="0" fillId="0" borderId="0" xfId="0" applyAlignment="1">
      <alignment horizontal="center"/>
    </xf>
    <xf numFmtId="4" fontId="2" fillId="0" borderId="0" xfId="47" applyNumberFormat="1" applyFont="1" applyAlignment="1">
      <alignment horizontal="center"/>
      <protection/>
    </xf>
    <xf numFmtId="3" fontId="2" fillId="0" borderId="0" xfId="47" applyNumberFormat="1" applyFont="1" applyAlignment="1">
      <alignment horizontal="center"/>
      <protection/>
    </xf>
    <xf numFmtId="4" fontId="2" fillId="0" borderId="12" xfId="47" applyNumberFormat="1" applyFont="1" applyFill="1" applyBorder="1" applyAlignment="1">
      <alignment horizontal="right"/>
      <protection/>
    </xf>
    <xf numFmtId="4" fontId="0" fillId="0" borderId="0" xfId="47" applyNumberFormat="1" applyFont="1">
      <alignment/>
      <protection/>
    </xf>
    <xf numFmtId="0" fontId="8" fillId="0" borderId="0" xfId="0" applyNumberFormat="1" applyFont="1" applyAlignment="1">
      <alignment horizontal="justify" vertical="justify" wrapText="1"/>
    </xf>
    <xf numFmtId="4" fontId="2" fillId="0" borderId="42" xfId="47" applyNumberFormat="1" applyFont="1" applyBorder="1" applyAlignment="1">
      <alignment horizontal="right"/>
      <protection/>
    </xf>
    <xf numFmtId="0" fontId="2" fillId="0" borderId="12" xfId="47" applyFont="1" applyBorder="1">
      <alignment/>
      <protection/>
    </xf>
    <xf numFmtId="8" fontId="0" fillId="0" borderId="0" xfId="0" applyNumberFormat="1" applyAlignment="1">
      <alignment horizontal="justify" vertical="justify" wrapText="1"/>
    </xf>
    <xf numFmtId="4" fontId="2" fillId="0" borderId="45" xfId="47" applyNumberFormat="1" applyFont="1" applyBorder="1" applyAlignment="1">
      <alignment horizontal="right"/>
      <protection/>
    </xf>
    <xf numFmtId="0" fontId="5" fillId="0" borderId="45" xfId="47" applyFont="1" applyBorder="1" applyAlignment="1">
      <alignment horizontal="left"/>
      <protection/>
    </xf>
    <xf numFmtId="0" fontId="3" fillId="0" borderId="41" xfId="47" applyFont="1" applyBorder="1" applyAlignment="1">
      <alignment horizontal="center"/>
      <protection/>
    </xf>
    <xf numFmtId="0" fontId="3" fillId="0" borderId="56" xfId="47" applyFont="1" applyBorder="1" applyAlignment="1">
      <alignment horizontal="center"/>
      <protection/>
    </xf>
    <xf numFmtId="4" fontId="5" fillId="0" borderId="43" xfId="47" applyNumberFormat="1" applyFont="1" applyBorder="1" applyAlignment="1">
      <alignment horizontal="right"/>
      <protection/>
    </xf>
    <xf numFmtId="4" fontId="5" fillId="0" borderId="45" xfId="47" applyNumberFormat="1" applyFont="1" applyFill="1" applyBorder="1">
      <alignment/>
      <protection/>
    </xf>
    <xf numFmtId="4" fontId="5" fillId="0" borderId="45" xfId="47" applyNumberFormat="1" applyFont="1" applyBorder="1">
      <alignment/>
      <protection/>
    </xf>
    <xf numFmtId="4" fontId="5" fillId="34" borderId="40" xfId="47" applyNumberFormat="1" applyFont="1" applyFill="1" applyBorder="1" applyAlignment="1">
      <alignment horizontal="right"/>
      <protection/>
    </xf>
    <xf numFmtId="4" fontId="5" fillId="0" borderId="40" xfId="47" applyNumberFormat="1" applyFont="1" applyBorder="1" applyAlignment="1">
      <alignment horizontal="right"/>
      <protection/>
    </xf>
    <xf numFmtId="9" fontId="2" fillId="33" borderId="57" xfId="50" applyFont="1" applyFill="1" applyBorder="1" applyAlignment="1">
      <alignment horizontal="center"/>
    </xf>
    <xf numFmtId="0" fontId="2" fillId="0" borderId="0" xfId="47" applyFont="1">
      <alignment/>
      <protection/>
    </xf>
    <xf numFmtId="0" fontId="2" fillId="0" borderId="15" xfId="47" applyFont="1" applyBorder="1" applyAlignment="1">
      <alignment horizontal="left"/>
      <protection/>
    </xf>
    <xf numFmtId="0" fontId="0" fillId="0" borderId="0" xfId="0" applyFont="1" applyAlignment="1">
      <alignment horizontal="justify" vertical="justify" wrapText="1"/>
    </xf>
    <xf numFmtId="8" fontId="0" fillId="0" borderId="0" xfId="0" applyNumberFormat="1" applyFont="1" applyAlignment="1">
      <alignment horizontal="right" vertical="justify" wrapText="1"/>
    </xf>
    <xf numFmtId="8" fontId="0" fillId="0" borderId="0" xfId="0" applyNumberFormat="1" applyAlignment="1">
      <alignment horizontal="right" vertical="justify" wrapText="1"/>
    </xf>
    <xf numFmtId="0" fontId="0" fillId="0" borderId="0" xfId="0" applyNumberForma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16" fillId="0" borderId="0" xfId="0" applyNumberFormat="1" applyFont="1" applyAlignment="1">
      <alignment horizontal="justify" vertical="justify" wrapText="1"/>
    </xf>
    <xf numFmtId="0" fontId="16" fillId="0" borderId="0" xfId="0" applyFont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0" fillId="0" borderId="0" xfId="0" applyNumberFormat="1" applyFont="1" applyAlignment="1">
      <alignment horizontal="justify" vertical="justify" wrapText="1"/>
    </xf>
    <xf numFmtId="0" fontId="10" fillId="0" borderId="0" xfId="0" applyFont="1" applyAlignment="1">
      <alignment horizontal="justify" vertical="justify" wrapText="1"/>
    </xf>
    <xf numFmtId="0" fontId="10" fillId="0" borderId="0" xfId="0" applyNumberFormat="1" applyFont="1" applyAlignment="1">
      <alignment horizontal="justify" vertical="justify" wrapText="1"/>
    </xf>
    <xf numFmtId="0" fontId="6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8" fillId="0" borderId="0" xfId="0" applyNumberFormat="1" applyFont="1" applyAlignment="1">
      <alignment horizontal="justify" vertical="justify" wrapText="1"/>
    </xf>
    <xf numFmtId="0" fontId="2" fillId="0" borderId="27" xfId="47" applyFont="1" applyBorder="1" applyAlignment="1">
      <alignment horizontal="left"/>
      <protection/>
    </xf>
    <xf numFmtId="0" fontId="2" fillId="0" borderId="47" xfId="47" applyFont="1" applyBorder="1" applyAlignment="1">
      <alignment horizontal="left"/>
      <protection/>
    </xf>
    <xf numFmtId="4" fontId="4" fillId="0" borderId="0" xfId="47" applyNumberFormat="1" applyFont="1" applyAlignment="1">
      <alignment horizontal="center"/>
      <protection/>
    </xf>
    <xf numFmtId="4" fontId="5" fillId="0" borderId="16" xfId="47" applyNumberFormat="1" applyFon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6" xfId="47" applyFont="1" applyBorder="1" applyAlignment="1">
      <alignment horizontal="center"/>
      <protection/>
    </xf>
    <xf numFmtId="0" fontId="2" fillId="0" borderId="26" xfId="47" applyFont="1" applyBorder="1" applyAlignment="1">
      <alignment horizontal="left"/>
      <protection/>
    </xf>
    <xf numFmtId="0" fontId="2" fillId="0" borderId="46" xfId="47" applyFont="1" applyBorder="1" applyAlignment="1">
      <alignment horizontal="left"/>
      <protection/>
    </xf>
    <xf numFmtId="0" fontId="2" fillId="0" borderId="15" xfId="47" applyFont="1" applyBorder="1" applyAlignment="1">
      <alignment horizontal="left"/>
      <protection/>
    </xf>
    <xf numFmtId="0" fontId="2" fillId="0" borderId="18" xfId="47" applyFont="1" applyBorder="1" applyAlignment="1">
      <alignment horizontal="left"/>
      <protection/>
    </xf>
    <xf numFmtId="0" fontId="2" fillId="0" borderId="22" xfId="47" applyFont="1" applyBorder="1" applyAlignment="1">
      <alignment horizontal="left"/>
      <protection/>
    </xf>
    <xf numFmtId="0" fontId="5" fillId="0" borderId="16" xfId="47" applyFont="1" applyBorder="1" applyAlignment="1">
      <alignment horizontal="left"/>
      <protection/>
    </xf>
    <xf numFmtId="0" fontId="5" fillId="0" borderId="34" xfId="47" applyFont="1" applyBorder="1" applyAlignment="1">
      <alignment horizontal="left"/>
      <protection/>
    </xf>
    <xf numFmtId="0" fontId="5" fillId="0" borderId="17" xfId="47" applyFont="1" applyBorder="1" applyAlignment="1">
      <alignment horizontal="left"/>
      <protection/>
    </xf>
    <xf numFmtId="0" fontId="2" fillId="0" borderId="48" xfId="47" applyFont="1" applyBorder="1" applyAlignment="1">
      <alignment horizontal="left"/>
      <protection/>
    </xf>
    <xf numFmtId="4" fontId="5" fillId="0" borderId="34" xfId="47" applyNumberFormat="1" applyFont="1" applyBorder="1" applyAlignment="1">
      <alignment horizontal="center"/>
      <protection/>
    </xf>
    <xf numFmtId="4" fontId="5" fillId="0" borderId="17" xfId="47" applyNumberFormat="1" applyFont="1" applyBorder="1" applyAlignment="1">
      <alignment horizontal="center"/>
      <protection/>
    </xf>
    <xf numFmtId="0" fontId="5" fillId="0" borderId="34" xfId="47" applyFont="1" applyBorder="1" applyAlignment="1">
      <alignment horizontal="center"/>
      <protection/>
    </xf>
    <xf numFmtId="0" fontId="5" fillId="0" borderId="17" xfId="47" applyFont="1" applyBorder="1" applyAlignment="1">
      <alignment horizontal="center"/>
      <protection/>
    </xf>
    <xf numFmtId="0" fontId="0" fillId="0" borderId="18" xfId="0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OJ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5" width="9.125" style="27" customWidth="1"/>
    <col min="6" max="6" width="16.375" style="27" customWidth="1"/>
    <col min="7" max="7" width="16.625" style="27" customWidth="1"/>
    <col min="8" max="8" width="8.00390625" style="27" customWidth="1"/>
    <col min="9" max="9" width="9.125" style="27" customWidth="1"/>
  </cols>
  <sheetData>
    <row r="1" spans="1:8" ht="21" customHeight="1">
      <c r="A1" s="201" t="s">
        <v>315</v>
      </c>
      <c r="B1" s="202"/>
      <c r="C1" s="202"/>
      <c r="D1" s="202"/>
      <c r="E1" s="202"/>
      <c r="F1" s="202"/>
      <c r="G1" s="202"/>
      <c r="H1" s="202"/>
    </row>
    <row r="2" ht="12" customHeight="1">
      <c r="A2" s="28"/>
    </row>
    <row r="3" spans="1:8" ht="26.25" customHeight="1">
      <c r="A3" s="203" t="s">
        <v>316</v>
      </c>
      <c r="B3" s="193"/>
      <c r="C3" s="193"/>
      <c r="D3" s="193"/>
      <c r="E3" s="193"/>
      <c r="F3" s="193"/>
      <c r="G3" s="193"/>
      <c r="H3" s="193"/>
    </row>
    <row r="4" spans="1:8" ht="12" customHeight="1">
      <c r="A4" s="173"/>
      <c r="B4" s="98"/>
      <c r="C4" s="98"/>
      <c r="D4" s="98"/>
      <c r="E4" s="98"/>
      <c r="F4" s="98"/>
      <c r="G4" s="98"/>
      <c r="H4" s="98"/>
    </row>
    <row r="5" ht="15" customHeight="1">
      <c r="A5" s="30" t="s">
        <v>22</v>
      </c>
    </row>
    <row r="6" ht="12.75" customHeight="1"/>
    <row r="7" ht="14.25" customHeight="1">
      <c r="A7" s="31" t="s">
        <v>175</v>
      </c>
    </row>
    <row r="8" spans="1:8" ht="12.75" customHeight="1">
      <c r="A8" s="198" t="s">
        <v>317</v>
      </c>
      <c r="B8" s="198"/>
      <c r="C8" s="198"/>
      <c r="D8" s="198"/>
      <c r="E8" s="198"/>
      <c r="F8" s="198"/>
      <c r="G8" s="190">
        <v>119955538.72</v>
      </c>
      <c r="H8" s="189"/>
    </row>
    <row r="9" spans="1:8" ht="12.75" customHeight="1">
      <c r="A9" s="198" t="s">
        <v>318</v>
      </c>
      <c r="B9" s="198"/>
      <c r="C9" s="198"/>
      <c r="D9" s="198"/>
      <c r="E9" s="198"/>
      <c r="F9" s="198"/>
      <c r="G9" s="190">
        <v>120773467.87</v>
      </c>
      <c r="H9" s="189"/>
    </row>
    <row r="10" spans="1:8" ht="12.75" customHeight="1">
      <c r="A10" s="198" t="s">
        <v>321</v>
      </c>
      <c r="B10" s="198"/>
      <c r="C10" s="198"/>
      <c r="D10" s="198"/>
      <c r="E10" s="198"/>
      <c r="F10" s="198"/>
      <c r="G10" s="190">
        <v>817929.15</v>
      </c>
      <c r="H10" s="189"/>
    </row>
    <row r="11" spans="1:8" ht="12.75" customHeight="1">
      <c r="A11" s="198" t="s">
        <v>319</v>
      </c>
      <c r="B11" s="198"/>
      <c r="C11" s="198"/>
      <c r="D11" s="198"/>
      <c r="E11" s="198"/>
      <c r="F11" s="198"/>
      <c r="G11" s="190">
        <v>0</v>
      </c>
      <c r="H11" s="189"/>
    </row>
    <row r="12" spans="1:8" ht="12.75" customHeight="1">
      <c r="A12" s="198" t="s">
        <v>320</v>
      </c>
      <c r="B12" s="198"/>
      <c r="C12" s="198"/>
      <c r="D12" s="198"/>
      <c r="E12" s="198"/>
      <c r="F12" s="198"/>
      <c r="G12" s="190">
        <v>817929.15</v>
      </c>
      <c r="H12" s="189"/>
    </row>
    <row r="13" spans="1:8" ht="118.5" customHeight="1">
      <c r="A13" s="198" t="s">
        <v>342</v>
      </c>
      <c r="B13" s="194"/>
      <c r="C13" s="194"/>
      <c r="D13" s="194"/>
      <c r="E13" s="194"/>
      <c r="F13" s="194"/>
      <c r="G13" s="194"/>
      <c r="H13" s="194"/>
    </row>
    <row r="14" spans="1:7" ht="14.25" customHeight="1">
      <c r="A14" s="154" t="s">
        <v>56</v>
      </c>
      <c r="G14" s="32"/>
    </row>
    <row r="15" spans="1:8" ht="12.75" customHeight="1">
      <c r="A15" s="192" t="s">
        <v>322</v>
      </c>
      <c r="B15" s="193"/>
      <c r="C15" s="193"/>
      <c r="D15" s="193"/>
      <c r="E15" s="193"/>
      <c r="F15" s="193"/>
      <c r="G15" s="191">
        <v>14550300</v>
      </c>
      <c r="H15" s="98"/>
    </row>
    <row r="16" spans="1:8" ht="12.75" customHeight="1">
      <c r="A16" s="192" t="s">
        <v>323</v>
      </c>
      <c r="B16" s="193"/>
      <c r="C16" s="193"/>
      <c r="D16" s="193"/>
      <c r="E16" s="193"/>
      <c r="F16" s="193"/>
      <c r="G16" s="191">
        <v>14549732.8</v>
      </c>
      <c r="H16" s="98"/>
    </row>
    <row r="17" spans="1:8" ht="12.75" customHeight="1">
      <c r="A17" s="192" t="s">
        <v>324</v>
      </c>
      <c r="B17" s="193"/>
      <c r="C17" s="193"/>
      <c r="D17" s="193"/>
      <c r="E17" s="193"/>
      <c r="F17" s="193"/>
      <c r="G17" s="191">
        <v>12244671.51</v>
      </c>
      <c r="H17" s="98"/>
    </row>
    <row r="18" spans="1:8" ht="12.75" customHeight="1">
      <c r="A18" s="192" t="s">
        <v>325</v>
      </c>
      <c r="B18" s="193"/>
      <c r="C18" s="193"/>
      <c r="D18" s="193"/>
      <c r="E18" s="193"/>
      <c r="F18" s="193"/>
      <c r="G18" s="191">
        <v>2305061.29</v>
      </c>
      <c r="H18" s="98"/>
    </row>
    <row r="19" spans="1:8" ht="83.25" customHeight="1">
      <c r="A19" s="192" t="s">
        <v>346</v>
      </c>
      <c r="B19" s="193"/>
      <c r="C19" s="193"/>
      <c r="D19" s="193"/>
      <c r="E19" s="193"/>
      <c r="F19" s="193"/>
      <c r="G19" s="193"/>
      <c r="H19" s="193"/>
    </row>
    <row r="20" spans="1:8" ht="12.75" customHeight="1">
      <c r="A20" s="192" t="s">
        <v>326</v>
      </c>
      <c r="B20" s="193"/>
      <c r="C20" s="193"/>
      <c r="D20" s="193"/>
      <c r="E20" s="193"/>
      <c r="F20" s="193"/>
      <c r="G20" s="98"/>
      <c r="H20" s="98"/>
    </row>
    <row r="21" spans="1:8" ht="12.75" customHeight="1">
      <c r="A21" s="192" t="s">
        <v>327</v>
      </c>
      <c r="B21" s="193"/>
      <c r="C21" s="193"/>
      <c r="D21" s="193"/>
      <c r="E21" s="193"/>
      <c r="F21" s="193"/>
      <c r="G21" s="98"/>
      <c r="H21" s="98"/>
    </row>
    <row r="22" spans="1:8" ht="41.25" customHeight="1">
      <c r="A22" s="192" t="s">
        <v>328</v>
      </c>
      <c r="B22" s="193"/>
      <c r="C22" s="193"/>
      <c r="D22" s="193"/>
      <c r="E22" s="193"/>
      <c r="F22" s="193"/>
      <c r="G22" s="193"/>
      <c r="H22" s="193"/>
    </row>
    <row r="23" spans="1:8" ht="12.75" customHeight="1">
      <c r="A23" s="195" t="s">
        <v>329</v>
      </c>
      <c r="B23" s="195"/>
      <c r="C23" s="98"/>
      <c r="D23" s="98"/>
      <c r="E23" s="98"/>
      <c r="F23" s="98"/>
      <c r="G23" s="98"/>
      <c r="H23" s="98"/>
    </row>
    <row r="24" spans="1:8" ht="39" customHeight="1">
      <c r="A24" s="192" t="s">
        <v>332</v>
      </c>
      <c r="B24" s="193"/>
      <c r="C24" s="193"/>
      <c r="D24" s="193"/>
      <c r="E24" s="193"/>
      <c r="F24" s="193"/>
      <c r="G24" s="193"/>
      <c r="H24" s="193"/>
    </row>
    <row r="25" spans="1:8" ht="41.25" customHeight="1">
      <c r="A25" s="198" t="s">
        <v>331</v>
      </c>
      <c r="B25" s="194"/>
      <c r="C25" s="194"/>
      <c r="D25" s="194"/>
      <c r="E25" s="194"/>
      <c r="F25" s="194"/>
      <c r="G25" s="194"/>
      <c r="H25" s="194"/>
    </row>
    <row r="26" spans="1:8" ht="26.25" customHeight="1">
      <c r="A26" s="192" t="s">
        <v>330</v>
      </c>
      <c r="B26" s="193"/>
      <c r="C26" s="193"/>
      <c r="D26" s="193"/>
      <c r="E26" s="193"/>
      <c r="F26" s="193"/>
      <c r="G26" s="193"/>
      <c r="H26" s="193"/>
    </row>
    <row r="27" spans="1:8" ht="26.25" customHeight="1">
      <c r="A27" s="192" t="s">
        <v>340</v>
      </c>
      <c r="B27" s="193"/>
      <c r="C27" s="193"/>
      <c r="D27" s="193"/>
      <c r="E27" s="193"/>
      <c r="F27" s="193"/>
      <c r="G27" s="193"/>
      <c r="H27" s="193"/>
    </row>
    <row r="28" ht="12" customHeight="1">
      <c r="G28" s="32"/>
    </row>
    <row r="29" spans="1:7" ht="15" customHeight="1">
      <c r="A29" s="155" t="s">
        <v>23</v>
      </c>
      <c r="G29" s="33"/>
    </row>
    <row r="30" ht="12" customHeight="1"/>
    <row r="31" ht="13.5" customHeight="1">
      <c r="A31" s="31" t="s">
        <v>176</v>
      </c>
    </row>
    <row r="32" spans="1:8" ht="12.75" customHeight="1">
      <c r="A32" s="198" t="s">
        <v>317</v>
      </c>
      <c r="B32" s="193"/>
      <c r="C32" s="193"/>
      <c r="D32" s="193"/>
      <c r="E32" s="193"/>
      <c r="F32" s="193"/>
      <c r="G32" s="190">
        <v>53390934.8</v>
      </c>
      <c r="H32" s="189"/>
    </row>
    <row r="33" spans="1:8" ht="12.75" customHeight="1">
      <c r="A33" s="198" t="s">
        <v>318</v>
      </c>
      <c r="B33" s="193"/>
      <c r="C33" s="193"/>
      <c r="D33" s="193"/>
      <c r="E33" s="193"/>
      <c r="F33" s="193"/>
      <c r="G33" s="190">
        <v>53428704.3</v>
      </c>
      <c r="H33" s="189"/>
    </row>
    <row r="34" spans="1:8" ht="12.75" customHeight="1">
      <c r="A34" s="198" t="s">
        <v>321</v>
      </c>
      <c r="B34" s="193"/>
      <c r="C34" s="193"/>
      <c r="D34" s="193"/>
      <c r="E34" s="193"/>
      <c r="F34" s="193"/>
      <c r="G34" s="190">
        <v>37769.5</v>
      </c>
      <c r="H34" s="189"/>
    </row>
    <row r="35" spans="1:8" ht="12.75" customHeight="1">
      <c r="A35" s="198" t="s">
        <v>319</v>
      </c>
      <c r="B35" s="193"/>
      <c r="C35" s="193"/>
      <c r="D35" s="193"/>
      <c r="E35" s="193"/>
      <c r="F35" s="193"/>
      <c r="G35" s="190">
        <v>0</v>
      </c>
      <c r="H35" s="189"/>
    </row>
    <row r="36" spans="1:8" ht="12.75" customHeight="1">
      <c r="A36" s="198" t="s">
        <v>320</v>
      </c>
      <c r="B36" s="193"/>
      <c r="C36" s="193"/>
      <c r="D36" s="193"/>
      <c r="E36" s="193"/>
      <c r="F36" s="193"/>
      <c r="G36" s="190">
        <v>37769.5</v>
      </c>
      <c r="H36" s="189"/>
    </row>
    <row r="37" spans="1:8" ht="71.25" customHeight="1">
      <c r="A37" s="198" t="s">
        <v>333</v>
      </c>
      <c r="B37" s="194"/>
      <c r="C37" s="194"/>
      <c r="D37" s="194"/>
      <c r="E37" s="194"/>
      <c r="F37" s="194"/>
      <c r="G37" s="194"/>
      <c r="H37" s="194"/>
    </row>
    <row r="38" ht="13.5" customHeight="1">
      <c r="A38" s="154" t="s">
        <v>57</v>
      </c>
    </row>
    <row r="39" spans="1:8" ht="12.75" customHeight="1">
      <c r="A39" s="192" t="s">
        <v>322</v>
      </c>
      <c r="B39" s="193"/>
      <c r="C39" s="193"/>
      <c r="D39" s="193"/>
      <c r="E39" s="193"/>
      <c r="F39" s="193"/>
      <c r="G39" s="191">
        <v>1764900</v>
      </c>
      <c r="H39" s="98"/>
    </row>
    <row r="40" spans="1:8" ht="12.75" customHeight="1">
      <c r="A40" s="192" t="s">
        <v>323</v>
      </c>
      <c r="B40" s="193"/>
      <c r="C40" s="193"/>
      <c r="D40" s="193"/>
      <c r="E40" s="193"/>
      <c r="F40" s="193"/>
      <c r="G40" s="191">
        <v>1763585.4</v>
      </c>
      <c r="H40" s="98"/>
    </row>
    <row r="41" spans="1:8" ht="12.75" customHeight="1">
      <c r="A41" s="192" t="s">
        <v>324</v>
      </c>
      <c r="B41" s="193"/>
      <c r="C41" s="193"/>
      <c r="D41" s="193"/>
      <c r="E41" s="193"/>
      <c r="F41" s="193"/>
      <c r="G41" s="191">
        <v>719744.8</v>
      </c>
      <c r="H41" s="98"/>
    </row>
    <row r="42" spans="1:8" ht="12.75" customHeight="1">
      <c r="A42" s="192" t="s">
        <v>325</v>
      </c>
      <c r="B42" s="193"/>
      <c r="C42" s="193"/>
      <c r="D42" s="193"/>
      <c r="E42" s="193"/>
      <c r="F42" s="193"/>
      <c r="G42" s="191">
        <v>1043840.6</v>
      </c>
      <c r="H42" s="98"/>
    </row>
    <row r="43" spans="1:8" ht="53.25" customHeight="1">
      <c r="A43" s="192" t="s">
        <v>343</v>
      </c>
      <c r="B43" s="193"/>
      <c r="C43" s="193"/>
      <c r="D43" s="193"/>
      <c r="E43" s="193"/>
      <c r="F43" s="193"/>
      <c r="G43" s="193"/>
      <c r="H43" s="193"/>
    </row>
    <row r="44" spans="1:8" ht="12.75" customHeight="1">
      <c r="A44" s="192" t="s">
        <v>334</v>
      </c>
      <c r="B44" s="193"/>
      <c r="C44" s="193"/>
      <c r="D44" s="193"/>
      <c r="E44" s="193"/>
      <c r="F44" s="193"/>
      <c r="G44" s="98"/>
      <c r="H44" s="98"/>
    </row>
    <row r="45" spans="1:8" ht="12.75" customHeight="1">
      <c r="A45" s="192" t="s">
        <v>335</v>
      </c>
      <c r="B45" s="193"/>
      <c r="C45" s="193"/>
      <c r="D45" s="193"/>
      <c r="E45" s="193"/>
      <c r="F45" s="193"/>
      <c r="G45" s="98"/>
      <c r="H45" s="98"/>
    </row>
    <row r="46" spans="1:2" ht="12.75" customHeight="1">
      <c r="A46" s="195" t="s">
        <v>329</v>
      </c>
      <c r="B46" s="196"/>
    </row>
    <row r="47" spans="1:8" ht="54" customHeight="1">
      <c r="A47" s="194" t="s">
        <v>336</v>
      </c>
      <c r="B47" s="194"/>
      <c r="C47" s="194"/>
      <c r="D47" s="194"/>
      <c r="E47" s="194"/>
      <c r="F47" s="194"/>
      <c r="G47" s="194"/>
      <c r="H47" s="194"/>
    </row>
    <row r="48" spans="1:8" ht="39" customHeight="1">
      <c r="A48" s="194" t="s">
        <v>337</v>
      </c>
      <c r="B48" s="194"/>
      <c r="C48" s="194"/>
      <c r="D48" s="194"/>
      <c r="E48" s="194"/>
      <c r="F48" s="194"/>
      <c r="G48" s="194"/>
      <c r="H48" s="194"/>
    </row>
    <row r="49" spans="1:8" ht="26.25" customHeight="1">
      <c r="A49" s="194" t="s">
        <v>341</v>
      </c>
      <c r="B49" s="194"/>
      <c r="C49" s="194"/>
      <c r="D49" s="194"/>
      <c r="E49" s="194"/>
      <c r="F49" s="194"/>
      <c r="G49" s="194"/>
      <c r="H49" s="194"/>
    </row>
    <row r="50" ht="12.75" customHeight="1">
      <c r="A50" s="31"/>
    </row>
    <row r="51" spans="1:7" ht="15" customHeight="1">
      <c r="A51" s="155" t="s">
        <v>24</v>
      </c>
      <c r="G51" s="32"/>
    </row>
    <row r="52" ht="12" customHeight="1">
      <c r="G52" s="32"/>
    </row>
    <row r="53" spans="1:7" ht="12.75">
      <c r="A53" s="154" t="s">
        <v>177</v>
      </c>
      <c r="G53" s="32"/>
    </row>
    <row r="54" spans="1:8" ht="70.5" customHeight="1">
      <c r="A54" s="194" t="s">
        <v>344</v>
      </c>
      <c r="B54" s="194"/>
      <c r="C54" s="194"/>
      <c r="D54" s="194"/>
      <c r="E54" s="194"/>
      <c r="F54" s="194"/>
      <c r="G54" s="194"/>
      <c r="H54" s="194"/>
    </row>
    <row r="55" spans="1:8" ht="14.25" customHeight="1">
      <c r="A55" s="199" t="s">
        <v>58</v>
      </c>
      <c r="B55" s="199"/>
      <c r="C55" s="199"/>
      <c r="D55" s="199"/>
      <c r="E55" s="199"/>
      <c r="F55" s="199"/>
      <c r="G55" s="199"/>
      <c r="H55" s="199"/>
    </row>
    <row r="56" spans="1:8" ht="39" customHeight="1">
      <c r="A56" s="193" t="s">
        <v>338</v>
      </c>
      <c r="B56" s="193"/>
      <c r="C56" s="193"/>
      <c r="D56" s="193"/>
      <c r="E56" s="193"/>
      <c r="F56" s="193"/>
      <c r="G56" s="193"/>
      <c r="H56" s="193"/>
    </row>
    <row r="57" spans="1:8" ht="12" customHeight="1">
      <c r="A57" s="153"/>
      <c r="B57" s="153"/>
      <c r="C57" s="153"/>
      <c r="D57" s="153"/>
      <c r="E57" s="153"/>
      <c r="F57" s="153"/>
      <c r="G57" s="153"/>
      <c r="H57" s="153"/>
    </row>
    <row r="58" spans="1:8" ht="15" customHeight="1">
      <c r="A58" s="197" t="s">
        <v>25</v>
      </c>
      <c r="B58" s="197"/>
      <c r="C58" s="197"/>
      <c r="D58" s="197"/>
      <c r="E58" s="197"/>
      <c r="F58" s="197"/>
      <c r="G58" s="197"/>
      <c r="H58" s="197"/>
    </row>
    <row r="59" spans="1:8" ht="12" customHeight="1">
      <c r="A59" s="153"/>
      <c r="B59" s="153"/>
      <c r="C59" s="153"/>
      <c r="D59" s="153"/>
      <c r="E59" s="153"/>
      <c r="F59" s="153"/>
      <c r="G59" s="153"/>
      <c r="H59" s="153"/>
    </row>
    <row r="60" spans="1:8" ht="14.25" customHeight="1">
      <c r="A60" s="200" t="s">
        <v>178</v>
      </c>
      <c r="B60" s="199"/>
      <c r="C60" s="199"/>
      <c r="D60" s="199"/>
      <c r="E60" s="199"/>
      <c r="F60" s="199"/>
      <c r="G60" s="199"/>
      <c r="H60" s="199"/>
    </row>
    <row r="61" spans="1:8" ht="102.75" customHeight="1">
      <c r="A61" s="192" t="s">
        <v>339</v>
      </c>
      <c r="B61" s="193"/>
      <c r="C61" s="193"/>
      <c r="D61" s="193"/>
      <c r="E61" s="193"/>
      <c r="F61" s="193"/>
      <c r="G61" s="193"/>
      <c r="H61" s="193"/>
    </row>
    <row r="62" ht="13.5" customHeight="1">
      <c r="A62" s="31" t="s">
        <v>59</v>
      </c>
    </row>
    <row r="63" spans="1:8" ht="27" customHeight="1">
      <c r="A63" s="192" t="s">
        <v>345</v>
      </c>
      <c r="B63" s="193"/>
      <c r="C63" s="193"/>
      <c r="D63" s="193"/>
      <c r="E63" s="193"/>
      <c r="F63" s="193"/>
      <c r="G63" s="193"/>
      <c r="H63" s="193"/>
    </row>
    <row r="64" ht="12.75">
      <c r="A64" s="31"/>
    </row>
    <row r="65" ht="12.75">
      <c r="G65" s="32"/>
    </row>
    <row r="66" ht="12.75">
      <c r="G66" s="32"/>
    </row>
    <row r="67" ht="12.75">
      <c r="G67" s="32"/>
    </row>
    <row r="68" ht="12.75">
      <c r="G68" s="32"/>
    </row>
    <row r="69" spans="1:8" ht="12.75" customHeight="1">
      <c r="A69" s="98"/>
      <c r="B69" s="98"/>
      <c r="C69" s="98"/>
      <c r="D69" s="98"/>
      <c r="E69" s="98"/>
      <c r="F69" s="98"/>
      <c r="G69" s="176"/>
      <c r="H69" s="98"/>
    </row>
    <row r="70" spans="1:8" ht="12.75" customHeight="1">
      <c r="A70" s="98"/>
      <c r="B70" s="98"/>
      <c r="C70" s="98"/>
      <c r="D70" s="98"/>
      <c r="E70" s="98"/>
      <c r="F70" s="98"/>
      <c r="G70" s="98"/>
      <c r="H70" s="98"/>
    </row>
    <row r="71" ht="12.75">
      <c r="A71" s="31"/>
    </row>
    <row r="72" ht="12.75">
      <c r="G72" s="32"/>
    </row>
    <row r="73" ht="12.75">
      <c r="G73" s="32"/>
    </row>
    <row r="74" ht="12.75">
      <c r="G74" s="32"/>
    </row>
    <row r="75" ht="12.75">
      <c r="G75" s="32"/>
    </row>
    <row r="76" spans="1:8" ht="12.75" customHeight="1">
      <c r="A76" s="98"/>
      <c r="B76" s="98"/>
      <c r="C76" s="98"/>
      <c r="D76" s="98"/>
      <c r="E76" s="98"/>
      <c r="F76" s="98"/>
      <c r="G76" s="98"/>
      <c r="H76" s="98"/>
    </row>
    <row r="77" spans="1:8" ht="12.75" customHeight="1">
      <c r="A77" s="152"/>
      <c r="B77" s="98"/>
      <c r="C77" s="98"/>
      <c r="D77" s="98"/>
      <c r="E77" s="98"/>
      <c r="F77" s="98"/>
      <c r="G77" s="98"/>
      <c r="H77" s="98"/>
    </row>
    <row r="79" spans="1:7" ht="15" customHeight="1">
      <c r="A79" s="30"/>
      <c r="G79" s="37"/>
    </row>
    <row r="80" spans="1:7" ht="13.5" customHeight="1">
      <c r="A80" s="29"/>
      <c r="G80" s="37"/>
    </row>
    <row r="81" ht="13.5" customHeight="1">
      <c r="A81" s="31"/>
    </row>
    <row r="82" spans="1:8" ht="12.75" customHeight="1">
      <c r="A82" s="151"/>
      <c r="B82" s="151"/>
      <c r="C82" s="151"/>
      <c r="D82" s="151"/>
      <c r="E82" s="151"/>
      <c r="F82" s="151"/>
      <c r="G82" s="151"/>
      <c r="H82" s="151"/>
    </row>
    <row r="83" spans="1:2" ht="13.5" customHeight="1">
      <c r="A83" s="31"/>
      <c r="B83" s="34"/>
    </row>
    <row r="84" spans="1:8" ht="12.75" customHeight="1">
      <c r="A84" s="151"/>
      <c r="B84" s="151"/>
      <c r="C84" s="151"/>
      <c r="D84" s="151"/>
      <c r="E84" s="151"/>
      <c r="F84" s="151"/>
      <c r="G84" s="151"/>
      <c r="H84" s="151"/>
    </row>
    <row r="85" spans="1:2" ht="13.5" customHeight="1">
      <c r="A85" s="34"/>
      <c r="B85" s="34"/>
    </row>
    <row r="86" spans="1:2" ht="15" customHeight="1">
      <c r="A86" s="30"/>
      <c r="B86" s="34"/>
    </row>
    <row r="87" spans="1:2" ht="13.5" customHeight="1">
      <c r="A87" s="34"/>
      <c r="B87" s="34"/>
    </row>
    <row r="88" spans="1:2" ht="13.5" customHeight="1">
      <c r="A88" s="31"/>
      <c r="B88" s="34"/>
    </row>
    <row r="89" spans="1:8" ht="12" customHeight="1">
      <c r="A89" s="151"/>
      <c r="B89" s="151"/>
      <c r="C89" s="151"/>
      <c r="D89" s="151"/>
      <c r="E89" s="151"/>
      <c r="F89" s="151"/>
      <c r="G89" s="151"/>
      <c r="H89" s="151"/>
    </row>
    <row r="90" spans="1:2" ht="13.5" customHeight="1">
      <c r="A90" s="31"/>
      <c r="B90" s="34"/>
    </row>
    <row r="91" spans="1:8" ht="12.75" customHeight="1">
      <c r="A91" s="151"/>
      <c r="B91" s="151"/>
      <c r="C91" s="151"/>
      <c r="D91" s="151"/>
      <c r="E91" s="151"/>
      <c r="F91" s="151"/>
      <c r="G91" s="151"/>
      <c r="H91" s="151"/>
    </row>
    <row r="92" spans="1:2" ht="13.5" customHeight="1">
      <c r="A92" s="34"/>
      <c r="B92" s="34"/>
    </row>
    <row r="93" spans="1:2" ht="13.5" customHeight="1">
      <c r="A93" s="34"/>
      <c r="B93" s="34"/>
    </row>
    <row r="94" spans="1:2" ht="13.5" customHeight="1">
      <c r="A94" s="34"/>
      <c r="B94" s="34"/>
    </row>
    <row r="95" spans="1:2" ht="12.75">
      <c r="A95" s="34"/>
      <c r="B95" s="34"/>
    </row>
    <row r="96" ht="12.75">
      <c r="A96" s="31"/>
    </row>
    <row r="97" ht="12.75">
      <c r="F97" s="99"/>
    </row>
    <row r="98" ht="12.75">
      <c r="F98" s="99"/>
    </row>
    <row r="99" ht="12.75">
      <c r="F99" s="99"/>
    </row>
    <row r="101" ht="12.75">
      <c r="A101" s="31"/>
    </row>
    <row r="102" ht="12.75">
      <c r="G102" s="32"/>
    </row>
    <row r="103" ht="12.75">
      <c r="G103" s="32"/>
    </row>
    <row r="104" ht="12.75">
      <c r="G104" s="32"/>
    </row>
    <row r="115" ht="12.75">
      <c r="A115" s="31"/>
    </row>
    <row r="116" ht="12.75">
      <c r="G116" s="35"/>
    </row>
    <row r="117" ht="12.75">
      <c r="G117" s="35"/>
    </row>
    <row r="118" ht="12.75">
      <c r="G118" s="35"/>
    </row>
    <row r="119" ht="12.75">
      <c r="G119" s="35"/>
    </row>
  </sheetData>
  <sheetProtection/>
  <mergeCells count="45">
    <mergeCell ref="A19:H19"/>
    <mergeCell ref="A34:F34"/>
    <mergeCell ref="A35:F35"/>
    <mergeCell ref="A36:F36"/>
    <mergeCell ref="A37:H37"/>
    <mergeCell ref="A26:H26"/>
    <mergeCell ref="A32:F32"/>
    <mergeCell ref="A1:H1"/>
    <mergeCell ref="A20:F20"/>
    <mergeCell ref="A21:F21"/>
    <mergeCell ref="A22:H22"/>
    <mergeCell ref="A15:F15"/>
    <mergeCell ref="A16:F16"/>
    <mergeCell ref="A17:F17"/>
    <mergeCell ref="A13:H13"/>
    <mergeCell ref="A18:F18"/>
    <mergeCell ref="A3:H3"/>
    <mergeCell ref="A8:F8"/>
    <mergeCell ref="A23:B23"/>
    <mergeCell ref="A25:H25"/>
    <mergeCell ref="A60:H60"/>
    <mergeCell ref="A54:H54"/>
    <mergeCell ref="A9:F9"/>
    <mergeCell ref="A10:F10"/>
    <mergeCell ref="A11:F11"/>
    <mergeCell ref="A24:H24"/>
    <mergeCell ref="A12:F12"/>
    <mergeCell ref="A61:H61"/>
    <mergeCell ref="A40:F40"/>
    <mergeCell ref="A49:H49"/>
    <mergeCell ref="A48:H48"/>
    <mergeCell ref="A58:H58"/>
    <mergeCell ref="A33:F33"/>
    <mergeCell ref="A55:H55"/>
    <mergeCell ref="A39:F39"/>
    <mergeCell ref="A63:H63"/>
    <mergeCell ref="A47:H47"/>
    <mergeCell ref="A27:H27"/>
    <mergeCell ref="A56:H56"/>
    <mergeCell ref="A41:F41"/>
    <mergeCell ref="A42:F42"/>
    <mergeCell ref="A43:H43"/>
    <mergeCell ref="A44:F44"/>
    <mergeCell ref="A45:F45"/>
    <mergeCell ref="A46:B46"/>
  </mergeCells>
  <printOptions/>
  <pageMargins left="0.7874015748031497" right="0.7874015748031497" top="0.984251968503937" bottom="0.7874015748031497" header="0.5118110236220472" footer="0.5118110236220472"/>
  <pageSetup firstPageNumber="111" useFirstPageNumber="1" horizontalDpi="600" verticalDpi="600" orientation="portrait" paperSize="9" r:id="rId1"/>
  <headerFooter alignWithMargins="0">
    <oddFooter>&amp;L&amp;A&amp;R&amp;P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spans="1:9" ht="15">
      <c r="A1" s="38" t="s">
        <v>79</v>
      </c>
      <c r="D1" s="206" t="s">
        <v>8</v>
      </c>
      <c r="E1" s="206"/>
      <c r="F1" s="206"/>
      <c r="G1" s="126"/>
      <c r="H1" s="39" t="s">
        <v>9</v>
      </c>
      <c r="I1" s="40">
        <v>43830</v>
      </c>
    </row>
    <row r="2" ht="14.25" thickBot="1">
      <c r="A2" s="38" t="s">
        <v>80</v>
      </c>
    </row>
    <row r="3" spans="3:10" ht="12" customHeight="1">
      <c r="C3" s="207" t="s">
        <v>61</v>
      </c>
      <c r="D3" s="208"/>
      <c r="E3" s="208"/>
      <c r="F3" s="209"/>
      <c r="G3" s="210" t="s">
        <v>10</v>
      </c>
      <c r="H3" s="208"/>
      <c r="I3" s="208"/>
      <c r="J3" s="209"/>
    </row>
    <row r="4" spans="1:10" ht="12" customHeight="1">
      <c r="A4" s="41"/>
      <c r="B4" s="7"/>
      <c r="C4" s="42" t="s">
        <v>62</v>
      </c>
      <c r="D4" s="43" t="s">
        <v>63</v>
      </c>
      <c r="E4" s="44" t="s">
        <v>64</v>
      </c>
      <c r="F4" s="45" t="s">
        <v>7</v>
      </c>
      <c r="G4" s="135" t="s">
        <v>62</v>
      </c>
      <c r="H4" s="43" t="s">
        <v>63</v>
      </c>
      <c r="I4" s="8" t="s">
        <v>64</v>
      </c>
      <c r="J4" s="9" t="s">
        <v>7</v>
      </c>
    </row>
    <row r="5" spans="1:10" ht="9.75" customHeight="1" thickBot="1">
      <c r="A5" s="41"/>
      <c r="B5" s="46"/>
      <c r="C5" s="47" t="s">
        <v>11</v>
      </c>
      <c r="D5" s="48" t="s">
        <v>12</v>
      </c>
      <c r="E5" s="8" t="s">
        <v>13</v>
      </c>
      <c r="F5" s="9" t="s">
        <v>14</v>
      </c>
      <c r="G5" s="138" t="s">
        <v>15</v>
      </c>
      <c r="H5" s="48" t="s">
        <v>16</v>
      </c>
      <c r="I5" s="8" t="s">
        <v>17</v>
      </c>
      <c r="J5" s="9" t="s">
        <v>18</v>
      </c>
    </row>
    <row r="6" spans="1:10" ht="15" customHeight="1">
      <c r="A6" s="216" t="s">
        <v>65</v>
      </c>
      <c r="B6" s="217"/>
      <c r="C6" s="217"/>
      <c r="D6" s="217"/>
      <c r="E6" s="217"/>
      <c r="F6" s="217"/>
      <c r="G6" s="217"/>
      <c r="H6" s="217"/>
      <c r="I6" s="217"/>
      <c r="J6" s="218"/>
    </row>
    <row r="7" spans="1:10" ht="15" customHeight="1">
      <c r="A7" s="211" t="s">
        <v>131</v>
      </c>
      <c r="B7" s="212"/>
      <c r="C7" s="68">
        <v>3769000</v>
      </c>
      <c r="D7" s="21">
        <v>3807300</v>
      </c>
      <c r="E7" s="69">
        <v>3807300</v>
      </c>
      <c r="F7" s="52">
        <f aca="true" t="shared" si="0" ref="F7:F15">E7/D7</f>
        <v>1</v>
      </c>
      <c r="G7" s="21">
        <v>0</v>
      </c>
      <c r="H7" s="21">
        <v>0</v>
      </c>
      <c r="I7" s="69">
        <v>0</v>
      </c>
      <c r="J7" s="52">
        <f aca="true" t="shared" si="1" ref="J7:J15">IF(ISERR(I7/H7),0,I7/H7)</f>
        <v>0</v>
      </c>
    </row>
    <row r="8" spans="1:10" ht="15" customHeight="1">
      <c r="A8" s="13" t="s">
        <v>261</v>
      </c>
      <c r="B8" s="20"/>
      <c r="C8" s="70">
        <v>0</v>
      </c>
      <c r="D8" s="71">
        <v>1003300</v>
      </c>
      <c r="E8" s="72">
        <v>1003350</v>
      </c>
      <c r="F8" s="52">
        <f t="shared" si="0"/>
        <v>1.000049835542709</v>
      </c>
      <c r="G8" s="139">
        <v>0</v>
      </c>
      <c r="H8" s="71">
        <v>0</v>
      </c>
      <c r="I8" s="72">
        <v>0</v>
      </c>
      <c r="J8" s="55">
        <f t="shared" si="1"/>
        <v>0</v>
      </c>
    </row>
    <row r="9" spans="1:10" ht="15" customHeight="1">
      <c r="A9" s="13" t="s">
        <v>207</v>
      </c>
      <c r="B9" s="16"/>
      <c r="C9" s="70">
        <v>0</v>
      </c>
      <c r="D9" s="71">
        <v>2520800</v>
      </c>
      <c r="E9" s="72">
        <v>2520800</v>
      </c>
      <c r="F9" s="52">
        <f t="shared" si="0"/>
        <v>1</v>
      </c>
      <c r="G9" s="139">
        <v>0</v>
      </c>
      <c r="H9" s="71">
        <v>0</v>
      </c>
      <c r="I9" s="72">
        <v>0</v>
      </c>
      <c r="J9" s="55">
        <f t="shared" si="1"/>
        <v>0</v>
      </c>
    </row>
    <row r="10" spans="1:10" ht="15" customHeight="1">
      <c r="A10" s="13" t="s">
        <v>190</v>
      </c>
      <c r="B10" s="20"/>
      <c r="C10" s="70">
        <v>0</v>
      </c>
      <c r="D10" s="71">
        <v>15000</v>
      </c>
      <c r="E10" s="72">
        <v>15000</v>
      </c>
      <c r="F10" s="52">
        <f t="shared" si="0"/>
        <v>1</v>
      </c>
      <c r="G10" s="139">
        <v>0</v>
      </c>
      <c r="H10" s="71">
        <v>0</v>
      </c>
      <c r="I10" s="72">
        <v>0</v>
      </c>
      <c r="J10" s="55">
        <f t="shared" si="1"/>
        <v>0</v>
      </c>
    </row>
    <row r="11" spans="1:12" ht="15" customHeight="1">
      <c r="A11" s="13" t="s">
        <v>184</v>
      </c>
      <c r="B11" s="16"/>
      <c r="C11" s="70">
        <v>0</v>
      </c>
      <c r="D11" s="71">
        <v>0</v>
      </c>
      <c r="E11" s="72">
        <v>0</v>
      </c>
      <c r="F11" s="52">
        <v>0</v>
      </c>
      <c r="G11" s="139">
        <v>0</v>
      </c>
      <c r="H11" s="71">
        <v>0</v>
      </c>
      <c r="I11" s="72">
        <v>0</v>
      </c>
      <c r="J11" s="55">
        <f t="shared" si="1"/>
        <v>0</v>
      </c>
      <c r="L11" s="53"/>
    </row>
    <row r="12" spans="1:12" ht="15" customHeight="1">
      <c r="A12" s="213" t="s">
        <v>66</v>
      </c>
      <c r="B12" s="214"/>
      <c r="C12" s="70">
        <v>660000</v>
      </c>
      <c r="D12" s="71">
        <v>613600</v>
      </c>
      <c r="E12" s="72">
        <v>613600</v>
      </c>
      <c r="F12" s="52">
        <f t="shared" si="0"/>
        <v>1</v>
      </c>
      <c r="G12" s="139">
        <v>0</v>
      </c>
      <c r="H12" s="71">
        <v>0</v>
      </c>
      <c r="I12" s="72">
        <v>0</v>
      </c>
      <c r="J12" s="55">
        <f t="shared" si="1"/>
        <v>0</v>
      </c>
      <c r="L12" s="53"/>
    </row>
    <row r="13" spans="1:12" ht="15" customHeight="1">
      <c r="A13" s="213" t="s">
        <v>67</v>
      </c>
      <c r="B13" s="215"/>
      <c r="C13" s="70">
        <v>2710000</v>
      </c>
      <c r="D13" s="71">
        <v>3291000</v>
      </c>
      <c r="E13" s="72">
        <v>3290528.84</v>
      </c>
      <c r="F13" s="52">
        <f t="shared" si="0"/>
        <v>0.9998568337891218</v>
      </c>
      <c r="G13" s="139">
        <v>0</v>
      </c>
      <c r="H13" s="71">
        <v>0</v>
      </c>
      <c r="I13" s="72">
        <v>0</v>
      </c>
      <c r="J13" s="55">
        <f t="shared" si="1"/>
        <v>0</v>
      </c>
      <c r="L13" s="53"/>
    </row>
    <row r="14" spans="1:12" ht="15" customHeight="1">
      <c r="A14" s="13" t="s">
        <v>76</v>
      </c>
      <c r="B14" s="20"/>
      <c r="C14" s="73">
        <v>490000</v>
      </c>
      <c r="D14" s="74">
        <v>1002900</v>
      </c>
      <c r="E14" s="75">
        <v>1002864.1</v>
      </c>
      <c r="F14" s="52">
        <f t="shared" si="0"/>
        <v>0.999964203808954</v>
      </c>
      <c r="G14" s="140">
        <v>870000</v>
      </c>
      <c r="H14" s="74">
        <v>1162000</v>
      </c>
      <c r="I14" s="75">
        <v>1161576.37</v>
      </c>
      <c r="J14" s="52">
        <f>I14/H14</f>
        <v>0.999635430292599</v>
      </c>
      <c r="L14" s="53"/>
    </row>
    <row r="15" spans="1:12" ht="15" customHeight="1" thickBot="1">
      <c r="A15" s="204" t="s">
        <v>211</v>
      </c>
      <c r="B15" s="205"/>
      <c r="C15" s="76">
        <v>0</v>
      </c>
      <c r="D15" s="77">
        <v>319200</v>
      </c>
      <c r="E15" s="78">
        <v>319135.31</v>
      </c>
      <c r="F15" s="52">
        <f t="shared" si="0"/>
        <v>0.9997973370927318</v>
      </c>
      <c r="G15" s="141">
        <v>0</v>
      </c>
      <c r="H15" s="77">
        <v>0</v>
      </c>
      <c r="I15" s="78">
        <v>0</v>
      </c>
      <c r="J15" s="56">
        <f t="shared" si="1"/>
        <v>0</v>
      </c>
      <c r="L15" s="53"/>
    </row>
    <row r="16" spans="1:12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  <c r="L16" s="53"/>
    </row>
    <row r="17" spans="1:10" ht="15" customHeight="1">
      <c r="A17" s="18" t="s">
        <v>262</v>
      </c>
      <c r="B17" s="19">
        <v>558</v>
      </c>
      <c r="C17" s="79">
        <v>50000</v>
      </c>
      <c r="D17" s="80">
        <v>1338200</v>
      </c>
      <c r="E17" s="69">
        <v>1338167.27</v>
      </c>
      <c r="F17" s="52">
        <f>E17/D17</f>
        <v>0.9999755417725302</v>
      </c>
      <c r="G17" s="21">
        <v>0</v>
      </c>
      <c r="H17" s="81">
        <v>8900</v>
      </c>
      <c r="I17" s="69">
        <v>8855</v>
      </c>
      <c r="J17" s="52">
        <f aca="true" t="shared" si="2" ref="J17:J25">I17/H17</f>
        <v>0.994943820224719</v>
      </c>
    </row>
    <row r="18" spans="1:10" ht="15" customHeight="1">
      <c r="A18" s="18" t="s">
        <v>133</v>
      </c>
      <c r="B18" s="19">
        <v>501</v>
      </c>
      <c r="C18" s="79">
        <v>484000</v>
      </c>
      <c r="D18" s="80">
        <v>1130900</v>
      </c>
      <c r="E18" s="69">
        <v>1130941.69</v>
      </c>
      <c r="F18" s="52">
        <f aca="true" t="shared" si="3" ref="F18:F23">E18/D18</f>
        <v>1.0000368644442479</v>
      </c>
      <c r="G18" s="21">
        <v>75000</v>
      </c>
      <c r="H18" s="81">
        <v>38000</v>
      </c>
      <c r="I18" s="69">
        <v>37965.06</v>
      </c>
      <c r="J18" s="52">
        <f t="shared" si="2"/>
        <v>0.9990805263157894</v>
      </c>
    </row>
    <row r="19" spans="1:10" ht="15" customHeight="1">
      <c r="A19" s="18" t="s">
        <v>134</v>
      </c>
      <c r="B19" s="19">
        <v>501</v>
      </c>
      <c r="C19" s="79">
        <v>2710000</v>
      </c>
      <c r="D19" s="69">
        <v>3291000</v>
      </c>
      <c r="E19" s="69">
        <v>3291376.53</v>
      </c>
      <c r="F19" s="52">
        <f t="shared" si="3"/>
        <v>1.0001144120328167</v>
      </c>
      <c r="G19" s="21">
        <v>0</v>
      </c>
      <c r="H19" s="81">
        <v>188500</v>
      </c>
      <c r="I19" s="69">
        <v>188510.31</v>
      </c>
      <c r="J19" s="52">
        <f t="shared" si="2"/>
        <v>1.0000546949602123</v>
      </c>
    </row>
    <row r="20" spans="1:10" ht="15" customHeight="1">
      <c r="A20" s="10" t="s">
        <v>135</v>
      </c>
      <c r="B20" s="11">
        <v>502</v>
      </c>
      <c r="C20" s="82">
        <v>710000</v>
      </c>
      <c r="D20" s="80">
        <v>646600</v>
      </c>
      <c r="E20" s="80">
        <v>646607.15</v>
      </c>
      <c r="F20" s="52">
        <f t="shared" si="3"/>
        <v>1.0000110578410146</v>
      </c>
      <c r="G20" s="130">
        <v>80000</v>
      </c>
      <c r="H20" s="83">
        <v>25500</v>
      </c>
      <c r="I20" s="80">
        <v>25480</v>
      </c>
      <c r="J20" s="52">
        <f t="shared" si="2"/>
        <v>0.9992156862745099</v>
      </c>
    </row>
    <row r="21" spans="1:10" ht="15" customHeight="1">
      <c r="A21" s="10" t="s">
        <v>136</v>
      </c>
      <c r="B21" s="11">
        <v>502</v>
      </c>
      <c r="C21" s="82">
        <v>750000</v>
      </c>
      <c r="D21" s="80">
        <v>890000</v>
      </c>
      <c r="E21" s="80">
        <v>889951</v>
      </c>
      <c r="F21" s="52">
        <f t="shared" si="3"/>
        <v>0.9999449438202247</v>
      </c>
      <c r="G21" s="130">
        <v>120000</v>
      </c>
      <c r="H21" s="83">
        <v>116000</v>
      </c>
      <c r="I21" s="80">
        <v>115891</v>
      </c>
      <c r="J21" s="52">
        <f t="shared" si="2"/>
        <v>0.9990603448275862</v>
      </c>
    </row>
    <row r="22" spans="1:10" ht="15" customHeight="1">
      <c r="A22" s="10" t="s">
        <v>137</v>
      </c>
      <c r="B22" s="11">
        <v>502</v>
      </c>
      <c r="C22" s="82">
        <v>340000</v>
      </c>
      <c r="D22" s="80">
        <v>132000</v>
      </c>
      <c r="E22" s="80">
        <v>132018</v>
      </c>
      <c r="F22" s="52">
        <f t="shared" si="3"/>
        <v>1.0001363636363636</v>
      </c>
      <c r="G22" s="130">
        <v>50000</v>
      </c>
      <c r="H22" s="83">
        <v>22800</v>
      </c>
      <c r="I22" s="80">
        <v>22815</v>
      </c>
      <c r="J22" s="52">
        <f t="shared" si="2"/>
        <v>1.000657894736842</v>
      </c>
    </row>
    <row r="23" spans="1:10" ht="15" customHeight="1">
      <c r="A23" s="10" t="s">
        <v>138</v>
      </c>
      <c r="B23" s="11">
        <v>502</v>
      </c>
      <c r="C23" s="82">
        <v>20000</v>
      </c>
      <c r="D23" s="80">
        <v>24800</v>
      </c>
      <c r="E23" s="80">
        <v>24747</v>
      </c>
      <c r="F23" s="52">
        <f t="shared" si="3"/>
        <v>0.9978629032258064</v>
      </c>
      <c r="G23" s="130">
        <v>0</v>
      </c>
      <c r="H23" s="83">
        <v>1100</v>
      </c>
      <c r="I23" s="80">
        <v>1033</v>
      </c>
      <c r="J23" s="52">
        <f t="shared" si="2"/>
        <v>0.9390909090909091</v>
      </c>
    </row>
    <row r="24" spans="1:10" ht="15" customHeight="1">
      <c r="A24" s="10" t="s">
        <v>139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0</v>
      </c>
      <c r="H24" s="83">
        <v>15400</v>
      </c>
      <c r="I24" s="80">
        <v>15410</v>
      </c>
      <c r="J24" s="52">
        <f t="shared" si="2"/>
        <v>1.0006493506493506</v>
      </c>
    </row>
    <row r="25" spans="1:10" ht="15" customHeight="1">
      <c r="A25" s="10" t="s">
        <v>140</v>
      </c>
      <c r="B25" s="11">
        <v>511</v>
      </c>
      <c r="C25" s="82">
        <v>158900</v>
      </c>
      <c r="D25" s="80">
        <v>311800</v>
      </c>
      <c r="E25" s="80">
        <v>310993.8</v>
      </c>
      <c r="F25" s="52">
        <f>E25/D25</f>
        <v>0.9974143681847337</v>
      </c>
      <c r="G25" s="130">
        <v>9000</v>
      </c>
      <c r="H25" s="83">
        <v>6000</v>
      </c>
      <c r="I25" s="80">
        <v>5926</v>
      </c>
      <c r="J25" s="52">
        <f t="shared" si="2"/>
        <v>0.9876666666666667</v>
      </c>
    </row>
    <row r="26" spans="1:10" ht="15" customHeight="1">
      <c r="A26" s="10" t="s">
        <v>151</v>
      </c>
      <c r="B26" s="11">
        <v>512</v>
      </c>
      <c r="C26" s="82">
        <v>5000</v>
      </c>
      <c r="D26" s="80">
        <v>0</v>
      </c>
      <c r="E26" s="80">
        <v>0</v>
      </c>
      <c r="F26" s="52">
        <v>0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2000</v>
      </c>
      <c r="D27" s="80">
        <v>600</v>
      </c>
      <c r="E27" s="80">
        <v>573</v>
      </c>
      <c r="F27" s="52">
        <f aca="true" t="shared" si="4" ref="F27:F32">E27/D27</f>
        <v>0.955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263</v>
      </c>
      <c r="B28" s="11">
        <v>518</v>
      </c>
      <c r="C28" s="82">
        <v>1936100</v>
      </c>
      <c r="D28" s="80">
        <v>1775400</v>
      </c>
      <c r="E28" s="80">
        <v>1775353.81</v>
      </c>
      <c r="F28" s="52">
        <f t="shared" si="4"/>
        <v>0.9999739833277008</v>
      </c>
      <c r="G28" s="130">
        <v>45000</v>
      </c>
      <c r="H28" s="83">
        <v>28800</v>
      </c>
      <c r="I28" s="80">
        <v>28811</v>
      </c>
      <c r="J28" s="52">
        <f>I28/H28</f>
        <v>1.0003819444444444</v>
      </c>
    </row>
    <row r="29" spans="1:10" ht="15" customHeight="1">
      <c r="A29" s="10" t="s">
        <v>143</v>
      </c>
      <c r="B29" s="11">
        <v>521</v>
      </c>
      <c r="C29" s="82">
        <v>0</v>
      </c>
      <c r="D29" s="80">
        <v>1917900</v>
      </c>
      <c r="E29" s="80">
        <v>1917875</v>
      </c>
      <c r="F29" s="52">
        <f t="shared" si="4"/>
        <v>0.9999869649095364</v>
      </c>
      <c r="G29" s="130">
        <v>350000</v>
      </c>
      <c r="H29" s="83">
        <v>532600</v>
      </c>
      <c r="I29" s="80">
        <v>532626</v>
      </c>
      <c r="J29" s="52">
        <f>I29/H29</f>
        <v>1.0000488171235449</v>
      </c>
    </row>
    <row r="30" spans="1:10" ht="15" customHeight="1">
      <c r="A30" s="10" t="s">
        <v>144</v>
      </c>
      <c r="B30" s="11">
        <v>524</v>
      </c>
      <c r="C30" s="82">
        <v>0</v>
      </c>
      <c r="D30" s="80">
        <v>626500</v>
      </c>
      <c r="E30" s="80">
        <v>626479</v>
      </c>
      <c r="F30" s="52">
        <f t="shared" si="4"/>
        <v>0.9999664804469274</v>
      </c>
      <c r="G30" s="130">
        <v>60000</v>
      </c>
      <c r="H30" s="83">
        <v>101600</v>
      </c>
      <c r="I30" s="80">
        <v>101613</v>
      </c>
      <c r="J30" s="52">
        <f>I30/H30</f>
        <v>1.0001279527559055</v>
      </c>
    </row>
    <row r="31" spans="1:10" ht="15" customHeight="1">
      <c r="A31" s="10" t="s">
        <v>191</v>
      </c>
      <c r="B31" s="11">
        <v>527</v>
      </c>
      <c r="C31" s="82">
        <v>0</v>
      </c>
      <c r="D31" s="80">
        <v>39100</v>
      </c>
      <c r="E31" s="80">
        <v>39170</v>
      </c>
      <c r="F31" s="52">
        <f t="shared" si="4"/>
        <v>1.0017902813299233</v>
      </c>
      <c r="G31" s="130">
        <v>2000</v>
      </c>
      <c r="H31" s="83">
        <v>3000</v>
      </c>
      <c r="I31" s="80">
        <v>2963.24</v>
      </c>
      <c r="J31" s="52">
        <f>I31/H31</f>
        <v>0.9877466666666666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3800</v>
      </c>
      <c r="E32" s="80">
        <v>3751</v>
      </c>
      <c r="F32" s="52">
        <f t="shared" si="4"/>
        <v>0.9871052631578947</v>
      </c>
      <c r="G32" s="130">
        <v>0</v>
      </c>
      <c r="H32" s="83">
        <v>1200</v>
      </c>
      <c r="I32" s="80">
        <v>1153</v>
      </c>
      <c r="J32" s="52">
        <f>I32/H32</f>
        <v>0.9608333333333333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75" t="s">
        <v>297</v>
      </c>
      <c r="B37" s="11">
        <v>549</v>
      </c>
      <c r="C37" s="82">
        <v>50000</v>
      </c>
      <c r="D37" s="80">
        <v>41300</v>
      </c>
      <c r="E37" s="80">
        <v>41346</v>
      </c>
      <c r="F37" s="52">
        <f>E37/D37</f>
        <v>1.0011138014527845</v>
      </c>
      <c r="G37" s="130">
        <v>0</v>
      </c>
      <c r="H37" s="83">
        <v>100</v>
      </c>
      <c r="I37" s="80">
        <v>68</v>
      </c>
      <c r="J37" s="52">
        <f>I37/H37</f>
        <v>0.68</v>
      </c>
    </row>
    <row r="38" spans="1:10" ht="15" customHeight="1">
      <c r="A38" s="17" t="s">
        <v>150</v>
      </c>
      <c r="B38" s="9">
        <v>551</v>
      </c>
      <c r="C38" s="82">
        <v>413000</v>
      </c>
      <c r="D38" s="80">
        <v>403200</v>
      </c>
      <c r="E38" s="80">
        <v>403228</v>
      </c>
      <c r="F38" s="52">
        <f>E38/D38</f>
        <v>1.0000694444444445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0</v>
      </c>
      <c r="D39" s="85">
        <v>0</v>
      </c>
      <c r="E39" s="85">
        <v>0</v>
      </c>
      <c r="F39" s="52">
        <v>0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SUM(C7:C15)</f>
        <v>7629000</v>
      </c>
      <c r="D40" s="59">
        <f>SUM(D7:D15)</f>
        <v>12573100</v>
      </c>
      <c r="E40" s="59">
        <f>SUM(E7:E15)</f>
        <v>12572578.25</v>
      </c>
      <c r="F40" s="60">
        <f>E40/D40</f>
        <v>0.9999585026763487</v>
      </c>
      <c r="G40" s="61">
        <f>SUM(G7:G15)</f>
        <v>870000</v>
      </c>
      <c r="H40" s="61">
        <f>SUM(H7:H15)</f>
        <v>1162000</v>
      </c>
      <c r="I40" s="62">
        <f>SUM(I7:I15)</f>
        <v>1161576.37</v>
      </c>
      <c r="J40" s="60">
        <f>I40/H40</f>
        <v>0.999635430292599</v>
      </c>
    </row>
    <row r="41" spans="1:10" ht="15" customHeight="1" thickBot="1">
      <c r="A41" s="13" t="s">
        <v>21</v>
      </c>
      <c r="B41" s="16"/>
      <c r="C41" s="63">
        <f>-SUM(C17:C39)</f>
        <v>-7629000</v>
      </c>
      <c r="D41" s="63">
        <f>-SUM(D17:D39)</f>
        <v>-12573100</v>
      </c>
      <c r="E41" s="63">
        <f>-SUM(E17:E39)</f>
        <v>-12572578.25</v>
      </c>
      <c r="F41" s="52">
        <f>E41/D41</f>
        <v>0.9999585026763487</v>
      </c>
      <c r="G41" s="64">
        <f>-SUM(G17:G39)</f>
        <v>-791000</v>
      </c>
      <c r="H41" s="64">
        <f>-SUM(H17:H39)</f>
        <v>-1089500</v>
      </c>
      <c r="I41" s="65">
        <f>-SUM(I17:I39)</f>
        <v>-1089119.61</v>
      </c>
      <c r="J41" s="56">
        <f>I41/H41</f>
        <v>0.9996508581918312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0</v>
      </c>
      <c r="F42" s="67" t="s">
        <v>19</v>
      </c>
      <c r="G42" s="184">
        <f>+G40+G41</f>
        <v>79000</v>
      </c>
      <c r="H42" s="87">
        <f>+H40+H41</f>
        <v>72500</v>
      </c>
      <c r="I42" s="101">
        <f>+I40+I41</f>
        <v>72456.76000000001</v>
      </c>
      <c r="J42" s="52">
        <f>I42/H42</f>
        <v>0.9994035862068967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0</v>
      </c>
      <c r="F44" s="179" t="s">
        <v>19</v>
      </c>
      <c r="G44" s="185">
        <v>0</v>
      </c>
      <c r="H44" s="181">
        <v>0</v>
      </c>
      <c r="I44" s="101">
        <f>I42</f>
        <v>72456.76000000001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72456.76000000001</v>
      </c>
      <c r="J45" s="180" t="s">
        <v>19</v>
      </c>
    </row>
    <row r="46" ht="12.75">
      <c r="C46" s="158"/>
    </row>
  </sheetData>
  <sheetProtection/>
  <mergeCells count="9">
    <mergeCell ref="A16:J16"/>
    <mergeCell ref="D1:F1"/>
    <mergeCell ref="C3:F3"/>
    <mergeCell ref="G3:J3"/>
    <mergeCell ref="A6:J6"/>
    <mergeCell ref="A7:B7"/>
    <mergeCell ref="A12:B12"/>
    <mergeCell ref="A13:B13"/>
    <mergeCell ref="A15:B15"/>
  </mergeCells>
  <printOptions horizontalCentered="1"/>
  <pageMargins left="0" right="0" top="0.7874015748031497" bottom="0" header="0.7086614173228347" footer="0.5118110236220472"/>
  <pageSetup horizontalDpi="600" verticalDpi="600" orientation="landscape" paperSize="9" scale="75" r:id="rId1"/>
  <headerFooter alignWithMargins="0">
    <oddFooter>&amp;L&amp;A&amp;R121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5.375" style="4" customWidth="1"/>
    <col min="12" max="16384" width="9.125" style="5" customWidth="1"/>
  </cols>
  <sheetData>
    <row r="1" spans="1:9" ht="15">
      <c r="A1" s="38" t="s">
        <v>77</v>
      </c>
      <c r="D1" s="206" t="s">
        <v>8</v>
      </c>
      <c r="E1" s="206"/>
      <c r="F1" s="206"/>
      <c r="G1" s="126"/>
      <c r="H1" s="39" t="s">
        <v>9</v>
      </c>
      <c r="I1" s="40">
        <v>43830</v>
      </c>
    </row>
    <row r="2" ht="14.25" thickBot="1">
      <c r="A2" s="38" t="s">
        <v>78</v>
      </c>
    </row>
    <row r="3" spans="3:10" ht="12" customHeight="1">
      <c r="C3" s="207" t="s">
        <v>61</v>
      </c>
      <c r="D3" s="208"/>
      <c r="E3" s="208"/>
      <c r="F3" s="209"/>
      <c r="G3" s="210" t="s">
        <v>10</v>
      </c>
      <c r="H3" s="208"/>
      <c r="I3" s="208"/>
      <c r="J3" s="209"/>
    </row>
    <row r="4" spans="1:10" ht="12" customHeight="1">
      <c r="A4" s="41"/>
      <c r="B4" s="7"/>
      <c r="C4" s="42" t="s">
        <v>62</v>
      </c>
      <c r="D4" s="43" t="s">
        <v>63</v>
      </c>
      <c r="E4" s="44" t="s">
        <v>64</v>
      </c>
      <c r="F4" s="45" t="s">
        <v>7</v>
      </c>
      <c r="G4" s="135" t="s">
        <v>62</v>
      </c>
      <c r="H4" s="43" t="s">
        <v>63</v>
      </c>
      <c r="I4" s="8" t="s">
        <v>64</v>
      </c>
      <c r="J4" s="9" t="s">
        <v>7</v>
      </c>
    </row>
    <row r="5" spans="1:10" ht="9.75" customHeight="1" thickBot="1">
      <c r="A5" s="41"/>
      <c r="B5" s="46"/>
      <c r="C5" s="47" t="s">
        <v>11</v>
      </c>
      <c r="D5" s="48" t="s">
        <v>12</v>
      </c>
      <c r="E5" s="8" t="s">
        <v>13</v>
      </c>
      <c r="F5" s="9" t="s">
        <v>14</v>
      </c>
      <c r="G5" s="138" t="s">
        <v>15</v>
      </c>
      <c r="H5" s="48" t="s">
        <v>16</v>
      </c>
      <c r="I5" s="8" t="s">
        <v>17</v>
      </c>
      <c r="J5" s="9" t="s">
        <v>18</v>
      </c>
    </row>
    <row r="6" spans="1:10" ht="15" customHeight="1">
      <c r="A6" s="216" t="s">
        <v>65</v>
      </c>
      <c r="B6" s="217"/>
      <c r="C6" s="217"/>
      <c r="D6" s="217"/>
      <c r="E6" s="217"/>
      <c r="F6" s="217"/>
      <c r="G6" s="217"/>
      <c r="H6" s="217"/>
      <c r="I6" s="217"/>
      <c r="J6" s="218"/>
    </row>
    <row r="7" spans="1:10" ht="15" customHeight="1">
      <c r="A7" s="211" t="s">
        <v>131</v>
      </c>
      <c r="B7" s="212"/>
      <c r="C7" s="68">
        <v>3029000</v>
      </c>
      <c r="D7" s="21">
        <v>3040800</v>
      </c>
      <c r="E7" s="69">
        <v>3040800</v>
      </c>
      <c r="F7" s="52">
        <f aca="true" t="shared" si="0" ref="F7:F15">E7/D7</f>
        <v>1</v>
      </c>
      <c r="G7" s="21">
        <v>0</v>
      </c>
      <c r="H7" s="21">
        <v>0</v>
      </c>
      <c r="I7" s="69">
        <v>0</v>
      </c>
      <c r="J7" s="52">
        <f aca="true" t="shared" si="1" ref="J7:J15">IF(ISERR(I7/H7),0,I7/H7)</f>
        <v>0</v>
      </c>
    </row>
    <row r="8" spans="1:10" ht="15" customHeight="1">
      <c r="A8" s="13" t="s">
        <v>261</v>
      </c>
      <c r="B8" s="20"/>
      <c r="C8" s="70">
        <v>0</v>
      </c>
      <c r="D8" s="174">
        <v>477800</v>
      </c>
      <c r="E8" s="72">
        <v>477844.1</v>
      </c>
      <c r="F8" s="52">
        <f t="shared" si="0"/>
        <v>1.0000922980326497</v>
      </c>
      <c r="G8" s="139">
        <v>0</v>
      </c>
      <c r="H8" s="71">
        <v>0</v>
      </c>
      <c r="I8" s="72">
        <v>0</v>
      </c>
      <c r="J8" s="55">
        <f t="shared" si="1"/>
        <v>0</v>
      </c>
    </row>
    <row r="9" spans="1:10" ht="15" customHeight="1">
      <c r="A9" s="13" t="s">
        <v>207</v>
      </c>
      <c r="B9" s="16"/>
      <c r="C9" s="70">
        <v>0</v>
      </c>
      <c r="D9" s="71">
        <v>2114900</v>
      </c>
      <c r="E9" s="72">
        <v>2114900</v>
      </c>
      <c r="F9" s="52">
        <f t="shared" si="0"/>
        <v>1</v>
      </c>
      <c r="G9" s="139">
        <v>0</v>
      </c>
      <c r="H9" s="71">
        <v>0</v>
      </c>
      <c r="I9" s="72">
        <v>0</v>
      </c>
      <c r="J9" s="55">
        <f t="shared" si="1"/>
        <v>0</v>
      </c>
    </row>
    <row r="10" spans="1:10" ht="15" customHeight="1">
      <c r="A10" s="13" t="s">
        <v>190</v>
      </c>
      <c r="B10" s="20"/>
      <c r="C10" s="70">
        <v>0</v>
      </c>
      <c r="D10" s="71">
        <v>15000</v>
      </c>
      <c r="E10" s="72">
        <v>15000</v>
      </c>
      <c r="F10" s="52">
        <f t="shared" si="0"/>
        <v>1</v>
      </c>
      <c r="G10" s="139">
        <v>0</v>
      </c>
      <c r="H10" s="71">
        <v>0</v>
      </c>
      <c r="I10" s="72">
        <v>0</v>
      </c>
      <c r="J10" s="55">
        <f t="shared" si="1"/>
        <v>0</v>
      </c>
    </row>
    <row r="11" spans="1:10" ht="15" customHeight="1">
      <c r="A11" s="13" t="s">
        <v>184</v>
      </c>
      <c r="B11" s="16"/>
      <c r="C11" s="70">
        <v>0</v>
      </c>
      <c r="D11" s="71">
        <v>327400</v>
      </c>
      <c r="E11" s="72">
        <v>327381</v>
      </c>
      <c r="F11" s="52">
        <f t="shared" si="0"/>
        <v>0.9999419670128283</v>
      </c>
      <c r="G11" s="139">
        <v>0</v>
      </c>
      <c r="H11" s="71">
        <v>0</v>
      </c>
      <c r="I11" s="72">
        <v>0</v>
      </c>
      <c r="J11" s="55">
        <f t="shared" si="1"/>
        <v>0</v>
      </c>
    </row>
    <row r="12" spans="1:10" ht="15" customHeight="1">
      <c r="A12" s="213" t="s">
        <v>66</v>
      </c>
      <c r="B12" s="214"/>
      <c r="C12" s="70">
        <v>500000</v>
      </c>
      <c r="D12" s="71">
        <v>486000</v>
      </c>
      <c r="E12" s="72">
        <v>486000</v>
      </c>
      <c r="F12" s="52">
        <f t="shared" si="0"/>
        <v>1</v>
      </c>
      <c r="G12" s="139">
        <v>0</v>
      </c>
      <c r="H12" s="71">
        <v>0</v>
      </c>
      <c r="I12" s="72">
        <v>0</v>
      </c>
      <c r="J12" s="55">
        <f t="shared" si="1"/>
        <v>0</v>
      </c>
    </row>
    <row r="13" spans="1:10" ht="15" customHeight="1">
      <c r="A13" s="213" t="s">
        <v>67</v>
      </c>
      <c r="B13" s="215"/>
      <c r="C13" s="70">
        <v>2200000</v>
      </c>
      <c r="D13" s="71">
        <v>2800200</v>
      </c>
      <c r="E13" s="72">
        <v>2800232.84</v>
      </c>
      <c r="F13" s="52">
        <f t="shared" si="0"/>
        <v>1.0000117277337333</v>
      </c>
      <c r="G13" s="139">
        <v>0</v>
      </c>
      <c r="H13" s="71">
        <v>0</v>
      </c>
      <c r="I13" s="72">
        <v>0</v>
      </c>
      <c r="J13" s="55">
        <f t="shared" si="1"/>
        <v>0</v>
      </c>
    </row>
    <row r="14" spans="1:10" ht="15" customHeight="1">
      <c r="A14" s="13" t="s">
        <v>76</v>
      </c>
      <c r="B14" s="20"/>
      <c r="C14" s="73">
        <v>2000</v>
      </c>
      <c r="D14" s="74">
        <v>1748500</v>
      </c>
      <c r="E14" s="75">
        <v>1748544.91</v>
      </c>
      <c r="F14" s="52">
        <f t="shared" si="0"/>
        <v>1.000025684872748</v>
      </c>
      <c r="G14" s="140">
        <v>850000</v>
      </c>
      <c r="H14" s="74">
        <v>890400</v>
      </c>
      <c r="I14" s="75">
        <v>890399.5</v>
      </c>
      <c r="J14" s="52">
        <f>I14/H14</f>
        <v>0.9999994384546271</v>
      </c>
    </row>
    <row r="15" spans="1:10" ht="15" customHeight="1" thickBot="1">
      <c r="A15" s="204" t="s">
        <v>288</v>
      </c>
      <c r="B15" s="205"/>
      <c r="C15" s="76">
        <v>0</v>
      </c>
      <c r="D15" s="77">
        <v>469900</v>
      </c>
      <c r="E15" s="78">
        <v>469882.08</v>
      </c>
      <c r="F15" s="52">
        <f t="shared" si="0"/>
        <v>0.9999618642264312</v>
      </c>
      <c r="G15" s="141">
        <v>0</v>
      </c>
      <c r="H15" s="77">
        <v>0</v>
      </c>
      <c r="I15" s="78">
        <v>0</v>
      </c>
      <c r="J15" s="56">
        <f t="shared" si="1"/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5" customHeight="1">
      <c r="A17" s="18" t="s">
        <v>132</v>
      </c>
      <c r="B17" s="19">
        <v>558</v>
      </c>
      <c r="C17" s="79">
        <v>355700</v>
      </c>
      <c r="D17" s="80">
        <v>808800</v>
      </c>
      <c r="E17" s="69">
        <v>808840.02</v>
      </c>
      <c r="F17" s="52">
        <f aca="true" t="shared" si="2" ref="F17:F41">E17/D17</f>
        <v>1.0000494807121663</v>
      </c>
      <c r="G17" s="21">
        <v>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133</v>
      </c>
      <c r="B18" s="19">
        <v>501</v>
      </c>
      <c r="C18" s="79">
        <v>446400</v>
      </c>
      <c r="D18" s="80">
        <v>938400</v>
      </c>
      <c r="E18" s="69">
        <v>938359.06</v>
      </c>
      <c r="F18" s="52">
        <f t="shared" si="2"/>
        <v>0.9999563725490197</v>
      </c>
      <c r="G18" s="104">
        <v>40000</v>
      </c>
      <c r="H18" s="161">
        <v>17500</v>
      </c>
      <c r="I18" s="69">
        <v>17488.22</v>
      </c>
      <c r="J18" s="52">
        <f>I18/H18</f>
        <v>0.9993268571428572</v>
      </c>
    </row>
    <row r="19" spans="1:10" ht="15" customHeight="1">
      <c r="A19" s="18" t="s">
        <v>134</v>
      </c>
      <c r="B19" s="19">
        <v>501</v>
      </c>
      <c r="C19" s="79">
        <v>2200000</v>
      </c>
      <c r="D19" s="69">
        <v>2800200</v>
      </c>
      <c r="E19" s="69">
        <v>2800232.84</v>
      </c>
      <c r="F19" s="52">
        <f t="shared" si="2"/>
        <v>1.0000117277337333</v>
      </c>
      <c r="G19" s="104">
        <v>50000</v>
      </c>
      <c r="H19" s="161">
        <v>57100</v>
      </c>
      <c r="I19" s="69">
        <v>57113.48</v>
      </c>
      <c r="J19" s="52">
        <f>I19/H19</f>
        <v>1.0002360770577934</v>
      </c>
    </row>
    <row r="20" spans="1:10" ht="15" customHeight="1">
      <c r="A20" s="10" t="s">
        <v>135</v>
      </c>
      <c r="B20" s="11">
        <v>502</v>
      </c>
      <c r="C20" s="82">
        <v>655500</v>
      </c>
      <c r="D20" s="80">
        <v>587900</v>
      </c>
      <c r="E20" s="80">
        <v>587867.58</v>
      </c>
      <c r="F20" s="52">
        <f t="shared" si="2"/>
        <v>0.9999448545671031</v>
      </c>
      <c r="G20" s="130">
        <v>90000</v>
      </c>
      <c r="H20" s="83">
        <v>79000</v>
      </c>
      <c r="I20" s="80">
        <v>79014.39</v>
      </c>
      <c r="J20" s="52">
        <f>I20/H20</f>
        <v>1.0001821518987342</v>
      </c>
    </row>
    <row r="21" spans="1:10" ht="15" customHeight="1">
      <c r="A21" s="10" t="s">
        <v>136</v>
      </c>
      <c r="B21" s="11">
        <v>502</v>
      </c>
      <c r="C21" s="82">
        <v>480000</v>
      </c>
      <c r="D21" s="80">
        <v>513400</v>
      </c>
      <c r="E21" s="80">
        <v>513391.99</v>
      </c>
      <c r="F21" s="52">
        <f t="shared" si="2"/>
        <v>0.999984398130113</v>
      </c>
      <c r="G21" s="130">
        <v>40000</v>
      </c>
      <c r="H21" s="83">
        <v>45100</v>
      </c>
      <c r="I21" s="80">
        <v>45098.36</v>
      </c>
      <c r="J21" s="52">
        <f>I21/H21</f>
        <v>0.9999636363636364</v>
      </c>
    </row>
    <row r="22" spans="1:10" ht="15" customHeight="1">
      <c r="A22" s="10" t="s">
        <v>137</v>
      </c>
      <c r="B22" s="11">
        <v>502</v>
      </c>
      <c r="C22" s="82">
        <v>180000</v>
      </c>
      <c r="D22" s="80">
        <v>241500</v>
      </c>
      <c r="E22" s="80">
        <v>241487.68</v>
      </c>
      <c r="F22" s="52">
        <f t="shared" si="2"/>
        <v>0.9999489855072463</v>
      </c>
      <c r="G22" s="130">
        <v>20000</v>
      </c>
      <c r="H22" s="83">
        <v>20000</v>
      </c>
      <c r="I22" s="80">
        <v>19991.26</v>
      </c>
      <c r="J22" s="52">
        <f>I22/H22</f>
        <v>0.9995629999999999</v>
      </c>
    </row>
    <row r="23" spans="1:10" ht="15" customHeight="1">
      <c r="A23" s="10" t="s">
        <v>138</v>
      </c>
      <c r="B23" s="11">
        <v>502</v>
      </c>
      <c r="C23" s="82">
        <v>0</v>
      </c>
      <c r="D23" s="80">
        <v>0</v>
      </c>
      <c r="E23" s="80">
        <v>0</v>
      </c>
      <c r="F23" s="52">
        <v>0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139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0</v>
      </c>
      <c r="H24" s="83">
        <v>21700</v>
      </c>
      <c r="I24" s="80">
        <v>21702.84</v>
      </c>
      <c r="J24" s="52">
        <f>I24/H24</f>
        <v>1.000130875576037</v>
      </c>
    </row>
    <row r="25" spans="1:10" ht="15" customHeight="1">
      <c r="A25" s="10" t="s">
        <v>140</v>
      </c>
      <c r="B25" s="11">
        <v>511</v>
      </c>
      <c r="C25" s="82">
        <v>178900</v>
      </c>
      <c r="D25" s="80">
        <v>299600</v>
      </c>
      <c r="E25" s="80">
        <v>299648.83</v>
      </c>
      <c r="F25" s="52">
        <f t="shared" si="2"/>
        <v>1.0001629839786383</v>
      </c>
      <c r="G25" s="130">
        <v>0</v>
      </c>
      <c r="H25" s="83">
        <v>9400</v>
      </c>
      <c r="I25" s="80">
        <v>9389</v>
      </c>
      <c r="J25" s="52">
        <f>I25/H25</f>
        <v>0.9988297872340426</v>
      </c>
    </row>
    <row r="26" spans="1:10" ht="15" customHeight="1">
      <c r="A26" s="10" t="s">
        <v>205</v>
      </c>
      <c r="B26" s="11">
        <v>512</v>
      </c>
      <c r="C26" s="82">
        <v>50000</v>
      </c>
      <c r="D26" s="80">
        <v>155100</v>
      </c>
      <c r="E26" s="80">
        <v>155163.95</v>
      </c>
      <c r="F26" s="52">
        <f t="shared" si="2"/>
        <v>1.000412314635719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4000</v>
      </c>
      <c r="D27" s="80">
        <v>3500</v>
      </c>
      <c r="E27" s="80">
        <v>3493</v>
      </c>
      <c r="F27" s="52">
        <f t="shared" si="2"/>
        <v>0.998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210</v>
      </c>
      <c r="B28" s="11">
        <v>518</v>
      </c>
      <c r="C28" s="82">
        <v>1030000</v>
      </c>
      <c r="D28" s="80">
        <v>2633500</v>
      </c>
      <c r="E28" s="80">
        <v>2633495.66</v>
      </c>
      <c r="F28" s="52">
        <f t="shared" si="2"/>
        <v>0.9999983520030379</v>
      </c>
      <c r="G28" s="130">
        <v>0</v>
      </c>
      <c r="H28" s="83">
        <v>6600</v>
      </c>
      <c r="I28" s="80">
        <v>6630.13</v>
      </c>
      <c r="J28" s="52">
        <f>I28/H28</f>
        <v>1.0045651515151515</v>
      </c>
    </row>
    <row r="29" spans="1:10" ht="15" customHeight="1">
      <c r="A29" s="10" t="s">
        <v>209</v>
      </c>
      <c r="B29" s="11">
        <v>521</v>
      </c>
      <c r="C29" s="82">
        <v>0</v>
      </c>
      <c r="D29" s="80">
        <v>1624000</v>
      </c>
      <c r="E29" s="80">
        <v>1624000</v>
      </c>
      <c r="F29" s="52">
        <f t="shared" si="2"/>
        <v>1</v>
      </c>
      <c r="G29" s="130">
        <v>360000</v>
      </c>
      <c r="H29" s="83">
        <v>337000</v>
      </c>
      <c r="I29" s="80">
        <v>336986</v>
      </c>
      <c r="J29" s="52">
        <f>I29/H29</f>
        <v>0.9999584569732938</v>
      </c>
    </row>
    <row r="30" spans="1:10" ht="15" customHeight="1">
      <c r="A30" s="10" t="s">
        <v>144</v>
      </c>
      <c r="B30" s="11">
        <v>524</v>
      </c>
      <c r="C30" s="82">
        <v>0</v>
      </c>
      <c r="D30" s="80">
        <v>532400</v>
      </c>
      <c r="E30" s="80">
        <v>532386</v>
      </c>
      <c r="F30" s="52">
        <f t="shared" si="2"/>
        <v>0.9999737039819685</v>
      </c>
      <c r="G30" s="130">
        <v>11000</v>
      </c>
      <c r="H30" s="83">
        <v>0</v>
      </c>
      <c r="I30" s="80">
        <v>0</v>
      </c>
      <c r="J30" s="52">
        <v>0</v>
      </c>
    </row>
    <row r="31" spans="1:10" ht="15" customHeight="1">
      <c r="A31" s="10" t="s">
        <v>191</v>
      </c>
      <c r="B31" s="11">
        <v>527</v>
      </c>
      <c r="C31" s="82">
        <v>0</v>
      </c>
      <c r="D31" s="80">
        <v>47000</v>
      </c>
      <c r="E31" s="80">
        <v>47002.5</v>
      </c>
      <c r="F31" s="52">
        <f t="shared" si="2"/>
        <v>1.0000531914893618</v>
      </c>
      <c r="G31" s="130">
        <v>1000</v>
      </c>
      <c r="H31" s="83">
        <v>400</v>
      </c>
      <c r="I31" s="80">
        <v>399.44</v>
      </c>
      <c r="J31" s="52">
        <f>I31/H31</f>
        <v>0.9986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3200</v>
      </c>
      <c r="E32" s="80">
        <v>3190</v>
      </c>
      <c r="F32" s="52">
        <f t="shared" si="2"/>
        <v>0.996875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75" t="s">
        <v>149</v>
      </c>
      <c r="B36" s="11">
        <v>547</v>
      </c>
      <c r="C36" s="82">
        <v>0</v>
      </c>
      <c r="D36" s="105">
        <v>0</v>
      </c>
      <c r="E36" s="105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264</v>
      </c>
      <c r="B37" s="11">
        <v>549</v>
      </c>
      <c r="C37" s="82">
        <v>40000</v>
      </c>
      <c r="D37" s="80">
        <v>177200</v>
      </c>
      <c r="E37" s="80">
        <v>177175</v>
      </c>
      <c r="F37" s="52">
        <f t="shared" si="2"/>
        <v>0.9998589164785553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110500</v>
      </c>
      <c r="D38" s="80">
        <v>114400</v>
      </c>
      <c r="E38" s="80">
        <v>114443.38</v>
      </c>
      <c r="F38" s="52">
        <f t="shared" si="2"/>
        <v>1.0003791958041959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0</v>
      </c>
      <c r="D39" s="85">
        <v>400</v>
      </c>
      <c r="E39" s="85">
        <v>407.94</v>
      </c>
      <c r="F39" s="52">
        <f t="shared" si="2"/>
        <v>1.01985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SUM(C7:C15)</f>
        <v>5731000</v>
      </c>
      <c r="D40" s="59">
        <f>SUM(D7:D15)</f>
        <v>11480500</v>
      </c>
      <c r="E40" s="59">
        <f>SUM(E7:E15)</f>
        <v>11480584.93</v>
      </c>
      <c r="F40" s="60">
        <f t="shared" si="2"/>
        <v>1.0000073977614214</v>
      </c>
      <c r="G40" s="61">
        <f>SUM(G7:G15)</f>
        <v>850000</v>
      </c>
      <c r="H40" s="61">
        <f>SUM(H7:H15)</f>
        <v>890400</v>
      </c>
      <c r="I40" s="62">
        <f>SUM(I7:I15)</f>
        <v>890399.5</v>
      </c>
      <c r="J40" s="60">
        <f>I40/H40</f>
        <v>0.9999994384546271</v>
      </c>
    </row>
    <row r="41" spans="1:10" ht="15" customHeight="1" thickBot="1">
      <c r="A41" s="13" t="s">
        <v>21</v>
      </c>
      <c r="B41" s="16"/>
      <c r="C41" s="63">
        <f>-SUM(C17:C39)</f>
        <v>-5731000</v>
      </c>
      <c r="D41" s="63">
        <f>-SUM(D17:D39)</f>
        <v>-11480500</v>
      </c>
      <c r="E41" s="63">
        <f>-SUM(E17:E39)</f>
        <v>-11480585.43</v>
      </c>
      <c r="F41" s="52">
        <f t="shared" si="2"/>
        <v>1.0000074413135316</v>
      </c>
      <c r="G41" s="64">
        <f>-SUM(G17:G39)</f>
        <v>-612000</v>
      </c>
      <c r="H41" s="64">
        <f>-SUM(H17:H39)</f>
        <v>-593800</v>
      </c>
      <c r="I41" s="65">
        <f>-SUM(I17:I39)</f>
        <v>-593813.12</v>
      </c>
      <c r="J41" s="56">
        <f>I41/H41</f>
        <v>1.0000220949814753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-0.5</v>
      </c>
      <c r="F42" s="67" t="s">
        <v>19</v>
      </c>
      <c r="G42" s="184">
        <f>+G40+G41</f>
        <v>238000</v>
      </c>
      <c r="H42" s="87">
        <f>+H40+H41</f>
        <v>296600</v>
      </c>
      <c r="I42" s="101">
        <f>+I40+I41</f>
        <v>296586.38</v>
      </c>
      <c r="J42" s="52">
        <f>I42/H42</f>
        <v>0.9999540795684424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-0.5</v>
      </c>
      <c r="F44" s="179" t="s">
        <v>19</v>
      </c>
      <c r="G44" s="185">
        <v>0</v>
      </c>
      <c r="H44" s="181">
        <v>0</v>
      </c>
      <c r="I44" s="101">
        <f>I42</f>
        <v>296586.38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296585.88</v>
      </c>
      <c r="J45" s="180" t="s">
        <v>19</v>
      </c>
    </row>
    <row r="46" ht="12.75">
      <c r="C46" s="158"/>
    </row>
  </sheetData>
  <sheetProtection/>
  <mergeCells count="9">
    <mergeCell ref="A16:J16"/>
    <mergeCell ref="D1:F1"/>
    <mergeCell ref="C3:F3"/>
    <mergeCell ref="G3:J3"/>
    <mergeCell ref="A6:J6"/>
    <mergeCell ref="A7:B7"/>
    <mergeCell ref="A12:B12"/>
    <mergeCell ref="A13:B13"/>
    <mergeCell ref="A15:B15"/>
  </mergeCells>
  <printOptions horizontalCentered="1"/>
  <pageMargins left="0" right="0" top="0.7874015748031497" bottom="0" header="0.7086614173228347" footer="0.5118110236220472"/>
  <pageSetup horizontalDpi="600" verticalDpi="600" orientation="landscape" paperSize="9" scale="75" r:id="rId1"/>
  <headerFooter alignWithMargins="0">
    <oddFooter>&amp;L&amp;A&amp;R122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D25" sqref="D25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spans="1:9" ht="15">
      <c r="A1" s="38" t="s">
        <v>74</v>
      </c>
      <c r="D1" s="206" t="s">
        <v>8</v>
      </c>
      <c r="E1" s="206"/>
      <c r="F1" s="206"/>
      <c r="G1" s="126"/>
      <c r="H1" s="39" t="s">
        <v>9</v>
      </c>
      <c r="I1" s="40">
        <v>43830</v>
      </c>
    </row>
    <row r="2" ht="14.25" thickBot="1">
      <c r="A2" s="38" t="s">
        <v>75</v>
      </c>
    </row>
    <row r="3" spans="3:10" ht="12" customHeight="1">
      <c r="C3" s="207" t="s">
        <v>61</v>
      </c>
      <c r="D3" s="208"/>
      <c r="E3" s="208"/>
      <c r="F3" s="209"/>
      <c r="G3" s="210" t="s">
        <v>10</v>
      </c>
      <c r="H3" s="208"/>
      <c r="I3" s="208"/>
      <c r="J3" s="209"/>
    </row>
    <row r="4" spans="1:10" ht="12" customHeight="1">
      <c r="A4" s="41"/>
      <c r="B4" s="7"/>
      <c r="C4" s="42" t="s">
        <v>62</v>
      </c>
      <c r="D4" s="43" t="s">
        <v>63</v>
      </c>
      <c r="E4" s="44" t="s">
        <v>64</v>
      </c>
      <c r="F4" s="45" t="s">
        <v>7</v>
      </c>
      <c r="G4" s="135" t="s">
        <v>62</v>
      </c>
      <c r="H4" s="43" t="s">
        <v>63</v>
      </c>
      <c r="I4" s="8" t="s">
        <v>64</v>
      </c>
      <c r="J4" s="9" t="s">
        <v>7</v>
      </c>
    </row>
    <row r="5" spans="1:10" ht="9.75" customHeight="1" thickBot="1">
      <c r="A5" s="41"/>
      <c r="B5" s="46"/>
      <c r="C5" s="47" t="s">
        <v>11</v>
      </c>
      <c r="D5" s="48" t="s">
        <v>12</v>
      </c>
      <c r="E5" s="8" t="s">
        <v>13</v>
      </c>
      <c r="F5" s="9" t="s">
        <v>14</v>
      </c>
      <c r="G5" s="138" t="s">
        <v>15</v>
      </c>
      <c r="H5" s="48" t="s">
        <v>16</v>
      </c>
      <c r="I5" s="8" t="s">
        <v>17</v>
      </c>
      <c r="J5" s="9" t="s">
        <v>18</v>
      </c>
    </row>
    <row r="6" spans="1:10" ht="15" customHeight="1">
      <c r="A6" s="216" t="s">
        <v>65</v>
      </c>
      <c r="B6" s="217"/>
      <c r="C6" s="217"/>
      <c r="D6" s="217"/>
      <c r="E6" s="217"/>
      <c r="F6" s="217"/>
      <c r="G6" s="217"/>
      <c r="H6" s="217"/>
      <c r="I6" s="217"/>
      <c r="J6" s="218"/>
    </row>
    <row r="7" spans="1:10" ht="15" customHeight="1">
      <c r="A7" s="211" t="s">
        <v>289</v>
      </c>
      <c r="B7" s="212"/>
      <c r="C7" s="68">
        <v>1280000</v>
      </c>
      <c r="D7" s="21">
        <v>1459200</v>
      </c>
      <c r="E7" s="69">
        <v>1409200</v>
      </c>
      <c r="F7" s="52">
        <f>E7/D7</f>
        <v>0.965734649122807</v>
      </c>
      <c r="G7" s="21">
        <v>0</v>
      </c>
      <c r="H7" s="21">
        <v>0</v>
      </c>
      <c r="I7" s="69">
        <v>0</v>
      </c>
      <c r="J7" s="52">
        <f aca="true" t="shared" si="0" ref="J7:J15">IF(ISERR(I7/H7),0,I7/H7)</f>
        <v>0</v>
      </c>
    </row>
    <row r="8" spans="1:10" ht="15" customHeight="1">
      <c r="A8" s="13" t="s">
        <v>312</v>
      </c>
      <c r="B8" s="20"/>
      <c r="C8" s="70">
        <v>0</v>
      </c>
      <c r="D8" s="71">
        <v>993200</v>
      </c>
      <c r="E8" s="72">
        <v>993161.83</v>
      </c>
      <c r="F8" s="52">
        <f>E8/D8</f>
        <v>0.9999615686669351</v>
      </c>
      <c r="G8" s="139">
        <v>0</v>
      </c>
      <c r="H8" s="71">
        <v>0</v>
      </c>
      <c r="I8" s="72">
        <v>0</v>
      </c>
      <c r="J8" s="55">
        <f t="shared" si="0"/>
        <v>0</v>
      </c>
    </row>
    <row r="9" spans="1:10" ht="15" customHeight="1">
      <c r="A9" s="13" t="s">
        <v>207</v>
      </c>
      <c r="B9" s="16"/>
      <c r="C9" s="70">
        <v>0</v>
      </c>
      <c r="D9" s="71">
        <v>1310700</v>
      </c>
      <c r="E9" s="72">
        <v>1310700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 t="shared" si="0"/>
        <v>0</v>
      </c>
    </row>
    <row r="10" spans="1:10" ht="15" customHeight="1">
      <c r="A10" s="13" t="s">
        <v>190</v>
      </c>
      <c r="B10" s="20"/>
      <c r="C10" s="70">
        <v>0</v>
      </c>
      <c r="D10" s="71">
        <v>15000</v>
      </c>
      <c r="E10" s="72">
        <v>15000</v>
      </c>
      <c r="F10" s="52">
        <f>E10/D10</f>
        <v>1</v>
      </c>
      <c r="G10" s="139">
        <v>0</v>
      </c>
      <c r="H10" s="71">
        <v>0</v>
      </c>
      <c r="I10" s="72">
        <v>0</v>
      </c>
      <c r="J10" s="55">
        <f t="shared" si="0"/>
        <v>0</v>
      </c>
    </row>
    <row r="11" spans="1:10" ht="15" customHeight="1">
      <c r="A11" s="13" t="s">
        <v>184</v>
      </c>
      <c r="B11" s="16"/>
      <c r="C11" s="70">
        <v>0</v>
      </c>
      <c r="D11" s="71">
        <v>0</v>
      </c>
      <c r="E11" s="72">
        <v>0</v>
      </c>
      <c r="F11" s="52">
        <v>0</v>
      </c>
      <c r="G11" s="139">
        <v>0</v>
      </c>
      <c r="H11" s="71">
        <v>0</v>
      </c>
      <c r="I11" s="72">
        <v>0</v>
      </c>
      <c r="J11" s="55">
        <f t="shared" si="0"/>
        <v>0</v>
      </c>
    </row>
    <row r="12" spans="1:10" ht="15" customHeight="1">
      <c r="A12" s="213" t="s">
        <v>66</v>
      </c>
      <c r="B12" s="214"/>
      <c r="C12" s="70">
        <v>320000</v>
      </c>
      <c r="D12" s="71">
        <v>339400</v>
      </c>
      <c r="E12" s="72">
        <v>339400</v>
      </c>
      <c r="F12" s="52">
        <f>E12/D12</f>
        <v>1</v>
      </c>
      <c r="G12" s="139">
        <v>0</v>
      </c>
      <c r="H12" s="71">
        <v>0</v>
      </c>
      <c r="I12" s="72">
        <v>0</v>
      </c>
      <c r="J12" s="55">
        <f t="shared" si="0"/>
        <v>0</v>
      </c>
    </row>
    <row r="13" spans="1:10" ht="15" customHeight="1">
      <c r="A13" s="213" t="s">
        <v>67</v>
      </c>
      <c r="B13" s="215"/>
      <c r="C13" s="70">
        <v>1200000</v>
      </c>
      <c r="D13" s="71">
        <v>1330000</v>
      </c>
      <c r="E13" s="72">
        <v>1330005</v>
      </c>
      <c r="F13" s="52">
        <f>E13/D13</f>
        <v>1.0000037593984963</v>
      </c>
      <c r="G13" s="139">
        <v>0</v>
      </c>
      <c r="H13" s="71">
        <v>0</v>
      </c>
      <c r="I13" s="72">
        <v>0</v>
      </c>
      <c r="J13" s="55">
        <f t="shared" si="0"/>
        <v>0</v>
      </c>
    </row>
    <row r="14" spans="1:10" ht="15" customHeight="1">
      <c r="A14" s="213" t="s">
        <v>76</v>
      </c>
      <c r="B14" s="215"/>
      <c r="C14" s="73">
        <v>1000</v>
      </c>
      <c r="D14" s="74">
        <v>1045500</v>
      </c>
      <c r="E14" s="75">
        <v>1045468.89</v>
      </c>
      <c r="F14" s="52">
        <f>E14/D14</f>
        <v>0.999970243902439</v>
      </c>
      <c r="G14" s="140">
        <v>160000</v>
      </c>
      <c r="H14" s="74">
        <v>164000</v>
      </c>
      <c r="I14" s="75">
        <v>163993</v>
      </c>
      <c r="J14" s="52">
        <f>I14/H14</f>
        <v>0.9999573170731707</v>
      </c>
    </row>
    <row r="15" spans="1:10" ht="15" customHeight="1" thickBot="1">
      <c r="A15" s="204" t="s">
        <v>279</v>
      </c>
      <c r="B15" s="205"/>
      <c r="C15" s="76">
        <v>0</v>
      </c>
      <c r="D15" s="77">
        <v>167500</v>
      </c>
      <c r="E15" s="78">
        <v>167487.9</v>
      </c>
      <c r="F15" s="52">
        <f>E15/D15</f>
        <v>0.9999277611940298</v>
      </c>
      <c r="G15" s="141">
        <v>0</v>
      </c>
      <c r="H15" s="77">
        <v>0</v>
      </c>
      <c r="I15" s="78">
        <v>0</v>
      </c>
      <c r="J15" s="56">
        <f t="shared" si="0"/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5" customHeight="1">
      <c r="A17" s="18" t="s">
        <v>265</v>
      </c>
      <c r="B17" s="19">
        <v>558</v>
      </c>
      <c r="C17" s="79">
        <v>45000</v>
      </c>
      <c r="D17" s="80">
        <v>673200</v>
      </c>
      <c r="E17" s="69">
        <v>683632.5</v>
      </c>
      <c r="F17" s="52">
        <f aca="true" t="shared" si="1" ref="F17:F22">E17/D17</f>
        <v>1.0154968805704099</v>
      </c>
      <c r="G17" s="21">
        <v>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152</v>
      </c>
      <c r="B18" s="19">
        <v>501</v>
      </c>
      <c r="C18" s="79">
        <v>140000</v>
      </c>
      <c r="D18" s="80">
        <v>351000</v>
      </c>
      <c r="E18" s="69">
        <v>366504.11</v>
      </c>
      <c r="F18" s="52">
        <f t="shared" si="1"/>
        <v>1.0441712535612535</v>
      </c>
      <c r="G18" s="21">
        <v>10000</v>
      </c>
      <c r="H18" s="81">
        <v>7000</v>
      </c>
      <c r="I18" s="69">
        <v>6954</v>
      </c>
      <c r="J18" s="52">
        <f>I18/H18</f>
        <v>0.9934285714285714</v>
      </c>
    </row>
    <row r="19" spans="1:10" ht="15" customHeight="1">
      <c r="A19" s="18" t="s">
        <v>134</v>
      </c>
      <c r="B19" s="19">
        <v>501</v>
      </c>
      <c r="C19" s="79">
        <v>1200000</v>
      </c>
      <c r="D19" s="69">
        <v>1330000</v>
      </c>
      <c r="E19" s="69">
        <v>1330001.2</v>
      </c>
      <c r="F19" s="52">
        <f t="shared" si="1"/>
        <v>1.000000902255639</v>
      </c>
      <c r="G19" s="21">
        <v>0</v>
      </c>
      <c r="H19" s="81">
        <v>0</v>
      </c>
      <c r="I19" s="69">
        <v>0</v>
      </c>
      <c r="J19" s="52">
        <v>0</v>
      </c>
    </row>
    <row r="20" spans="1:10" ht="15" customHeight="1">
      <c r="A20" s="10" t="s">
        <v>135</v>
      </c>
      <c r="B20" s="11">
        <v>502</v>
      </c>
      <c r="C20" s="82">
        <v>240000</v>
      </c>
      <c r="D20" s="80">
        <v>210600</v>
      </c>
      <c r="E20" s="80">
        <v>210591.35</v>
      </c>
      <c r="F20" s="52">
        <f t="shared" si="1"/>
        <v>0.9999589268755936</v>
      </c>
      <c r="G20" s="130">
        <v>30000</v>
      </c>
      <c r="H20" s="83">
        <v>13800</v>
      </c>
      <c r="I20" s="80">
        <v>13768.75</v>
      </c>
      <c r="J20" s="52">
        <f>I20/H20</f>
        <v>0.9977355072463768</v>
      </c>
    </row>
    <row r="21" spans="1:10" ht="15" customHeight="1">
      <c r="A21" s="10" t="s">
        <v>136</v>
      </c>
      <c r="B21" s="11">
        <v>502</v>
      </c>
      <c r="C21" s="82">
        <v>280000</v>
      </c>
      <c r="D21" s="80">
        <v>324500</v>
      </c>
      <c r="E21" s="80">
        <v>324545.25</v>
      </c>
      <c r="F21" s="52">
        <f t="shared" si="1"/>
        <v>1.0001394453004622</v>
      </c>
      <c r="G21" s="130">
        <v>20000</v>
      </c>
      <c r="H21" s="83">
        <v>13800</v>
      </c>
      <c r="I21" s="80">
        <v>13768.75</v>
      </c>
      <c r="J21" s="52">
        <f>I21/H21</f>
        <v>0.9977355072463768</v>
      </c>
    </row>
    <row r="22" spans="1:10" ht="15" customHeight="1">
      <c r="A22" s="10" t="s">
        <v>137</v>
      </c>
      <c r="B22" s="11">
        <v>502</v>
      </c>
      <c r="C22" s="82">
        <v>137000</v>
      </c>
      <c r="D22" s="80">
        <v>105300</v>
      </c>
      <c r="E22" s="80">
        <v>105297.25</v>
      </c>
      <c r="F22" s="52">
        <f t="shared" si="1"/>
        <v>0.9999738841405508</v>
      </c>
      <c r="G22" s="130">
        <v>20000</v>
      </c>
      <c r="H22" s="83">
        <v>27500</v>
      </c>
      <c r="I22" s="80">
        <v>27537.5</v>
      </c>
      <c r="J22" s="52">
        <f>I22/H22</f>
        <v>1.0013636363636365</v>
      </c>
    </row>
    <row r="23" spans="1:10" ht="15" customHeight="1">
      <c r="A23" s="10" t="s">
        <v>138</v>
      </c>
      <c r="B23" s="11">
        <v>502</v>
      </c>
      <c r="C23" s="82">
        <v>0</v>
      </c>
      <c r="D23" s="80">
        <v>0</v>
      </c>
      <c r="E23" s="80">
        <v>0</v>
      </c>
      <c r="F23" s="52">
        <v>0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139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0</v>
      </c>
      <c r="H24" s="83">
        <v>0</v>
      </c>
      <c r="I24" s="80">
        <v>0</v>
      </c>
      <c r="J24" s="52">
        <v>0</v>
      </c>
    </row>
    <row r="25" spans="1:10" ht="15" customHeight="1">
      <c r="A25" s="10" t="s">
        <v>290</v>
      </c>
      <c r="B25" s="11">
        <v>511</v>
      </c>
      <c r="C25" s="82">
        <v>136000</v>
      </c>
      <c r="D25" s="80">
        <v>268000</v>
      </c>
      <c r="E25" s="80">
        <v>217944.9</v>
      </c>
      <c r="F25" s="52">
        <f>E25/D25</f>
        <v>0.8132272388059701</v>
      </c>
      <c r="G25" s="130">
        <v>15000</v>
      </c>
      <c r="H25" s="83">
        <v>7900</v>
      </c>
      <c r="I25" s="80">
        <v>7856</v>
      </c>
      <c r="J25" s="52">
        <f>I25/H25</f>
        <v>0.9944303797468355</v>
      </c>
    </row>
    <row r="26" spans="1:10" ht="15" customHeight="1">
      <c r="A26" s="10" t="s">
        <v>151</v>
      </c>
      <c r="B26" s="11">
        <v>512</v>
      </c>
      <c r="C26" s="82">
        <v>5000</v>
      </c>
      <c r="D26" s="80">
        <v>11000</v>
      </c>
      <c r="E26" s="80">
        <v>10938</v>
      </c>
      <c r="F26" s="52">
        <f>E26/D26</f>
        <v>0.9943636363636363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0</v>
      </c>
      <c r="D27" s="80">
        <v>0</v>
      </c>
      <c r="E27" s="80">
        <v>0</v>
      </c>
      <c r="F27" s="52">
        <v>0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142</v>
      </c>
      <c r="B28" s="11">
        <v>518</v>
      </c>
      <c r="C28" s="82">
        <v>339000</v>
      </c>
      <c r="D28" s="80">
        <v>1452100</v>
      </c>
      <c r="E28" s="80">
        <v>1473825.66</v>
      </c>
      <c r="F28" s="52">
        <f>E28/D28</f>
        <v>1.0149615453481164</v>
      </c>
      <c r="G28" s="130">
        <v>0</v>
      </c>
      <c r="H28" s="83">
        <v>0</v>
      </c>
      <c r="I28" s="80">
        <v>0</v>
      </c>
      <c r="J28" s="52">
        <v>0</v>
      </c>
    </row>
    <row r="29" spans="1:10" ht="15" customHeight="1">
      <c r="A29" s="10" t="s">
        <v>143</v>
      </c>
      <c r="B29" s="11">
        <v>521</v>
      </c>
      <c r="C29" s="82">
        <v>30000</v>
      </c>
      <c r="D29" s="80">
        <v>1270400</v>
      </c>
      <c r="E29" s="80">
        <v>1270424.5</v>
      </c>
      <c r="F29" s="52">
        <f>E29/D29</f>
        <v>1.0000192852644836</v>
      </c>
      <c r="G29" s="130">
        <v>30000</v>
      </c>
      <c r="H29" s="83">
        <v>20200</v>
      </c>
      <c r="I29" s="80">
        <v>20220</v>
      </c>
      <c r="J29" s="52">
        <f>I29/H29</f>
        <v>1.000990099009901</v>
      </c>
    </row>
    <row r="30" spans="1:10" ht="15" customHeight="1">
      <c r="A30" s="10" t="s">
        <v>144</v>
      </c>
      <c r="B30" s="11">
        <v>524</v>
      </c>
      <c r="C30" s="82">
        <v>7000</v>
      </c>
      <c r="D30" s="80">
        <v>390200</v>
      </c>
      <c r="E30" s="80">
        <v>390190</v>
      </c>
      <c r="F30" s="52">
        <f>E30/D30</f>
        <v>0.9999743721168631</v>
      </c>
      <c r="G30" s="130">
        <v>0</v>
      </c>
      <c r="H30" s="83">
        <v>0</v>
      </c>
      <c r="I30" s="80">
        <v>0</v>
      </c>
      <c r="J30" s="52">
        <v>0</v>
      </c>
    </row>
    <row r="31" spans="1:10" ht="15" customHeight="1">
      <c r="A31" s="10" t="s">
        <v>191</v>
      </c>
      <c r="B31" s="11">
        <v>527</v>
      </c>
      <c r="C31" s="82">
        <v>4000</v>
      </c>
      <c r="D31" s="80">
        <v>31000</v>
      </c>
      <c r="E31" s="80">
        <v>31019.35</v>
      </c>
      <c r="F31" s="52">
        <f>E31/D31</f>
        <v>1.000624193548387</v>
      </c>
      <c r="G31" s="130">
        <v>0</v>
      </c>
      <c r="H31" s="83">
        <v>0</v>
      </c>
      <c r="I31" s="80">
        <v>0</v>
      </c>
      <c r="J31" s="52">
        <v>0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2500</v>
      </c>
      <c r="E32" s="80">
        <v>2452</v>
      </c>
      <c r="F32" s="52">
        <f>E32/D32</f>
        <v>0.9808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266</v>
      </c>
      <c r="B37" s="11">
        <v>549</v>
      </c>
      <c r="C37" s="82">
        <v>30000</v>
      </c>
      <c r="D37" s="80">
        <v>26600</v>
      </c>
      <c r="E37" s="80">
        <v>26602.3</v>
      </c>
      <c r="F37" s="52">
        <f>E37/D37</f>
        <v>1.0000864661654134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208000</v>
      </c>
      <c r="D38" s="80">
        <v>213700</v>
      </c>
      <c r="E38" s="80">
        <v>213708.24</v>
      </c>
      <c r="F38" s="52">
        <f>E38/D38</f>
        <v>1.0000385587271876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0</v>
      </c>
      <c r="D39" s="85">
        <v>400</v>
      </c>
      <c r="E39" s="85">
        <v>355.83</v>
      </c>
      <c r="F39" s="52">
        <f>E39/D39</f>
        <v>0.889575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SUM(C7:C15)</f>
        <v>2801000</v>
      </c>
      <c r="D40" s="59">
        <f>SUM(D7:D15)</f>
        <v>6660500</v>
      </c>
      <c r="E40" s="59">
        <f>SUM(E7:E15)</f>
        <v>6610423.62</v>
      </c>
      <c r="F40" s="60">
        <f>E40/D40</f>
        <v>0.9924815884693341</v>
      </c>
      <c r="G40" s="61">
        <f>SUM(G7:G15)</f>
        <v>160000</v>
      </c>
      <c r="H40" s="61">
        <f>SUM(H7:H15)</f>
        <v>164000</v>
      </c>
      <c r="I40" s="62">
        <f>SUM(I7:I15)</f>
        <v>163993</v>
      </c>
      <c r="J40" s="60">
        <f>I40/H40</f>
        <v>0.9999573170731707</v>
      </c>
    </row>
    <row r="41" spans="1:10" ht="15" customHeight="1" thickBot="1">
      <c r="A41" s="13" t="s">
        <v>21</v>
      </c>
      <c r="B41" s="16"/>
      <c r="C41" s="63">
        <f>-SUM(C17:C39)</f>
        <v>-2801000</v>
      </c>
      <c r="D41" s="63">
        <f>-SUM(D17:D39)</f>
        <v>-6660500</v>
      </c>
      <c r="E41" s="63">
        <f>-SUM(E17:E39)</f>
        <v>-6658032.4399999995</v>
      </c>
      <c r="F41" s="52">
        <f>E41/D41</f>
        <v>0.9996295233090609</v>
      </c>
      <c r="G41" s="64">
        <f>-SUM(G17:G39)</f>
        <v>-125000</v>
      </c>
      <c r="H41" s="64">
        <f>-SUM(H17:H39)</f>
        <v>-90200</v>
      </c>
      <c r="I41" s="65">
        <f>-SUM(I17:I39)</f>
        <v>-90105</v>
      </c>
      <c r="J41" s="58">
        <f>I41/H41</f>
        <v>0.9989467849223946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-47608.81999999937</v>
      </c>
      <c r="F42" s="67" t="s">
        <v>19</v>
      </c>
      <c r="G42" s="184">
        <f>+G40+G41</f>
        <v>35000</v>
      </c>
      <c r="H42" s="87">
        <f>+H40+H41</f>
        <v>73800</v>
      </c>
      <c r="I42" s="101">
        <f>+I40+I41</f>
        <v>73888</v>
      </c>
      <c r="J42" s="90">
        <f>I42/H42</f>
        <v>1.0011924119241193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-47608.81999999937</v>
      </c>
      <c r="F44" s="179" t="s">
        <v>19</v>
      </c>
      <c r="G44" s="185">
        <v>0</v>
      </c>
      <c r="H44" s="181">
        <v>0</v>
      </c>
      <c r="I44" s="101">
        <f>I42</f>
        <v>73888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26279.180000000633</v>
      </c>
      <c r="J45" s="180" t="s">
        <v>19</v>
      </c>
    </row>
    <row r="46" ht="12.75">
      <c r="C46" s="158"/>
    </row>
    <row r="47" ht="12.75">
      <c r="A47" s="187" t="s">
        <v>292</v>
      </c>
    </row>
    <row r="48" ht="12.75">
      <c r="A48" s="6" t="s">
        <v>291</v>
      </c>
    </row>
  </sheetData>
  <sheetProtection/>
  <mergeCells count="10">
    <mergeCell ref="A16:J16"/>
    <mergeCell ref="D1:F1"/>
    <mergeCell ref="C3:F3"/>
    <mergeCell ref="G3:J3"/>
    <mergeCell ref="A6:J6"/>
    <mergeCell ref="A14:B14"/>
    <mergeCell ref="A7:B7"/>
    <mergeCell ref="A12:B12"/>
    <mergeCell ref="A13:B13"/>
    <mergeCell ref="A15:B15"/>
  </mergeCells>
  <printOptions horizontalCentered="1"/>
  <pageMargins left="0" right="0" top="0.7874015748031497" bottom="0" header="0.7086614173228347" footer="0.5118110236220472"/>
  <pageSetup horizontalDpi="600" verticalDpi="600" orientation="landscape" paperSize="9" scale="75" r:id="rId1"/>
  <headerFooter alignWithMargins="0">
    <oddFooter>&amp;L&amp;A&amp;R123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3" sqref="A3"/>
    </sheetView>
  </sheetViews>
  <sheetFormatPr defaultColWidth="9.125" defaultRowHeight="12.75"/>
  <cols>
    <col min="1" max="1" width="52.8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10.625" style="4" customWidth="1"/>
    <col min="12" max="16384" width="9.125" style="5" customWidth="1"/>
  </cols>
  <sheetData>
    <row r="1" spans="1:9" ht="15">
      <c r="A1" s="38" t="s">
        <v>70</v>
      </c>
      <c r="D1" s="206" t="s">
        <v>8</v>
      </c>
      <c r="E1" s="206"/>
      <c r="F1" s="206"/>
      <c r="G1" s="126"/>
      <c r="H1" s="39" t="s">
        <v>9</v>
      </c>
      <c r="I1" s="40">
        <v>43830</v>
      </c>
    </row>
    <row r="2" ht="14.25" thickBot="1">
      <c r="A2" s="38" t="s">
        <v>71</v>
      </c>
    </row>
    <row r="3" spans="3:10" ht="12" customHeight="1">
      <c r="C3" s="207" t="s">
        <v>61</v>
      </c>
      <c r="D3" s="208"/>
      <c r="E3" s="208"/>
      <c r="F3" s="209"/>
      <c r="G3" s="210" t="s">
        <v>10</v>
      </c>
      <c r="H3" s="208"/>
      <c r="I3" s="208"/>
      <c r="J3" s="209"/>
    </row>
    <row r="4" spans="1:10" ht="12" customHeight="1">
      <c r="A4" s="41"/>
      <c r="B4" s="7"/>
      <c r="C4" s="42" t="s">
        <v>62</v>
      </c>
      <c r="D4" s="43" t="s">
        <v>63</v>
      </c>
      <c r="E4" s="44" t="s">
        <v>64</v>
      </c>
      <c r="F4" s="45" t="s">
        <v>7</v>
      </c>
      <c r="G4" s="135" t="s">
        <v>62</v>
      </c>
      <c r="H4" s="43" t="s">
        <v>63</v>
      </c>
      <c r="I4" s="8" t="s">
        <v>64</v>
      </c>
      <c r="J4" s="9" t="s">
        <v>7</v>
      </c>
    </row>
    <row r="5" spans="1:10" ht="9.75" customHeight="1" thickBot="1">
      <c r="A5" s="41"/>
      <c r="B5" s="46"/>
      <c r="C5" s="47" t="s">
        <v>11</v>
      </c>
      <c r="D5" s="48" t="s">
        <v>12</v>
      </c>
      <c r="E5" s="8" t="s">
        <v>13</v>
      </c>
      <c r="F5" s="9" t="s">
        <v>14</v>
      </c>
      <c r="G5" s="138" t="s">
        <v>15</v>
      </c>
      <c r="H5" s="48" t="s">
        <v>16</v>
      </c>
      <c r="I5" s="8" t="s">
        <v>17</v>
      </c>
      <c r="J5" s="9" t="s">
        <v>18</v>
      </c>
    </row>
    <row r="6" spans="1:10" ht="15" customHeight="1">
      <c r="A6" s="216" t="s">
        <v>65</v>
      </c>
      <c r="B6" s="217"/>
      <c r="C6" s="217"/>
      <c r="D6" s="217"/>
      <c r="E6" s="217"/>
      <c r="F6" s="217"/>
      <c r="G6" s="217"/>
      <c r="H6" s="217"/>
      <c r="I6" s="217"/>
      <c r="J6" s="218"/>
    </row>
    <row r="7" spans="1:12" ht="15" customHeight="1">
      <c r="A7" s="211" t="s">
        <v>131</v>
      </c>
      <c r="B7" s="212"/>
      <c r="C7" s="68">
        <v>3412000</v>
      </c>
      <c r="D7" s="21">
        <v>4072200</v>
      </c>
      <c r="E7" s="69">
        <v>4072200</v>
      </c>
      <c r="F7" s="52">
        <f>E7/D7</f>
        <v>1</v>
      </c>
      <c r="G7" s="21">
        <v>0</v>
      </c>
      <c r="H7" s="21">
        <v>0</v>
      </c>
      <c r="I7" s="69">
        <v>0</v>
      </c>
      <c r="J7" s="52">
        <f aca="true" t="shared" si="0" ref="J7:J15">IF(ISERR(I7/H7),0,I7/H7)</f>
        <v>0</v>
      </c>
      <c r="L7" s="53"/>
    </row>
    <row r="8" spans="1:12" ht="15" customHeight="1">
      <c r="A8" s="13" t="s">
        <v>294</v>
      </c>
      <c r="B8" s="20"/>
      <c r="C8" s="70">
        <v>0</v>
      </c>
      <c r="D8" s="71">
        <v>1198400</v>
      </c>
      <c r="E8" s="72">
        <v>1198436.6</v>
      </c>
      <c r="F8" s="52">
        <f>E8/D8</f>
        <v>1.0000305407209613</v>
      </c>
      <c r="G8" s="139">
        <v>0</v>
      </c>
      <c r="H8" s="71">
        <v>0</v>
      </c>
      <c r="I8" s="72">
        <v>0</v>
      </c>
      <c r="J8" s="55">
        <f t="shared" si="0"/>
        <v>0</v>
      </c>
      <c r="L8" s="53"/>
    </row>
    <row r="9" spans="1:12" ht="15" customHeight="1">
      <c r="A9" s="13" t="s">
        <v>207</v>
      </c>
      <c r="B9" s="16"/>
      <c r="C9" s="70">
        <v>0</v>
      </c>
      <c r="D9" s="71">
        <v>2312400</v>
      </c>
      <c r="E9" s="72">
        <v>2312400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 t="shared" si="0"/>
        <v>0</v>
      </c>
      <c r="L9" s="53"/>
    </row>
    <row r="10" spans="1:12" ht="15" customHeight="1">
      <c r="A10" s="13" t="s">
        <v>190</v>
      </c>
      <c r="B10" s="20"/>
      <c r="C10" s="70">
        <v>0</v>
      </c>
      <c r="D10" s="71">
        <v>15000</v>
      </c>
      <c r="E10" s="72">
        <v>15000</v>
      </c>
      <c r="F10" s="52">
        <f>E10/D10</f>
        <v>1</v>
      </c>
      <c r="G10" s="139">
        <v>0</v>
      </c>
      <c r="H10" s="71">
        <v>0</v>
      </c>
      <c r="I10" s="72">
        <v>0</v>
      </c>
      <c r="J10" s="55">
        <f>IF(ISERR(I10/H10),0,I10/H10)</f>
        <v>0</v>
      </c>
      <c r="K10" s="172"/>
      <c r="L10" s="53"/>
    </row>
    <row r="11" spans="1:12" ht="15" customHeight="1">
      <c r="A11" s="13" t="s">
        <v>184</v>
      </c>
      <c r="B11" s="16"/>
      <c r="C11" s="70">
        <v>0</v>
      </c>
      <c r="D11" s="71">
        <v>0</v>
      </c>
      <c r="E11" s="72">
        <v>0</v>
      </c>
      <c r="F11" s="52">
        <v>0</v>
      </c>
      <c r="G11" s="139">
        <v>0</v>
      </c>
      <c r="H11" s="71">
        <v>0</v>
      </c>
      <c r="I11" s="72">
        <v>0</v>
      </c>
      <c r="J11" s="55">
        <f>IF(ISERR(I11/H11),0,I11/H11)</f>
        <v>0</v>
      </c>
      <c r="K11" s="172"/>
      <c r="L11" s="53"/>
    </row>
    <row r="12" spans="1:12" ht="15" customHeight="1">
      <c r="A12" s="213" t="s">
        <v>72</v>
      </c>
      <c r="B12" s="214"/>
      <c r="C12" s="70">
        <v>480000</v>
      </c>
      <c r="D12" s="71">
        <v>857000</v>
      </c>
      <c r="E12" s="72">
        <v>856930</v>
      </c>
      <c r="F12" s="52">
        <f>E12/D12</f>
        <v>0.9999183197199534</v>
      </c>
      <c r="G12" s="139">
        <v>0</v>
      </c>
      <c r="H12" s="71">
        <v>0</v>
      </c>
      <c r="I12" s="72">
        <v>0</v>
      </c>
      <c r="J12" s="55">
        <f t="shared" si="0"/>
        <v>0</v>
      </c>
      <c r="K12" s="172"/>
      <c r="L12" s="53"/>
    </row>
    <row r="13" spans="1:12" ht="15" customHeight="1">
      <c r="A13" s="213" t="s">
        <v>67</v>
      </c>
      <c r="B13" s="215"/>
      <c r="C13" s="70">
        <v>2970000</v>
      </c>
      <c r="D13" s="71">
        <v>2987900</v>
      </c>
      <c r="E13" s="72">
        <v>2987888.09</v>
      </c>
      <c r="F13" s="52">
        <f>E13/D13</f>
        <v>0.999996013922822</v>
      </c>
      <c r="G13" s="139">
        <v>0</v>
      </c>
      <c r="H13" s="71">
        <v>0</v>
      </c>
      <c r="I13" s="72">
        <v>0</v>
      </c>
      <c r="J13" s="55">
        <f t="shared" si="0"/>
        <v>0</v>
      </c>
      <c r="K13" s="172"/>
      <c r="L13" s="53"/>
    </row>
    <row r="14" spans="1:12" ht="15" customHeight="1">
      <c r="A14" s="213" t="s">
        <v>73</v>
      </c>
      <c r="B14" s="215"/>
      <c r="C14" s="73">
        <v>650000</v>
      </c>
      <c r="D14" s="74">
        <v>773800</v>
      </c>
      <c r="E14" s="75">
        <v>773813.1</v>
      </c>
      <c r="F14" s="52">
        <f>E14/D14</f>
        <v>1.0000169294391315</v>
      </c>
      <c r="G14" s="140">
        <v>1800000</v>
      </c>
      <c r="H14" s="74">
        <v>2400200</v>
      </c>
      <c r="I14" s="75">
        <v>2400184.22</v>
      </c>
      <c r="J14" s="52">
        <f>I14/H14</f>
        <v>0.9999934255478711</v>
      </c>
      <c r="K14" s="172"/>
      <c r="L14" s="53"/>
    </row>
    <row r="15" spans="1:11" ht="15" customHeight="1" thickBot="1">
      <c r="A15" s="204" t="s">
        <v>293</v>
      </c>
      <c r="B15" s="205"/>
      <c r="C15" s="76">
        <v>0</v>
      </c>
      <c r="D15" s="77">
        <v>267400</v>
      </c>
      <c r="E15" s="78">
        <v>267411.49</v>
      </c>
      <c r="F15" s="52">
        <f>E15/D15</f>
        <v>1.0000429693343305</v>
      </c>
      <c r="G15" s="141">
        <v>0</v>
      </c>
      <c r="H15" s="77">
        <v>0</v>
      </c>
      <c r="I15" s="78">
        <v>0</v>
      </c>
      <c r="J15" s="56">
        <f t="shared" si="0"/>
        <v>0</v>
      </c>
      <c r="K15" s="172"/>
    </row>
    <row r="16" spans="1:11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  <c r="K16" s="172"/>
    </row>
    <row r="17" spans="1:10" ht="15" customHeight="1">
      <c r="A17" s="18" t="s">
        <v>132</v>
      </c>
      <c r="B17" s="19">
        <v>558</v>
      </c>
      <c r="C17" s="79">
        <v>415000</v>
      </c>
      <c r="D17" s="80">
        <v>409200</v>
      </c>
      <c r="E17" s="69">
        <v>409227.83</v>
      </c>
      <c r="F17" s="52">
        <f aca="true" t="shared" si="1" ref="F17:F41">E17/D17</f>
        <v>1.0000680107526883</v>
      </c>
      <c r="G17" s="21">
        <v>0</v>
      </c>
      <c r="H17" s="81">
        <v>7600</v>
      </c>
      <c r="I17" s="69">
        <v>7587</v>
      </c>
      <c r="J17" s="52">
        <f aca="true" t="shared" si="2" ref="J17:J22">I17/H17</f>
        <v>0.9982894736842105</v>
      </c>
    </row>
    <row r="18" spans="1:10" ht="15" customHeight="1">
      <c r="A18" s="18" t="s">
        <v>133</v>
      </c>
      <c r="B18" s="19">
        <v>501</v>
      </c>
      <c r="C18" s="79">
        <v>344000</v>
      </c>
      <c r="D18" s="80">
        <v>619800</v>
      </c>
      <c r="E18" s="69">
        <v>619829.67</v>
      </c>
      <c r="F18" s="52">
        <f t="shared" si="1"/>
        <v>1.0000478702807358</v>
      </c>
      <c r="G18" s="21">
        <v>50000</v>
      </c>
      <c r="H18" s="81">
        <v>82000</v>
      </c>
      <c r="I18" s="69">
        <v>82046.48</v>
      </c>
      <c r="J18" s="52">
        <f t="shared" si="2"/>
        <v>1.0005668292682925</v>
      </c>
    </row>
    <row r="19" spans="1:10" ht="15" customHeight="1">
      <c r="A19" s="18" t="s">
        <v>134</v>
      </c>
      <c r="B19" s="19">
        <v>501</v>
      </c>
      <c r="C19" s="79">
        <v>2970000</v>
      </c>
      <c r="D19" s="69">
        <v>2643800</v>
      </c>
      <c r="E19" s="69">
        <v>2643817.43</v>
      </c>
      <c r="F19" s="52">
        <f t="shared" si="1"/>
        <v>1.0000065927831152</v>
      </c>
      <c r="G19" s="21">
        <v>200000</v>
      </c>
      <c r="H19" s="81">
        <v>314600</v>
      </c>
      <c r="I19" s="69">
        <v>314617.22</v>
      </c>
      <c r="J19" s="52">
        <f t="shared" si="2"/>
        <v>1.000054736172918</v>
      </c>
    </row>
    <row r="20" spans="1:10" ht="15" customHeight="1">
      <c r="A20" s="10" t="s">
        <v>135</v>
      </c>
      <c r="B20" s="11">
        <v>502</v>
      </c>
      <c r="C20" s="82">
        <v>1040000</v>
      </c>
      <c r="D20" s="80">
        <v>1139600</v>
      </c>
      <c r="E20" s="80">
        <v>1139554</v>
      </c>
      <c r="F20" s="52">
        <f t="shared" si="1"/>
        <v>0.9999596349596349</v>
      </c>
      <c r="G20" s="130">
        <v>50000</v>
      </c>
      <c r="H20" s="83">
        <v>51300</v>
      </c>
      <c r="I20" s="80">
        <v>51293.23</v>
      </c>
      <c r="J20" s="52">
        <f t="shared" si="2"/>
        <v>0.9998680311890839</v>
      </c>
    </row>
    <row r="21" spans="1:10" ht="15" customHeight="1">
      <c r="A21" s="10" t="s">
        <v>136</v>
      </c>
      <c r="B21" s="11">
        <v>502</v>
      </c>
      <c r="C21" s="82">
        <v>550000</v>
      </c>
      <c r="D21" s="80">
        <v>699400</v>
      </c>
      <c r="E21" s="80">
        <v>699384.2</v>
      </c>
      <c r="F21" s="52">
        <f t="shared" si="1"/>
        <v>0.9999774092078925</v>
      </c>
      <c r="G21" s="130">
        <v>25000</v>
      </c>
      <c r="H21" s="83">
        <v>25000</v>
      </c>
      <c r="I21" s="80">
        <v>24986.97</v>
      </c>
      <c r="J21" s="52">
        <f t="shared" si="2"/>
        <v>0.9994788</v>
      </c>
    </row>
    <row r="22" spans="1:10" ht="15" customHeight="1">
      <c r="A22" s="10" t="s">
        <v>137</v>
      </c>
      <c r="B22" s="11">
        <v>502</v>
      </c>
      <c r="C22" s="82">
        <v>445000</v>
      </c>
      <c r="D22" s="80">
        <v>473400</v>
      </c>
      <c r="E22" s="80">
        <v>473363</v>
      </c>
      <c r="F22" s="52">
        <f t="shared" si="1"/>
        <v>0.9999218419940853</v>
      </c>
      <c r="G22" s="130">
        <v>15000</v>
      </c>
      <c r="H22" s="83">
        <v>6700</v>
      </c>
      <c r="I22" s="80">
        <v>6719.94</v>
      </c>
      <c r="J22" s="52">
        <f t="shared" si="2"/>
        <v>1.002976119402985</v>
      </c>
    </row>
    <row r="23" spans="1:10" ht="15" customHeight="1">
      <c r="A23" s="10" t="s">
        <v>138</v>
      </c>
      <c r="B23" s="11">
        <v>502</v>
      </c>
      <c r="C23" s="82">
        <v>0</v>
      </c>
      <c r="D23" s="80">
        <v>0</v>
      </c>
      <c r="E23" s="80">
        <v>0</v>
      </c>
      <c r="F23" s="52">
        <v>0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139</v>
      </c>
      <c r="B24" s="11">
        <v>504</v>
      </c>
      <c r="C24" s="82">
        <v>8000</v>
      </c>
      <c r="D24" s="80">
        <v>8200</v>
      </c>
      <c r="E24" s="80">
        <v>8235.49</v>
      </c>
      <c r="F24" s="52">
        <f t="shared" si="1"/>
        <v>1.0043280487804878</v>
      </c>
      <c r="G24" s="130">
        <v>0</v>
      </c>
      <c r="H24" s="83">
        <v>1400</v>
      </c>
      <c r="I24" s="80">
        <v>1398</v>
      </c>
      <c r="J24" s="52">
        <f>I24/H24</f>
        <v>0.9985714285714286</v>
      </c>
    </row>
    <row r="25" spans="1:10" ht="15" customHeight="1">
      <c r="A25" s="10" t="s">
        <v>140</v>
      </c>
      <c r="B25" s="11">
        <v>511</v>
      </c>
      <c r="C25" s="82">
        <v>90000</v>
      </c>
      <c r="D25" s="80">
        <v>229800</v>
      </c>
      <c r="E25" s="80">
        <v>229836.58</v>
      </c>
      <c r="F25" s="52">
        <f t="shared" si="1"/>
        <v>1.000159181897302</v>
      </c>
      <c r="G25" s="130">
        <v>50000</v>
      </c>
      <c r="H25" s="83">
        <v>14600</v>
      </c>
      <c r="I25" s="80">
        <v>14603</v>
      </c>
      <c r="J25" s="52">
        <f>I25/H25</f>
        <v>1.0002054794520547</v>
      </c>
    </row>
    <row r="26" spans="1:10" ht="15" customHeight="1">
      <c r="A26" s="10" t="s">
        <v>151</v>
      </c>
      <c r="B26" s="11">
        <v>512</v>
      </c>
      <c r="C26" s="82">
        <v>10000</v>
      </c>
      <c r="D26" s="80">
        <v>11900</v>
      </c>
      <c r="E26" s="80">
        <v>11909.8</v>
      </c>
      <c r="F26" s="52">
        <f t="shared" si="1"/>
        <v>1.0008235294117647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15000</v>
      </c>
      <c r="D27" s="80">
        <v>17800</v>
      </c>
      <c r="E27" s="80">
        <v>17750</v>
      </c>
      <c r="F27" s="52">
        <f t="shared" si="1"/>
        <v>0.9971910112359551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268</v>
      </c>
      <c r="B28" s="11">
        <v>518</v>
      </c>
      <c r="C28" s="82">
        <v>1145000</v>
      </c>
      <c r="D28" s="80">
        <v>1716700</v>
      </c>
      <c r="E28" s="80">
        <v>1716669.89</v>
      </c>
      <c r="F28" s="52">
        <f t="shared" si="1"/>
        <v>0.9999824605347468</v>
      </c>
      <c r="G28" s="130">
        <v>300000</v>
      </c>
      <c r="H28" s="83">
        <v>443000</v>
      </c>
      <c r="I28" s="80">
        <v>443040.12</v>
      </c>
      <c r="J28" s="52">
        <f>I28/H28</f>
        <v>1.0000905643340858</v>
      </c>
    </row>
    <row r="29" spans="1:10" ht="15" customHeight="1">
      <c r="A29" s="10" t="s">
        <v>267</v>
      </c>
      <c r="B29" s="11">
        <v>521</v>
      </c>
      <c r="C29" s="82">
        <v>0</v>
      </c>
      <c r="D29" s="80">
        <v>2362100</v>
      </c>
      <c r="E29" s="80">
        <v>2362125</v>
      </c>
      <c r="F29" s="52">
        <f t="shared" si="1"/>
        <v>1.0000105838025486</v>
      </c>
      <c r="G29" s="130">
        <v>650000</v>
      </c>
      <c r="H29" s="83">
        <v>901900</v>
      </c>
      <c r="I29" s="80">
        <v>901878</v>
      </c>
      <c r="J29" s="52">
        <f>I29/H29</f>
        <v>0.9999756070517796</v>
      </c>
    </row>
    <row r="30" spans="1:10" ht="15" customHeight="1">
      <c r="A30" s="10" t="s">
        <v>144</v>
      </c>
      <c r="B30" s="11">
        <v>524</v>
      </c>
      <c r="C30" s="82">
        <v>0</v>
      </c>
      <c r="D30" s="80">
        <v>694500</v>
      </c>
      <c r="E30" s="80">
        <v>694519.96</v>
      </c>
      <c r="F30" s="52">
        <f t="shared" si="1"/>
        <v>1.000028740100792</v>
      </c>
      <c r="G30" s="130">
        <v>84400</v>
      </c>
      <c r="H30" s="83">
        <v>149800</v>
      </c>
      <c r="I30" s="80">
        <v>149843</v>
      </c>
      <c r="J30" s="52">
        <f>I30/H30</f>
        <v>1.0002870493991989</v>
      </c>
    </row>
    <row r="31" spans="1:10" ht="15" customHeight="1">
      <c r="A31" s="10" t="s">
        <v>191</v>
      </c>
      <c r="B31" s="11">
        <v>527</v>
      </c>
      <c r="C31" s="82">
        <v>0</v>
      </c>
      <c r="D31" s="80">
        <v>41500</v>
      </c>
      <c r="E31" s="80">
        <v>41457.86</v>
      </c>
      <c r="F31" s="52">
        <f t="shared" si="1"/>
        <v>0.998984578313253</v>
      </c>
      <c r="G31" s="130">
        <v>5600</v>
      </c>
      <c r="H31" s="83">
        <v>7200</v>
      </c>
      <c r="I31" s="80">
        <v>7224.38</v>
      </c>
      <c r="J31" s="52">
        <f>I31/H31</f>
        <v>1.003386111111111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0</v>
      </c>
      <c r="E32" s="80">
        <v>0</v>
      </c>
      <c r="F32" s="52">
        <v>0</v>
      </c>
      <c r="G32" s="130">
        <v>0</v>
      </c>
      <c r="H32" s="83">
        <v>1500</v>
      </c>
      <c r="I32" s="80">
        <v>1490</v>
      </c>
      <c r="J32" s="52">
        <f>I32/H32</f>
        <v>0.9933333333333333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198</v>
      </c>
      <c r="B37" s="11">
        <v>549</v>
      </c>
      <c r="C37" s="82">
        <v>200000</v>
      </c>
      <c r="D37" s="80">
        <v>705400</v>
      </c>
      <c r="E37" s="80">
        <v>705429.23</v>
      </c>
      <c r="F37" s="52">
        <f t="shared" si="1"/>
        <v>1.0000414374822795</v>
      </c>
      <c r="G37" s="130">
        <v>90000</v>
      </c>
      <c r="H37" s="83">
        <v>205000</v>
      </c>
      <c r="I37" s="80">
        <v>205036.45</v>
      </c>
      <c r="J37" s="52">
        <f>I37/H37</f>
        <v>1.0001778048780487</v>
      </c>
    </row>
    <row r="38" spans="1:10" ht="15" customHeight="1">
      <c r="A38" s="17" t="s">
        <v>150</v>
      </c>
      <c r="B38" s="9">
        <v>551</v>
      </c>
      <c r="C38" s="82">
        <v>280000</v>
      </c>
      <c r="D38" s="80">
        <v>711000</v>
      </c>
      <c r="E38" s="80">
        <v>710969.34</v>
      </c>
      <c r="F38" s="52">
        <f t="shared" si="1"/>
        <v>0.9999568776371307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0</v>
      </c>
      <c r="D39" s="85">
        <v>0</v>
      </c>
      <c r="E39" s="85">
        <v>0</v>
      </c>
      <c r="F39" s="58">
        <v>0</v>
      </c>
      <c r="G39" s="129">
        <v>0</v>
      </c>
      <c r="H39" s="86">
        <v>400</v>
      </c>
      <c r="I39" s="85">
        <v>384.46</v>
      </c>
      <c r="J39" s="52">
        <f>I39/H39</f>
        <v>0.96115</v>
      </c>
    </row>
    <row r="40" spans="1:10" ht="15" customHeight="1">
      <c r="A40" s="14" t="s">
        <v>20</v>
      </c>
      <c r="B40" s="15"/>
      <c r="C40" s="59">
        <f>SUM(C7:C15)</f>
        <v>7512000</v>
      </c>
      <c r="D40" s="59">
        <f>SUM(D7:D15)</f>
        <v>12484100</v>
      </c>
      <c r="E40" s="59">
        <f>SUM(E7:E15)</f>
        <v>12484079.28</v>
      </c>
      <c r="F40" s="60">
        <f t="shared" si="1"/>
        <v>0.9999983402888474</v>
      </c>
      <c r="G40" s="61">
        <f>SUM(G7:G15)</f>
        <v>1800000</v>
      </c>
      <c r="H40" s="61">
        <f>SUM(H7:H15)</f>
        <v>2400200</v>
      </c>
      <c r="I40" s="62">
        <f>SUM(I7:I15)</f>
        <v>2400184.22</v>
      </c>
      <c r="J40" s="186">
        <f>I40/H40</f>
        <v>0.9999934255478711</v>
      </c>
    </row>
    <row r="41" spans="1:10" ht="15" customHeight="1" thickBot="1">
      <c r="A41" s="13" t="s">
        <v>21</v>
      </c>
      <c r="B41" s="16"/>
      <c r="C41" s="63">
        <f>-SUM(C17:C39)</f>
        <v>-7512000</v>
      </c>
      <c r="D41" s="63">
        <f>-SUM(D17:D39)</f>
        <v>-12484100</v>
      </c>
      <c r="E41" s="63">
        <f>-SUM(E17:E39)</f>
        <v>-12484079.280000001</v>
      </c>
      <c r="F41" s="52">
        <f t="shared" si="1"/>
        <v>0.9999983402888475</v>
      </c>
      <c r="G41" s="64">
        <f>-SUM(G17:G39)</f>
        <v>-1520000</v>
      </c>
      <c r="H41" s="64">
        <f>-SUM(H17:H39)</f>
        <v>-2212000</v>
      </c>
      <c r="I41" s="65">
        <f>-SUM(I17:I39)</f>
        <v>-2212148.25</v>
      </c>
      <c r="J41" s="56">
        <f>I41/H41</f>
        <v>1.0000670207956601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0</v>
      </c>
      <c r="F42" s="67" t="s">
        <v>19</v>
      </c>
      <c r="G42" s="184">
        <f>+G40+G41</f>
        <v>280000</v>
      </c>
      <c r="H42" s="87">
        <f>+H40+H41</f>
        <v>188200</v>
      </c>
      <c r="I42" s="101">
        <f>+I40+I41</f>
        <v>188035.9700000002</v>
      </c>
      <c r="J42" s="52">
        <f>I42/H42</f>
        <v>0.9991284272051021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0</v>
      </c>
      <c r="F44" s="179" t="s">
        <v>19</v>
      </c>
      <c r="G44" s="185">
        <v>0</v>
      </c>
      <c r="H44" s="181">
        <v>0</v>
      </c>
      <c r="I44" s="101">
        <f>I42</f>
        <v>188035.9700000002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188035.9700000002</v>
      </c>
      <c r="J45" s="180" t="s">
        <v>19</v>
      </c>
    </row>
    <row r="46" spans="3:5" ht="12.75">
      <c r="C46" s="158"/>
      <c r="E46" s="111"/>
    </row>
    <row r="47" ht="12.75">
      <c r="E47" s="111"/>
    </row>
    <row r="48" ht="12.75">
      <c r="E48" s="111"/>
    </row>
    <row r="49" ht="12.75">
      <c r="E49" s="111"/>
    </row>
    <row r="50" ht="12.75">
      <c r="E50" s="111"/>
    </row>
  </sheetData>
  <sheetProtection/>
  <mergeCells count="10">
    <mergeCell ref="A16:J16"/>
    <mergeCell ref="D1:F1"/>
    <mergeCell ref="C3:F3"/>
    <mergeCell ref="G3:J3"/>
    <mergeCell ref="A6:J6"/>
    <mergeCell ref="A14:B14"/>
    <mergeCell ref="A7:B7"/>
    <mergeCell ref="A12:B12"/>
    <mergeCell ref="A13:B13"/>
    <mergeCell ref="A15:B15"/>
  </mergeCells>
  <printOptions horizontalCentered="1"/>
  <pageMargins left="0" right="0" top="0.7874015748031497" bottom="0" header="0.7086614173228347" footer="0.5118110236220472"/>
  <pageSetup horizontalDpi="600" verticalDpi="600" orientation="landscape" paperSize="9" scale="75" r:id="rId1"/>
  <headerFooter alignWithMargins="0">
    <oddFooter>&amp;L&amp;A&amp;R124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D50"/>
  <sheetViews>
    <sheetView zoomScalePageLayoutView="0" workbookViewId="0" topLeftCell="A1">
      <selection activeCell="B32" sqref="B32"/>
    </sheetView>
  </sheetViews>
  <sheetFormatPr defaultColWidth="9.00390625" defaultRowHeight="12.75"/>
  <cols>
    <col min="2" max="3" width="4.875" style="0" customWidth="1"/>
  </cols>
  <sheetData>
    <row r="1" ht="12.75">
      <c r="D1" s="36" t="s">
        <v>37</v>
      </c>
    </row>
    <row r="2" ht="12.75">
      <c r="D2" s="36"/>
    </row>
    <row r="4" spans="2:4" ht="12.75">
      <c r="B4" s="168">
        <v>126</v>
      </c>
      <c r="C4" s="35"/>
      <c r="D4" t="s">
        <v>38</v>
      </c>
    </row>
    <row r="5" ht="12.75">
      <c r="B5" s="168"/>
    </row>
    <row r="6" spans="2:4" ht="12.75">
      <c r="B6" s="168">
        <v>127</v>
      </c>
      <c r="C6" s="35"/>
      <c r="D6" t="s">
        <v>39</v>
      </c>
    </row>
    <row r="7" spans="2:3" ht="12.75">
      <c r="B7" s="168"/>
      <c r="C7" s="35"/>
    </row>
    <row r="8" spans="2:4" ht="12.75">
      <c r="B8" s="168">
        <v>128</v>
      </c>
      <c r="C8" s="35"/>
      <c r="D8" t="s">
        <v>40</v>
      </c>
    </row>
    <row r="9" spans="2:3" ht="12.75">
      <c r="B9" s="168"/>
      <c r="C9" s="35"/>
    </row>
    <row r="10" spans="2:4" ht="12.75">
      <c r="B10" s="168">
        <v>129</v>
      </c>
      <c r="C10" s="35"/>
      <c r="D10" t="s">
        <v>41</v>
      </c>
    </row>
    <row r="11" spans="2:3" ht="12.75">
      <c r="B11" s="168"/>
      <c r="C11" s="35"/>
    </row>
    <row r="12" spans="2:4" ht="12.75">
      <c r="B12" s="168">
        <v>130</v>
      </c>
      <c r="C12" s="35"/>
      <c r="D12" t="s">
        <v>42</v>
      </c>
    </row>
    <row r="13" spans="2:3" ht="12.75">
      <c r="B13" s="168"/>
      <c r="C13" s="35"/>
    </row>
    <row r="14" spans="2:4" ht="12.75">
      <c r="B14" s="168">
        <v>131</v>
      </c>
      <c r="C14" s="35"/>
      <c r="D14" t="s">
        <v>43</v>
      </c>
    </row>
    <row r="15" spans="2:3" ht="12.75">
      <c r="B15" s="168"/>
      <c r="C15" s="35"/>
    </row>
    <row r="16" spans="2:4" ht="12.75">
      <c r="B16" s="168">
        <v>132</v>
      </c>
      <c r="C16" s="35"/>
      <c r="D16" t="s">
        <v>180</v>
      </c>
    </row>
    <row r="17" spans="2:3" ht="12.75">
      <c r="B17" s="168"/>
      <c r="C17" s="35"/>
    </row>
    <row r="18" spans="2:4" ht="12.75">
      <c r="B18" s="168">
        <v>133</v>
      </c>
      <c r="C18" s="35"/>
      <c r="D18" t="s">
        <v>44</v>
      </c>
    </row>
    <row r="19" spans="2:3" ht="12.75">
      <c r="B19" s="168"/>
      <c r="C19" s="35"/>
    </row>
    <row r="20" spans="2:4" ht="12.75">
      <c r="B20" s="168">
        <v>134</v>
      </c>
      <c r="C20" s="35"/>
      <c r="D20" t="s">
        <v>45</v>
      </c>
    </row>
    <row r="21" spans="2:3" ht="12.75">
      <c r="B21" s="168"/>
      <c r="C21" s="35"/>
    </row>
    <row r="22" spans="2:4" ht="12.75">
      <c r="B22" s="168">
        <v>135</v>
      </c>
      <c r="C22" s="35"/>
      <c r="D22" t="s">
        <v>46</v>
      </c>
    </row>
    <row r="23" spans="2:3" ht="12.75">
      <c r="B23" s="168"/>
      <c r="C23" s="35"/>
    </row>
    <row r="24" spans="2:4" ht="12.75">
      <c r="B24" s="168">
        <v>136</v>
      </c>
      <c r="C24" s="35"/>
      <c r="D24" t="s">
        <v>199</v>
      </c>
    </row>
    <row r="25" spans="2:3" ht="12.75">
      <c r="B25" s="168"/>
      <c r="C25" s="35"/>
    </row>
    <row r="26" spans="2:4" ht="12.75">
      <c r="B26" s="168">
        <v>137</v>
      </c>
      <c r="C26" s="35"/>
      <c r="D26" t="s">
        <v>200</v>
      </c>
    </row>
    <row r="27" spans="2:3" ht="12.75">
      <c r="B27" s="168"/>
      <c r="C27" s="35"/>
    </row>
    <row r="28" spans="2:4" ht="12.75">
      <c r="B28" s="168">
        <v>138</v>
      </c>
      <c r="C28" s="35"/>
      <c r="D28" t="s">
        <v>47</v>
      </c>
    </row>
    <row r="29" spans="2:3" ht="12.75">
      <c r="B29" s="168"/>
      <c r="C29" s="35"/>
    </row>
    <row r="30" spans="2:4" ht="12.75">
      <c r="B30" s="168">
        <v>139</v>
      </c>
      <c r="C30" s="35"/>
      <c r="D30" t="s">
        <v>48</v>
      </c>
    </row>
    <row r="31" spans="2:3" ht="12.75">
      <c r="B31" s="168"/>
      <c r="C31" s="35"/>
    </row>
    <row r="32" spans="2:4" ht="12.75">
      <c r="B32" s="168">
        <v>140</v>
      </c>
      <c r="C32" s="35"/>
      <c r="D32" t="s">
        <v>49</v>
      </c>
    </row>
    <row r="33" spans="2:3" ht="12.75">
      <c r="B33" s="168"/>
      <c r="C33" s="35"/>
    </row>
    <row r="34" spans="2:4" ht="12.75">
      <c r="B34" s="168">
        <v>141</v>
      </c>
      <c r="C34" s="35"/>
      <c r="D34" t="s">
        <v>157</v>
      </c>
    </row>
    <row r="35" spans="2:3" ht="12.75">
      <c r="B35" s="168"/>
      <c r="C35" s="35"/>
    </row>
    <row r="36" spans="2:4" ht="12.75">
      <c r="B36" s="168">
        <v>142</v>
      </c>
      <c r="C36" s="35"/>
      <c r="D36" t="s">
        <v>201</v>
      </c>
    </row>
    <row r="37" spans="2:3" ht="12.75">
      <c r="B37" s="168"/>
      <c r="C37" s="35"/>
    </row>
    <row r="38" spans="2:4" ht="12.75">
      <c r="B38" s="168">
        <v>143</v>
      </c>
      <c r="C38" s="35"/>
      <c r="D38" t="s">
        <v>50</v>
      </c>
    </row>
    <row r="39" spans="2:3" ht="12.75">
      <c r="B39" s="168"/>
      <c r="C39" s="35"/>
    </row>
    <row r="40" spans="2:4" ht="12.75">
      <c r="B40" s="168">
        <v>144</v>
      </c>
      <c r="C40" s="35"/>
      <c r="D40" t="s">
        <v>51</v>
      </c>
    </row>
    <row r="41" spans="2:3" ht="12.75">
      <c r="B41" s="168"/>
      <c r="C41" s="35"/>
    </row>
    <row r="42" spans="2:4" ht="12.75">
      <c r="B42" s="168">
        <v>145</v>
      </c>
      <c r="C42" s="35"/>
      <c r="D42" t="s">
        <v>52</v>
      </c>
    </row>
    <row r="43" spans="2:3" ht="12.75">
      <c r="B43" s="168"/>
      <c r="C43" s="35"/>
    </row>
    <row r="44" spans="2:4" ht="12.75">
      <c r="B44" s="168">
        <v>146</v>
      </c>
      <c r="C44" s="35"/>
      <c r="D44" t="s">
        <v>53</v>
      </c>
    </row>
    <row r="45" spans="2:3" ht="12.75">
      <c r="B45" s="168"/>
      <c r="C45" s="35"/>
    </row>
    <row r="46" spans="2:4" ht="12.75">
      <c r="B46" s="168">
        <v>147</v>
      </c>
      <c r="C46" s="35"/>
      <c r="D46" t="s">
        <v>54</v>
      </c>
    </row>
    <row r="47" spans="2:3" ht="12.75">
      <c r="B47" s="168"/>
      <c r="C47" s="35"/>
    </row>
    <row r="48" spans="2:4" ht="12.75">
      <c r="B48" s="168">
        <v>148</v>
      </c>
      <c r="C48" s="35"/>
      <c r="D48" t="s">
        <v>55</v>
      </c>
    </row>
    <row r="49" spans="2:3" ht="12.75">
      <c r="B49" s="168"/>
      <c r="C49" s="35"/>
    </row>
    <row r="50" spans="2:3" ht="12.75">
      <c r="B50" s="168"/>
      <c r="C50" s="35"/>
    </row>
  </sheetData>
  <sheetProtection/>
  <printOptions/>
  <pageMargins left="0.7874015748031497" right="0.7874015748031497" top="0.984251968503937" bottom="0.984251968503937" header="0.5118110236220472" footer="0.5118110236220472"/>
  <pageSetup firstPageNumber="125" useFirstPageNumber="1" horizontalDpi="600" verticalDpi="600" orientation="portrait" paperSize="9" r:id="rId1"/>
  <headerFooter alignWithMargins="0">
    <oddFooter>&amp;L&amp;A&amp;R125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3" sqref="A3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4.375" style="5" customWidth="1"/>
    <col min="12" max="12" width="15.125" style="5" customWidth="1"/>
    <col min="13" max="13" width="9.125" style="5" customWidth="1"/>
    <col min="14" max="14" width="14.50390625" style="5" customWidth="1"/>
    <col min="15" max="16384" width="9.125" style="5" customWidth="1"/>
  </cols>
  <sheetData>
    <row r="1" ht="15" customHeight="1">
      <c r="A1" s="38" t="s">
        <v>94</v>
      </c>
    </row>
    <row r="2" spans="1:9" ht="15">
      <c r="A2" s="38"/>
      <c r="D2" s="206" t="s">
        <v>8</v>
      </c>
      <c r="E2" s="206"/>
      <c r="F2" s="206"/>
      <c r="G2" s="126"/>
      <c r="H2" s="39" t="s">
        <v>9</v>
      </c>
      <c r="I2" s="40">
        <v>43830</v>
      </c>
    </row>
    <row r="3" ht="13.5" thickBot="1"/>
    <row r="4" spans="3:10" ht="12" customHeight="1">
      <c r="C4" s="207" t="s">
        <v>61</v>
      </c>
      <c r="D4" s="220"/>
      <c r="E4" s="220"/>
      <c r="F4" s="221"/>
      <c r="G4" s="210" t="s">
        <v>10</v>
      </c>
      <c r="H4" s="222"/>
      <c r="I4" s="222"/>
      <c r="J4" s="223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16" t="s">
        <v>65</v>
      </c>
      <c r="B7" s="217"/>
      <c r="C7" s="217"/>
      <c r="D7" s="217"/>
      <c r="E7" s="217"/>
      <c r="F7" s="217"/>
      <c r="G7" s="217"/>
      <c r="H7" s="217"/>
      <c r="I7" s="217"/>
      <c r="J7" s="218"/>
    </row>
    <row r="8" spans="1:14" ht="15" customHeight="1">
      <c r="A8" s="213" t="s">
        <v>296</v>
      </c>
      <c r="B8" s="214"/>
      <c r="C8" s="24">
        <f>'MŠ Běhounkova 2300'!C8+'MŠ Běhounkova 2474'!C8+'MŠ Herčíkova 2190'!C8+'MŠ Horákova 2064'!C8+'MŠ Hostinského 1534'!C8+'MŠ Husníkova 2075'!C8+'MŠ Husníkova 2076'!C8+'MŠ Chlupova 1798'!C8+'MŠ Chlupova 1799'!C8+'MŠ Janského 2187'!C8+'MŠ Janského 2188'!C8+'MŠ Klausova 2449'!C8+'MŠ Mezi Školami 2323'!C8+'MŠ Mezi Školami 2482 '!C8+'MŠ Mohylová 1964'!C8+'MŠ Ovčí Hájek 2174'!C8+'MŠ Ovčí Hájek 2177'!C8+'MŠ Podpěrova 1880'!C8+'MŠ Trávníčkova 1747'!C8+'MŠ Vlachova 1501'!C8+'MŠ Vlasákova 955'!C8+'MŠ Zázvorkova 1994'!C8</f>
        <v>13588700</v>
      </c>
      <c r="D8" s="22">
        <f>'MŠ Běhounkova 2300'!D8+'MŠ Běhounkova 2474'!D8+'MŠ Herčíkova 2190'!D8+'MŠ Horákova 2064'!D8+'MŠ Hostinského 1534'!D8+'MŠ Husníkova 2075'!D8+'MŠ Husníkova 2076'!D8+'MŠ Chlupova 1798'!D8+'MŠ Chlupova 1799'!D8+'MŠ Janského 2187'!D8+'MŠ Janského 2188'!D8+'MŠ Klausova 2449'!D8+'MŠ Mezi Školami 2323'!D8+'MŠ Mezi Školami 2482 '!D8+'MŠ Mohylová 1964'!D8+'MŠ Ovčí Hájek 2174'!D8+'MŠ Ovčí Hájek 2177'!D8+'MŠ Podpěrova 1880'!D8+'MŠ Trávníčkova 1747'!D8+'MŠ Vlachova 1501'!D8+'MŠ Vlasákova 955'!D8+'MŠ Zázvorkova 1994'!D8</f>
        <v>14166500</v>
      </c>
      <c r="E8" s="22">
        <f>'MŠ Běhounkova 2300'!E8+'MŠ Běhounkova 2474'!E8+'MŠ Herčíkova 2190'!E8+'MŠ Horákova 2064'!E8+'MŠ Hostinského 1534'!E8+'MŠ Husníkova 2075'!E8+'MŠ Husníkova 2076'!E8+'MŠ Chlupova 1798'!E8+'MŠ Chlupova 1799'!E8+'MŠ Janského 2187'!E8+'MŠ Janského 2188'!E8+'MŠ Klausova 2449'!E8+'MŠ Mezi Školami 2323'!E8+'MŠ Mezi Školami 2482 '!E8+'MŠ Mohylová 1964'!E8+'MŠ Ovčí Hájek 2174'!E8+'MŠ Ovčí Hájek 2177'!E8+'MŠ Podpěrova 1880'!E8+'MŠ Trávníčkova 1747'!E8+'MŠ Vlachova 1501'!E8+'MŠ Vlasákova 955'!E8+'MŠ Zázvorkova 1994'!E8</f>
        <v>14166500</v>
      </c>
      <c r="F8" s="52">
        <f aca="true" t="shared" si="0" ref="F8:F15">E8/D8</f>
        <v>1</v>
      </c>
      <c r="G8" s="24">
        <f>'MŠ Běhounkova 2300'!G8+'MŠ Běhounkova 2474'!G8+'MŠ Herčíkova 2190'!G8+'MŠ Horákova 2064'!G8+'MŠ Hostinského 1534'!G8+'MŠ Husníkova 2075'!G8+'MŠ Husníkova 2076'!G8+'MŠ Chlupova 1798'!G8+'MŠ Chlupova 1799'!G8+'MŠ Janského 2187'!G8+'MŠ Janského 2188'!G8+'MŠ Klausova 2449'!G8+'MŠ Mezi Školami 2323'!G8+'MŠ Mezi Školami 2482 '!G8+'MŠ Mohylová 1964'!G8+'MŠ Ovčí Hájek 2174'!G8+'MŠ Ovčí Hájek 2177'!G8+'MŠ Podpěrova 1880'!G8+'MŠ Trávníčkova 1747'!G8+'MŠ Vlachova 1501'!G8+'MŠ Vlasákova 955'!G8+'MŠ Zázvorkova 1994'!G8</f>
        <v>0</v>
      </c>
      <c r="H8" s="22">
        <f>'MŠ Běhounkova 2300'!H8+'MŠ Běhounkova 2474'!H8+'MŠ Herčíkova 2190'!H8+'MŠ Horákova 2064'!H8+'MŠ Hostinského 1534'!H8+'MŠ Husníkova 2075'!H8+'MŠ Husníkova 2076'!H8+'MŠ Chlupova 1798'!H8+'MŠ Chlupova 1799'!H8+'MŠ Janského 2187'!H8+'MŠ Janského 2188'!H8+'MŠ Klausova 2449'!H8+'MŠ Mezi Školami 2323'!H8+'MŠ Mezi Školami 2482 '!H8+'MŠ Mohylová 1964'!H8+'MŠ Ovčí Hájek 2174'!H8+'MŠ Ovčí Hájek 2177'!H8+'MŠ Podpěrova 1880'!H8+'MŠ Trávníčkova 1747'!H8+'MŠ Vlachova 1501'!H8+'MŠ Vlasákova 955'!H8+'MŠ Zázvorkova 1994'!H8</f>
        <v>0</v>
      </c>
      <c r="I8" s="22">
        <f>'MŠ Běhounkova 2300'!I8+'MŠ Běhounkova 2474'!I8+'MŠ Herčíkova 2190'!I8+'MŠ Horákova 2064'!I8+'MŠ Hostinského 1534'!I8+'MŠ Husníkova 2075'!I8+'MŠ Husníkova 2076'!I8+'MŠ Chlupova 1798'!I8+'MŠ Chlupova 1799'!I8+'MŠ Janského 2187'!I8+'MŠ Janského 2188'!I8+'MŠ Klausova 2449'!I8+'MŠ Mezi Školami 2323'!I8+'MŠ Mezi Školami 2482 '!I8+'MŠ Mohylová 1964'!I8+'MŠ Ovčí Hájek 2174'!I8+'MŠ Ovčí Hájek 2177'!I8+'MŠ Podpěrova 1880'!I8+'MŠ Trávníčkova 1747'!I8+'MŠ Vlachova 1501'!I8+'MŠ Vlasákova 955'!I8+'MŠ Zázvorkova 1994'!I8</f>
        <v>0</v>
      </c>
      <c r="J8" s="52">
        <f aca="true" t="shared" si="1" ref="J8:J15">IF(ISERR(I8/H8),0,I8/H8)</f>
        <v>0</v>
      </c>
      <c r="L8" s="53"/>
      <c r="M8" s="54"/>
      <c r="N8" s="53"/>
    </row>
    <row r="9" spans="1:14" ht="15" customHeight="1">
      <c r="A9" s="13" t="s">
        <v>207</v>
      </c>
      <c r="B9" s="16"/>
      <c r="C9" s="24">
        <f>'MŠ Běhounkova 2300'!C9+'MŠ Běhounkova 2474'!C9+'MŠ Herčíkova 2190'!C9+'MŠ Horákova 2064'!C9+'MŠ Hostinského 1534'!C9+'MŠ Husníkova 2075'!C9+'MŠ Husníkova 2076'!C9+'MŠ Chlupova 1798'!C9+'MŠ Chlupova 1799'!C9+'MŠ Janského 2187'!C9+'MŠ Janského 2188'!C9+'MŠ Klausova 2449'!C9+'MŠ Mezi Školami 2323'!C9+'MŠ Mezi Školami 2482 '!C9+'MŠ Mohylová 1964'!C9+'MŠ Ovčí Hájek 2174'!C9+'MŠ Ovčí Hájek 2177'!C9+'MŠ Podpěrova 1880'!C9+'MŠ Trávníčkova 1747'!C9+'MŠ Vlachova 1501'!C9+'MŠ Vlasákova 955'!C9+'MŠ Zázvorkova 1994'!C9</f>
        <v>0</v>
      </c>
      <c r="D9" s="22">
        <f>'MŠ Běhounkova 2300'!D9+'MŠ Běhounkova 2474'!D9+'MŠ Herčíkova 2190'!D9+'MŠ Horákova 2064'!D9+'MŠ Hostinského 1534'!D9+'MŠ Husníkova 2075'!D9+'MŠ Husníkova 2076'!D9+'MŠ Chlupova 1798'!D9+'MŠ Chlupova 1799'!D9+'MŠ Janského 2187'!D9+'MŠ Janského 2188'!D9+'MŠ Klausova 2449'!D9+'MŠ Mezi Školami 2323'!D9+'MŠ Mezi Školami 2482 '!D9+'MŠ Mohylová 1964'!D9+'MŠ Ovčí Hájek 2174'!D9+'MŠ Ovčí Hájek 2177'!D9+'MŠ Podpěrova 1880'!D9+'MŠ Trávníčkova 1747'!D9+'MŠ Vlachova 1501'!D9+'MŠ Vlasákova 955'!D9+'MŠ Zázvorkova 1994'!D9</f>
        <v>11853900</v>
      </c>
      <c r="E9" s="22">
        <f>'MŠ Běhounkova 2300'!E9+'MŠ Běhounkova 2474'!E9+'MŠ Herčíkova 2190'!E9+'MŠ Horákova 2064'!E9+'MŠ Hostinského 1534'!E9+'MŠ Husníkova 2075'!E9+'MŠ Husníkova 2076'!E9+'MŠ Chlupova 1798'!E9+'MŠ Chlupova 1799'!E9+'MŠ Janského 2187'!E9+'MŠ Janského 2188'!E9+'MŠ Klausova 2449'!E9+'MŠ Mezi Školami 2323'!E9+'MŠ Mezi Školami 2482 '!E9+'MŠ Mohylová 1964'!E9+'MŠ Ovčí Hájek 2174'!E9+'MŠ Ovčí Hájek 2177'!E9+'MŠ Podpěrova 1880'!E9+'MŠ Trávníčkova 1747'!E9+'MŠ Vlachova 1501'!E9+'MŠ Vlasákova 955'!E9+'MŠ Zázvorkova 1994'!E9</f>
        <v>11853900</v>
      </c>
      <c r="F9" s="52">
        <f t="shared" si="0"/>
        <v>1</v>
      </c>
      <c r="G9" s="24">
        <f>'MŠ Běhounkova 2300'!G9+'MŠ Běhounkova 2474'!G9+'MŠ Herčíkova 2190'!G9+'MŠ Horákova 2064'!G9+'MŠ Hostinského 1534'!G9+'MŠ Husníkova 2075'!G9+'MŠ Husníkova 2076'!G9+'MŠ Chlupova 1798'!G9+'MŠ Chlupova 1799'!G9+'MŠ Janského 2187'!G9+'MŠ Janského 2188'!G9+'MŠ Klausova 2449'!G9+'MŠ Mezi Školami 2323'!G9+'MŠ Mezi Školami 2482 '!G9+'MŠ Mohylová 1964'!G9+'MŠ Ovčí Hájek 2174'!G9+'MŠ Ovčí Hájek 2177'!G9+'MŠ Podpěrova 1880'!G9+'MŠ Trávníčkova 1747'!G9+'MŠ Vlachova 1501'!G9+'MŠ Vlasákova 955'!G9+'MŠ Zázvorkova 1994'!G9</f>
        <v>0</v>
      </c>
      <c r="H9" s="22">
        <f>'MŠ Běhounkova 2300'!H9+'MŠ Běhounkova 2474'!H9+'MŠ Herčíkova 2190'!H9+'MŠ Horákova 2064'!H9+'MŠ Hostinského 1534'!H9+'MŠ Husníkova 2075'!H9+'MŠ Husníkova 2076'!H9+'MŠ Chlupova 1798'!H9+'MŠ Chlupova 1799'!H9+'MŠ Janského 2187'!H9+'MŠ Janského 2188'!H9+'MŠ Klausova 2449'!H9+'MŠ Mezi Školami 2323'!H9+'MŠ Mezi Školami 2482 '!H9+'MŠ Mohylová 1964'!H9+'MŠ Ovčí Hájek 2174'!H9+'MŠ Ovčí Hájek 2177'!H9+'MŠ Podpěrova 1880'!H9+'MŠ Trávníčkova 1747'!H9+'MŠ Vlachova 1501'!H9+'MŠ Vlasákova 955'!H9+'MŠ Zázvorkova 1994'!H9</f>
        <v>0</v>
      </c>
      <c r="I9" s="22">
        <f>'MŠ Běhounkova 2300'!I9+'MŠ Běhounkova 2474'!I9+'MŠ Herčíkova 2190'!I9+'MŠ Horákova 2064'!I9+'MŠ Hostinského 1534'!I9+'MŠ Husníkova 2075'!I9+'MŠ Husníkova 2076'!I9+'MŠ Chlupova 1798'!I9+'MŠ Chlupova 1799'!I9+'MŠ Janského 2187'!I9+'MŠ Janského 2188'!I9+'MŠ Klausova 2449'!I9+'MŠ Mezi Školami 2323'!I9+'MŠ Mezi Školami 2482 '!I9+'MŠ Mohylová 1964'!I9+'MŠ Ovčí Hájek 2174'!I9+'MŠ Ovčí Hájek 2177'!I9+'MŠ Podpěrova 1880'!I9+'MŠ Trávníčkova 1747'!I9+'MŠ Vlachova 1501'!I9+'MŠ Vlasákova 955'!I9+'MŠ Zázvorkova 1994'!I9</f>
        <v>0</v>
      </c>
      <c r="J9" s="55">
        <f t="shared" si="1"/>
        <v>0</v>
      </c>
      <c r="L9" s="53"/>
      <c r="N9" s="53"/>
    </row>
    <row r="10" spans="1:14" ht="15" customHeight="1">
      <c r="A10" s="13" t="s">
        <v>298</v>
      </c>
      <c r="B10" s="16"/>
      <c r="C10" s="24">
        <f>'MŠ Běhounkova 2300'!C10+'MŠ Běhounkova 2474'!C10+'MŠ Herčíkova 2190'!C10+'MŠ Horákova 2064'!C10+'MŠ Hostinského 1534'!C10+'MŠ Husníkova 2075'!C10+'MŠ Husníkova 2076'!C10+'MŠ Chlupova 1798'!C10+'MŠ Chlupova 1799'!C10+'MŠ Janského 2187'!C10+'MŠ Janského 2188'!C10+'MŠ Klausova 2449'!C10+'MŠ Mezi Školami 2323'!C10+'MŠ Mezi Školami 2482 '!C10+'MŠ Mohylová 1964'!C11+'MŠ Ovčí Hájek 2174'!C10+'MŠ Ovčí Hájek 2177'!C10+'MŠ Podpěrova 1880'!C10+'MŠ Trávníčkova 1747'!C10+'MŠ Vlachova 1501'!C10+'MŠ Vlasákova 955'!C10+'MŠ Zázvorkova 1994'!C10</f>
        <v>0</v>
      </c>
      <c r="D10" s="22">
        <f>'MŠ Běhounkova 2300'!D10+'MŠ Běhounkova 2474'!D10+'MŠ Herčíkova 2190'!D10+'MŠ Horákova 2064'!D10+'MŠ Hostinského 1534'!D10+'MŠ Husníkova 2075'!D10+'MŠ Husníkova 2076'!D10+'MŠ Chlupova 1798'!D10+'MŠ Chlupova 1799'!D10+'MŠ Janského 2187'!D10+'MŠ Janského 2188'!D10+'MŠ Klausova 2449'!D10+'MŠ Mezi Školami 2323'!D10+'MŠ Mezi Školami 2482 '!D10+'MŠ Mohylová 1964'!D10+'MŠ Ovčí Hájek 2174'!D10+'MŠ Ovčí Hájek 2177'!D10+'MŠ Podpěrova 1880'!D10+'MŠ Trávníčkova 1747'!D10+'MŠ Vlachova 1501'!D10+'MŠ Vlasákova 955'!D10+'MŠ Zázvorkova 1994'!D10</f>
        <v>2249900</v>
      </c>
      <c r="E10" s="22">
        <f>'MŠ Běhounkova 2300'!E10+'MŠ Běhounkova 2474'!E10+'MŠ Herčíkova 2190'!E10+'MŠ Horákova 2064'!E10+'MŠ Hostinského 1534'!E10+'MŠ Husníkova 2075'!E10+'MŠ Husníkova 2076'!E10+'MŠ Chlupova 1798'!E10+'MŠ Chlupova 1799'!E10+'MŠ Janského 2187'!E10+'MŠ Janského 2188'!E10+'MŠ Klausova 2449'!E10+'MŠ Mezi Školami 2323'!E10+'MŠ Mezi Školami 2482 '!E10+'MŠ Mohylová 1964'!E10+'MŠ Ovčí Hájek 2174'!E10+'MŠ Ovčí Hájek 2177'!E10+'MŠ Podpěrova 1880'!E10+'MŠ Trávníčkova 1747'!E10+'MŠ Vlachova 1501'!E10+'MŠ Vlasákova 955'!E10+'MŠ Zázvorkova 1994'!E10</f>
        <v>2249655.17</v>
      </c>
      <c r="F10" s="52">
        <f t="shared" si="0"/>
        <v>0.9998911818303036</v>
      </c>
      <c r="G10" s="24">
        <f>'MŠ Běhounkova 2300'!G10+'MŠ Běhounkova 2474'!G10+'MŠ Herčíkova 2190'!G10+'MŠ Horákova 2064'!G10+'MŠ Hostinského 1534'!G10+'MŠ Husníkova 2075'!G10+'MŠ Husníkova 2076'!G10+'MŠ Chlupova 1798'!G10+'MŠ Chlupova 1799'!G10+'MŠ Janského 2187'!G10+'MŠ Janského 2188'!G10+'MŠ Klausova 2449'!G10+'MŠ Mezi Školami 2323'!G10+'MŠ Mezi Školami 2482 '!G10+'MŠ Mohylová 1964'!G11+'MŠ Ovčí Hájek 2174'!G10+'MŠ Ovčí Hájek 2177'!G10+'MŠ Podpěrova 1880'!G10+'MŠ Trávníčkova 1747'!G10+'MŠ Vlachova 1501'!G10+'MŠ Vlasákova 955'!G10+'MŠ Zázvorkova 1994'!G10</f>
        <v>0</v>
      </c>
      <c r="H10" s="22">
        <f>'MŠ Běhounkova 2300'!H10+'MŠ Běhounkova 2474'!H10+'MŠ Herčíkova 2190'!H10+'MŠ Horákova 2064'!H10+'MŠ Hostinského 1534'!H10+'MŠ Husníkova 2075'!H10+'MŠ Husníkova 2076'!H10+'MŠ Chlupova 1798'!H10+'MŠ Chlupova 1799'!H10+'MŠ Janského 2187'!H10+'MŠ Janského 2188'!H10+'MŠ Klausova 2449'!H10+'MŠ Mezi Školami 2323'!H10+'MŠ Mezi Školami 2482 '!H10+'MŠ Mohylová 1964'!H11+'MŠ Ovčí Hájek 2174'!H10+'MŠ Ovčí Hájek 2177'!H10+'MŠ Podpěrova 1880'!H10+'MŠ Trávníčkova 1747'!H10+'MŠ Vlachova 1501'!H10+'MŠ Vlasákova 955'!H10+'MŠ Zázvorkova 1994'!H10</f>
        <v>0</v>
      </c>
      <c r="I10" s="22">
        <f>'MŠ Běhounkova 2300'!I10+'MŠ Běhounkova 2474'!I10+'MŠ Herčíkova 2190'!I10+'MŠ Horákova 2064'!I10+'MŠ Hostinského 1534'!I10+'MŠ Husníkova 2075'!I10+'MŠ Husníkova 2076'!I10+'MŠ Chlupova 1798'!I10+'MŠ Chlupova 1799'!I10+'MŠ Janského 2187'!I10+'MŠ Janského 2188'!I10+'MŠ Klausova 2449'!I10+'MŠ Mezi Školami 2323'!I10+'MŠ Mezi Školami 2482 '!I10+'MŠ Mohylová 1964'!I11+'MŠ Ovčí Hájek 2174'!I10+'MŠ Ovčí Hájek 2177'!I10+'MŠ Podpěrova 1880'!I10+'MŠ Trávníčkova 1747'!I10+'MŠ Vlachova 1501'!I10+'MŠ Vlasákova 955'!I10+'MŠ Zázvorkova 1994'!I10</f>
        <v>0</v>
      </c>
      <c r="J10" s="55">
        <f>IF(ISERR(I10/H10),0,I10/H10)</f>
        <v>0</v>
      </c>
      <c r="L10" s="53"/>
      <c r="N10" s="53"/>
    </row>
    <row r="11" spans="1:14" ht="15" customHeight="1">
      <c r="A11" s="13" t="s">
        <v>206</v>
      </c>
      <c r="B11" s="16"/>
      <c r="C11" s="24">
        <f>'MŠ Běhounkova 2300'!C11+'MŠ Běhounkova 2474'!C11+'MŠ Herčíkova 2190'!C11+'MŠ Horákova 2064'!C11+'MŠ Hostinského 1534'!C11+'MŠ Husníkova 2075'!C11+'MŠ Husníkova 2076'!C11+'MŠ Chlupova 1798'!C11+'MŠ Chlupova 1799'!C11+'MŠ Janského 2187'!C11+'MŠ Janského 2188'!C11+'MŠ Klausova 2449'!C11+'MŠ Mezi Školami 2323'!C11+'MŠ Mezi Školami 2482 '!C11+'MŠ Mohylová 1964'!C11+'MŠ Ovčí Hájek 2174'!C11+'MŠ Ovčí Hájek 2177'!C11+'MŠ Podpěrova 1880'!C11+'MŠ Trávníčkova 1747'!C11+'MŠ Vlachova 1501'!C11+'MŠ Vlasákova 955'!C11+'MŠ Zázvorkova 1994'!C11</f>
        <v>0</v>
      </c>
      <c r="D11" s="22">
        <f>'MŠ Běhounkova 2300'!D11+'MŠ Běhounkova 2474'!D11+'MŠ Herčíkova 2190'!D11+'MŠ Horákova 2064'!D11+'MŠ Hostinského 1534'!D11+'MŠ Husníkova 2075'!D11+'MŠ Husníkova 2076'!D11+'MŠ Chlupova 1798'!D11+'MŠ Chlupova 1799'!D11+'MŠ Janského 2187'!D11+'MŠ Janského 2188'!D11+'MŠ Klausova 2449'!D11+'MŠ Mezi Školami 2323'!D11+'MŠ Mezi Školami 2482 '!D11+'MŠ Mohylová 1964'!D11+'MŠ Ovčí Hájek 2174'!D11+'MŠ Ovčí Hájek 2177'!D11+'MŠ Podpěrova 1880'!D11+'MŠ Trávníčkova 1747'!D11+'MŠ Vlachova 1501'!D11+'MŠ Vlasákova 955'!D11+'MŠ Zázvorkova 1994'!D11</f>
        <v>411100</v>
      </c>
      <c r="E11" s="22">
        <f>'MŠ Běhounkova 2300'!E11+'MŠ Běhounkova 2474'!E11+'MŠ Herčíkova 2190'!E11+'MŠ Horákova 2064'!E11+'MŠ Hostinského 1534'!E11+'MŠ Husníkova 2075'!E11+'MŠ Husníkova 2076'!E11+'MŠ Chlupova 1798'!E11+'MŠ Chlupova 1799'!E11+'MŠ Janského 2187'!E11+'MŠ Janského 2188'!E11+'MŠ Klausova 2449'!E11+'MŠ Mezi Školami 2323'!E11+'MŠ Mezi Školami 2482 '!E11+'MŠ Mohylová 1964'!E11+'MŠ Ovčí Hájek 2174'!E11+'MŠ Ovčí Hájek 2177'!E11+'MŠ Podpěrova 1880'!E11+'MŠ Trávníčkova 1747'!E11+'MŠ Vlachova 1501'!E11+'MŠ Vlasákova 955'!E11+'MŠ Zázvorkova 1994'!E11</f>
        <v>411078.14</v>
      </c>
      <c r="F11" s="55">
        <f>IF(ISERR(E11/D11),0,E11/D11)</f>
        <v>0.9999468255898808</v>
      </c>
      <c r="G11" s="24">
        <f>'MŠ Běhounkova 2300'!G11+'MŠ Běhounkova 2474'!G11+'MŠ Herčíkova 2190'!G11+'MŠ Horákova 2064'!G11+'MŠ Hostinského 1534'!G11+'MŠ Husníkova 2075'!G11+'MŠ Husníkova 2076'!G11+'MŠ Chlupova 1798'!G11+'MŠ Chlupova 1799'!G11+'MŠ Janského 2187'!G11+'MŠ Janského 2188'!G11+'MŠ Klausova 2449'!G11+'MŠ Mezi Školami 2323'!G11+'MŠ Mezi Školami 2482 '!G11+'MŠ Mohylová 1964'!G11+'MŠ Ovčí Hájek 2174'!G11+'MŠ Ovčí Hájek 2177'!G11+'MŠ Podpěrova 1880'!G11+'MŠ Trávníčkova 1747'!G11+'MŠ Vlachova 1501'!G11+'MŠ Vlasákova 955'!G11+'MŠ Zázvorkova 1994'!G11</f>
        <v>0</v>
      </c>
      <c r="H11" s="22">
        <f>'MŠ Běhounkova 2300'!H11+'MŠ Běhounkova 2474'!H11+'MŠ Herčíkova 2190'!H11+'MŠ Horákova 2064'!H11+'MŠ Hostinského 1534'!H11+'MŠ Husníkova 2075'!H11+'MŠ Husníkova 2076'!H11+'MŠ Chlupova 1798'!H11+'MŠ Chlupova 1799'!H11+'MŠ Janského 2187'!H11+'MŠ Janského 2188'!H11+'MŠ Klausova 2449'!H11+'MŠ Mezi Školami 2323'!H11+'MŠ Mezi Školami 2482 '!H11+'MŠ Mohylová 1964'!H11+'MŠ Ovčí Hájek 2174'!H11+'MŠ Ovčí Hájek 2177'!H11+'MŠ Podpěrova 1880'!H11+'MŠ Trávníčkova 1747'!H11+'MŠ Vlachova 1501'!H11+'MŠ Vlasákova 955'!H11+'MŠ Zázvorkova 1994'!H11</f>
        <v>0</v>
      </c>
      <c r="I11" s="22">
        <f>'MŠ Běhounkova 2300'!I11+'MŠ Běhounkova 2474'!I11+'MŠ Herčíkova 2190'!I11+'MŠ Horákova 2064'!I11+'MŠ Hostinského 1534'!I11+'MŠ Husníkova 2075'!I11+'MŠ Husníkova 2076'!I11+'MŠ Chlupova 1798'!I11+'MŠ Chlupova 1799'!I11+'MŠ Janského 2187'!I11+'MŠ Janského 2188'!I11+'MŠ Klausova 2449'!I11+'MŠ Mezi Školami 2323'!I11+'MŠ Mezi Školami 2482 '!I11+'MŠ Mohylová 1964'!I11+'MŠ Ovčí Hájek 2174'!I11+'MŠ Ovčí Hájek 2177'!I11+'MŠ Podpěrova 1880'!I11+'MŠ Trávníčkova 1747'!I11+'MŠ Vlachova 1501'!I11+'MŠ Vlasákova 955'!I11+'MŠ Zázvorkova 1994'!I11</f>
        <v>0</v>
      </c>
      <c r="J11" s="55">
        <f>IF(ISERR(I11/H11),0,I11/H11)</f>
        <v>0</v>
      </c>
      <c r="L11" s="53"/>
      <c r="N11" s="53"/>
    </row>
    <row r="12" spans="1:14" ht="15" customHeight="1">
      <c r="A12" s="13" t="s">
        <v>66</v>
      </c>
      <c r="B12" s="16"/>
      <c r="C12" s="24">
        <f>'MŠ Běhounkova 2300'!C12+'MŠ Běhounkova 2474'!C12+'MŠ Herčíkova 2190'!C12+'MŠ Horákova 2064'!C12+'MŠ Hostinského 1534'!C12+'MŠ Husníkova 2075'!C12+'MŠ Husníkova 2076'!C12+'MŠ Chlupova 1798'!C12+'MŠ Chlupova 1799'!C12+'MŠ Janského 2187'!C12+'MŠ Janského 2188'!C12+'MŠ Klausova 2449'!C12+'MŠ Mezi Školami 2323'!C12+'MŠ Mezi Školami 2482 '!C12+'MŠ Mohylová 1964'!C12+'MŠ Ovčí Hájek 2174'!C12+'MŠ Ovčí Hájek 2177'!C12+'MŠ Podpěrova 1880'!C12+'MŠ Trávníčkova 1747'!C12+'MŠ Vlachova 1501'!C12+'MŠ Vlasákova 955'!C12+'MŠ Zázvorkova 1994'!C12</f>
        <v>8113100</v>
      </c>
      <c r="D12" s="22">
        <f>'MŠ Běhounkova 2300'!D12+'MŠ Běhounkova 2474'!D12+'MŠ Herčíkova 2190'!D12+'MŠ Horákova 2064'!D12+'MŠ Hostinského 1534'!D12+'MŠ Husníkova 2075'!D12+'MŠ Husníkova 2076'!D12+'MŠ Chlupova 1798'!D12+'MŠ Chlupova 1799'!D12+'MŠ Janského 2187'!D12+'MŠ Janského 2188'!D12+'MŠ Klausova 2449'!D12+'MŠ Mezi Školami 2323'!D12+'MŠ Mezi Školami 2482 '!D12+'MŠ Mohylová 1964'!D12+'MŠ Ovčí Hájek 2174'!D12+'MŠ Ovčí Hájek 2177'!D12+'MŠ Podpěrova 1880'!D12+'MŠ Trávníčkova 1747'!D12+'MŠ Vlachova 1501'!D12+'MŠ Vlasákova 955'!D12+'MŠ Zázvorkova 1994'!D12</f>
        <v>7879300</v>
      </c>
      <c r="E12" s="22">
        <f>'MŠ Běhounkova 2300'!E12+'MŠ Běhounkova 2474'!E12+'MŠ Herčíkova 2190'!E12+'MŠ Horákova 2064'!E12+'MŠ Hostinského 1534'!E12+'MŠ Husníkova 2075'!E12+'MŠ Husníkova 2076'!E12+'MŠ Chlupova 1798'!E12+'MŠ Chlupova 1799'!E12+'MŠ Janského 2187'!E12+'MŠ Janského 2188'!E12+'MŠ Klausova 2449'!E12+'MŠ Mezi Školami 2323'!E12+'MŠ Mezi Školami 2482 '!E12+'MŠ Mohylová 1964'!E12+'MŠ Ovčí Hájek 2174'!E12+'MŠ Ovčí Hájek 2177'!E12+'MŠ Podpěrova 1880'!E12+'MŠ Trávníčkova 1747'!E12+'MŠ Vlachova 1501'!E12+'MŠ Vlasákova 955'!E12+'MŠ Zázvorkova 1994'!E12</f>
        <v>7879100</v>
      </c>
      <c r="F12" s="52">
        <f t="shared" si="0"/>
        <v>0.9999746170345082</v>
      </c>
      <c r="G12" s="24">
        <f>'MŠ Běhounkova 2300'!G12+'MŠ Běhounkova 2474'!G12+'MŠ Herčíkova 2190'!G12+'MŠ Horákova 2064'!G12+'MŠ Hostinského 1534'!G12+'MŠ Husníkova 2075'!G12+'MŠ Husníkova 2076'!G12+'MŠ Chlupova 1798'!G12+'MŠ Chlupova 1799'!G12+'MŠ Janského 2187'!G12+'MŠ Janského 2188'!G12+'MŠ Klausova 2449'!G12+'MŠ Mezi Školami 2323'!G12+'MŠ Mezi Školami 2482 '!G12+'MŠ Mohylová 1964'!G12+'MŠ Ovčí Hájek 2174'!G12+'MŠ Ovčí Hájek 2177'!G12+'MŠ Podpěrova 1880'!G12+'MŠ Trávníčkova 1747'!G12+'MŠ Vlachova 1501'!G12+'MŠ Vlasákova 955'!G12+'MŠ Zázvorkova 1994'!G12</f>
        <v>0</v>
      </c>
      <c r="H12" s="22">
        <f>'MŠ Běhounkova 2300'!H12+'MŠ Běhounkova 2474'!H12+'MŠ Herčíkova 2190'!H12+'MŠ Horákova 2064'!H12+'MŠ Hostinského 1534'!H12+'MŠ Husníkova 2075'!H12+'MŠ Husníkova 2076'!H12+'MŠ Chlupova 1798'!H12+'MŠ Chlupova 1799'!H12+'MŠ Janského 2187'!H12+'MŠ Janského 2188'!H12+'MŠ Klausova 2449'!H12+'MŠ Mezi Školami 2323'!H12+'MŠ Mezi Školami 2482 '!H12+'MŠ Mohylová 1964'!H12+'MŠ Ovčí Hájek 2174'!H12+'MŠ Ovčí Hájek 2177'!H12+'MŠ Podpěrova 1880'!H12+'MŠ Trávníčkova 1747'!H12+'MŠ Vlachova 1501'!H12+'MŠ Vlasákova 955'!H12+'MŠ Zázvorkova 1994'!H12</f>
        <v>0</v>
      </c>
      <c r="I12" s="22">
        <f>'MŠ Běhounkova 2300'!I12+'MŠ Běhounkova 2474'!I12+'MŠ Herčíkova 2190'!I12+'MŠ Horákova 2064'!I12+'MŠ Hostinského 1534'!I12+'MŠ Husníkova 2075'!I12+'MŠ Husníkova 2076'!I12+'MŠ Chlupova 1798'!I12+'MŠ Chlupova 1799'!I12+'MŠ Janského 2187'!I12+'MŠ Janského 2188'!I12+'MŠ Klausova 2449'!I12+'MŠ Mezi Školami 2323'!I12+'MŠ Mezi Školami 2482 '!I12+'MŠ Mohylová 1964'!I12+'MŠ Ovčí Hájek 2174'!I12+'MŠ Ovčí Hájek 2177'!I12+'MŠ Podpěrova 1880'!I12+'MŠ Trávníčkova 1747'!I12+'MŠ Vlachova 1501'!I12+'MŠ Vlasákova 955'!I12+'MŠ Zázvorkova 1994'!I12</f>
        <v>0</v>
      </c>
      <c r="J12" s="55">
        <f t="shared" si="1"/>
        <v>0</v>
      </c>
      <c r="L12" s="53"/>
      <c r="N12" s="53"/>
    </row>
    <row r="13" spans="1:14" ht="15" customHeight="1">
      <c r="A13" s="213" t="s">
        <v>67</v>
      </c>
      <c r="B13" s="214"/>
      <c r="C13" s="24">
        <f>'MŠ Běhounkova 2300'!C13+'MŠ Běhounkova 2474'!C13+'MŠ Herčíkova 2190'!C13+'MŠ Horákova 2064'!C13+'MŠ Hostinského 1534'!C13+'MŠ Husníkova 2075'!C13+'MŠ Husníkova 2076'!C13+'MŠ Chlupova 1798'!C13+'MŠ Chlupova 1799'!C13+'MŠ Janského 2187'!C13+'MŠ Janského 2188'!C13+'MŠ Klausova 2449'!C13+'MŠ Mezi Školami 2323'!C13+'MŠ Mezi Školami 2482 '!C13+'MŠ Mohylová 1964'!C13+'MŠ Ovčí Hájek 2174'!C13+'MŠ Ovčí Hájek 2177'!C13+'MŠ Podpěrova 1880'!C13+'MŠ Trávníčkova 1747'!C13+'MŠ Vlachova 1501'!C13+'MŠ Vlasákova 955'!C13+'MŠ Zázvorkova 1994'!C13</f>
        <v>13023400</v>
      </c>
      <c r="D13" s="22">
        <f>'MŠ Běhounkova 2300'!D13+'MŠ Běhounkova 2474'!D13+'MŠ Herčíkova 2190'!D13+'MŠ Horákova 2064'!D13+'MŠ Hostinského 1534'!D13+'MŠ Husníkova 2075'!D13+'MŠ Husníkova 2076'!D13+'MŠ Chlupova 1798'!D13+'MŠ Chlupova 1799'!D13+'MŠ Janského 2187'!D13+'MŠ Janského 2188'!D13+'MŠ Klausova 2449'!D13+'MŠ Mezi Školami 2323'!D13+'MŠ Mezi Školami 2482 '!D13+'MŠ Mohylová 1964'!D13+'MŠ Ovčí Hájek 2174'!D13+'MŠ Ovčí Hájek 2177'!D13+'MŠ Podpěrova 1880'!D13+'MŠ Trávníčkova 1747'!D13+'MŠ Vlachova 1501'!D13+'MŠ Vlasákova 955'!D13+'MŠ Zázvorkova 1994'!D13</f>
        <v>13421600</v>
      </c>
      <c r="E13" s="22">
        <f>'MŠ Běhounkova 2300'!E13+'MŠ Běhounkova 2474'!E13+'MŠ Herčíkova 2190'!E13+'MŠ Horákova 2064'!E13+'MŠ Hostinského 1534'!E13+'MŠ Husníkova 2075'!E13+'MŠ Husníkova 2076'!E13+'MŠ Chlupova 1798'!E13+'MŠ Chlupova 1799'!E13+'MŠ Janského 2187'!E13+'MŠ Janského 2188'!E13+'MŠ Klausova 2449'!E13+'MŠ Mezi Školami 2323'!E13+'MŠ Mezi Školami 2482 '!E13+'MŠ Mohylová 1964'!E13+'MŠ Ovčí Hájek 2174'!E13+'MŠ Ovčí Hájek 2177'!E13+'MŠ Podpěrova 1880'!E13+'MŠ Trávníčkova 1747'!E13+'MŠ Vlachova 1501'!E13+'MŠ Vlasákova 955'!E13+'MŠ Zázvorkova 1994'!E13</f>
        <v>13421603.98</v>
      </c>
      <c r="F13" s="52">
        <f t="shared" si="0"/>
        <v>1.0000002965369257</v>
      </c>
      <c r="G13" s="24">
        <f>'MŠ Běhounkova 2300'!G13+'MŠ Běhounkova 2474'!G13+'MŠ Herčíkova 2190'!G13+'MŠ Horákova 2064'!G13+'MŠ Hostinského 1534'!G13+'MŠ Husníkova 2075'!G13+'MŠ Husníkova 2076'!G13+'MŠ Chlupova 1798'!G13+'MŠ Chlupova 1799'!G13+'MŠ Janského 2187'!G13+'MŠ Janského 2188'!G13+'MŠ Klausova 2449'!G13+'MŠ Mezi Školami 2323'!G13+'MŠ Mezi Školami 2482 '!G13+'MŠ Mohylová 1964'!G13+'MŠ Ovčí Hájek 2174'!G13+'MŠ Ovčí Hájek 2177'!G13+'MŠ Podpěrova 1880'!G13+'MŠ Trávníčkova 1747'!G13+'MŠ Vlachova 1501'!G13+'MŠ Vlasákova 955'!G13+'MŠ Zázvorkova 1994'!G13</f>
        <v>0</v>
      </c>
      <c r="H13" s="22">
        <f>'MŠ Běhounkova 2300'!H13+'MŠ Běhounkova 2474'!H13+'MŠ Herčíkova 2190'!H13+'MŠ Horákova 2064'!H13+'MŠ Hostinského 1534'!H13+'MŠ Husníkova 2075'!H13+'MŠ Husníkova 2076'!H13+'MŠ Chlupova 1798'!H13+'MŠ Chlupova 1799'!H13+'MŠ Janského 2187'!H13+'MŠ Janského 2188'!H13+'MŠ Klausova 2449'!H13+'MŠ Mezi Školami 2323'!H13+'MŠ Mezi Školami 2482 '!H13+'MŠ Mohylová 1964'!H13+'MŠ Ovčí Hájek 2174'!H13+'MŠ Ovčí Hájek 2177'!H13+'MŠ Podpěrova 1880'!H13+'MŠ Trávníčkova 1747'!H13+'MŠ Vlachova 1501'!H13+'MŠ Vlasákova 955'!H13+'MŠ Zázvorkova 1994'!H13</f>
        <v>0</v>
      </c>
      <c r="I13" s="22">
        <f>'MŠ Běhounkova 2300'!I13+'MŠ Běhounkova 2474'!I13+'MŠ Herčíkova 2190'!I13+'MŠ Horákova 2064'!I13+'MŠ Hostinského 1534'!I13+'MŠ Husníkova 2075'!I13+'MŠ Husníkova 2076'!I13+'MŠ Chlupova 1798'!I13+'MŠ Chlupova 1799'!I13+'MŠ Janského 2187'!I13+'MŠ Janského 2188'!I13+'MŠ Klausova 2449'!I13+'MŠ Mezi Školami 2323'!I13+'MŠ Mezi Školami 2482 '!I13+'MŠ Mohylová 1964'!I13+'MŠ Ovčí Hájek 2174'!I13+'MŠ Ovčí Hájek 2177'!I13+'MŠ Podpěrova 1880'!I13+'MŠ Trávníčkova 1747'!I13+'MŠ Vlachova 1501'!I13+'MŠ Vlasákova 955'!I13+'MŠ Zázvorkova 1994'!I13</f>
        <v>0</v>
      </c>
      <c r="J13" s="55">
        <f t="shared" si="1"/>
        <v>0</v>
      </c>
      <c r="L13" s="53"/>
      <c r="N13" s="53"/>
    </row>
    <row r="14" spans="1:14" ht="15" customHeight="1">
      <c r="A14" s="13" t="s">
        <v>68</v>
      </c>
      <c r="B14" s="89"/>
      <c r="C14" s="24">
        <f>'MŠ Běhounkova 2300'!C14+'MŠ Běhounkova 2474'!C14+'MŠ Herčíkova 2190'!C14+'MŠ Horákova 2064'!C14+'MŠ Hostinského 1534'!C14+'MŠ Husníkova 2075'!C14+'MŠ Husníkova 2076'!C14+'MŠ Chlupova 1798'!C14+'MŠ Chlupova 1799'!C14+'MŠ Janského 2187'!C14+'MŠ Janského 2188'!C14+'MŠ Klausova 2449'!C14+'MŠ Mezi Školami 2323'!C14+'MŠ Mezi Školami 2482 '!C14+'MŠ Mohylová 1964'!C14+'MŠ Ovčí Hájek 2174'!C14+'MŠ Ovčí Hájek 2177'!C14+'MŠ Podpěrova 1880'!C14+'MŠ Trávníčkova 1747'!C14+'MŠ Vlachova 1501'!C14+'MŠ Vlasákova 955'!C14+'MŠ Zázvorkova 1994'!C14</f>
        <v>17300</v>
      </c>
      <c r="D14" s="22">
        <f>'MŠ Běhounkova 2300'!D14+'MŠ Běhounkova 2474'!D14+'MŠ Herčíkova 2190'!D14+'MŠ Horákova 2064'!D14+'MŠ Hostinského 1534'!D14+'MŠ Husníkova 2075'!D14+'MŠ Husníkova 2076'!D14+'MŠ Chlupova 1798'!D14+'MŠ Chlupova 1799'!D14+'MŠ Janského 2187'!D14+'MŠ Janského 2188'!D14+'MŠ Klausova 2449'!D14+'MŠ Mezi Školami 2323'!D14+'MŠ Mezi Školami 2482 '!D14+'MŠ Mohylová 1964'!D14+'MŠ Ovčí Hájek 2174'!D14+'MŠ Ovčí Hájek 2177'!D14+'MŠ Podpěrova 1880'!D14+'MŠ Trávníčkova 1747'!D14+'MŠ Vlachova 1501'!D14+'MŠ Vlasákova 955'!D14+'MŠ Zázvorkova 1994'!D14</f>
        <v>2027900</v>
      </c>
      <c r="E14" s="22">
        <f>'MŠ Běhounkova 2300'!E14+'MŠ Běhounkova 2474'!E14+'MŠ Herčíkova 2190'!E14+'MŠ Horákova 2064'!E14+'MŠ Hostinského 1534'!E14+'MŠ Husníkova 2075'!E14+'MŠ Husníkova 2076'!E14+'MŠ Chlupova 1798'!E14+'MŠ Chlupova 1799'!E14+'MŠ Janského 2187'!E14+'MŠ Janského 2188'!E14+'MŠ Klausova 2449'!E14+'MŠ Mezi Školami 2323'!E14+'MŠ Mezi Školami 2482 '!E14+'MŠ Mohylová 1964'!E14+'MŠ Ovčí Hájek 2174'!E14+'MŠ Ovčí Hájek 2177'!E14+'MŠ Podpěrova 1880'!E14+'MŠ Trávníčkova 1747'!E14+'MŠ Vlachova 1501'!E14+'MŠ Vlasákova 955'!E14+'MŠ Zázvorkova 1994'!E14</f>
        <v>2027626.58</v>
      </c>
      <c r="F14" s="52">
        <f t="shared" si="0"/>
        <v>0.9998651708664136</v>
      </c>
      <c r="G14" s="24">
        <f>'MŠ Běhounkova 2300'!G14+'MŠ Běhounkova 2474'!G14+'MŠ Herčíkova 2190'!G14+'MŠ Horákova 2064'!G14+'MŠ Hostinského 1534'!G14+'MŠ Husníkova 2075'!G14+'MŠ Husníkova 2076'!G14+'MŠ Chlupova 1798'!G14+'MŠ Chlupova 1799'!G14+'MŠ Janského 2187'!G14+'MŠ Janského 2188'!G14+'MŠ Klausova 2449'!G14+'MŠ Mezi Školami 2323'!G14+'MŠ Mezi Školami 2482 '!G14+'MŠ Mohylová 1964'!G14+'MŠ Ovčí Hájek 2174'!G14+'MŠ Ovčí Hájek 2177'!G14+'MŠ Podpěrova 1880'!G14+'MŠ Trávníčkova 1747'!G14+'MŠ Vlachova 1501'!G14+'MŠ Vlasákova 955'!G14+'MŠ Zázvorkova 1994'!G14</f>
        <v>1709700</v>
      </c>
      <c r="H14" s="22">
        <f>'MŠ Běhounkova 2300'!H14+'MŠ Běhounkova 2474'!H14+'MŠ Herčíkova 2190'!H14+'MŠ Horákova 2064'!H14+'MŠ Hostinského 1534'!H14+'MŠ Husníkova 2075'!H14+'MŠ Husníkova 2076'!H14+'MŠ Chlupova 1798'!H14+'MŠ Chlupova 1799'!H14+'MŠ Janského 2187'!H14+'MŠ Janského 2188'!H14+'MŠ Klausova 2449'!H14+'MŠ Mezi Školami 2323'!H14+'MŠ Mezi Školami 2482 '!H14+'MŠ Mohylová 1964'!H14+'MŠ Ovčí Hájek 2174'!H14+'MŠ Ovčí Hájek 2177'!H14+'MŠ Podpěrova 1880'!H14+'MŠ Trávníčkova 1747'!H14+'MŠ Vlachova 1501'!H14+'MŠ Vlasákova 955'!H14+'MŠ Zázvorkova 1994'!H14</f>
        <v>1764900</v>
      </c>
      <c r="I14" s="22">
        <f>'MŠ Běhounkova 2300'!I14+'MŠ Běhounkova 2474'!I14+'MŠ Herčíkova 2190'!I14+'MŠ Horákova 2064'!I14+'MŠ Hostinského 1534'!I14+'MŠ Husníkova 2075'!I14+'MŠ Husníkova 2076'!I14+'MŠ Chlupova 1798'!I14+'MŠ Chlupova 1799'!I14+'MŠ Janského 2187'!I14+'MŠ Janského 2188'!I14+'MŠ Klausova 2449'!I14+'MŠ Mezi Školami 2323'!I14+'MŠ Mezi Školami 2482 '!I14+'MŠ Mohylová 1964'!I14+'MŠ Ovčí Hájek 2174'!I14+'MŠ Ovčí Hájek 2177'!I14+'MŠ Podpěrova 1880'!I14+'MŠ Trávníčkova 1747'!I14+'MŠ Vlachova 1501'!I14+'MŠ Vlasákova 955'!I14+'MŠ Zázvorkova 1994'!I14</f>
        <v>1763585.4</v>
      </c>
      <c r="J14" s="52">
        <f>I14/H14</f>
        <v>0.9992551419343871</v>
      </c>
      <c r="L14" s="53"/>
      <c r="N14" s="53"/>
    </row>
    <row r="15" spans="1:14" ht="15" customHeight="1" thickBot="1">
      <c r="A15" s="204" t="s">
        <v>216</v>
      </c>
      <c r="B15" s="205"/>
      <c r="C15" s="24">
        <f>'MŠ Běhounkova 2300'!C15+'MŠ Běhounkova 2474'!C15+'MŠ Herčíkova 2190'!C15+'MŠ Horákova 2064'!C15+'MŠ Hostinského 1534'!C15+'MŠ Husníkova 2075'!C15+'MŠ Husníkova 2076'!C15+'MŠ Chlupova 1798'!C15+'MŠ Chlupova 1799'!C15+'MŠ Janského 2187'!C15+'MŠ Janského 2188'!C15+'MŠ Klausova 2449'!C15+'MŠ Mezi Školami 2323'!C15+'MŠ Mezi Školami 2482 '!C15+'MŠ Mohylová 1964'!C15+'MŠ Ovčí Hájek 2174'!C15+'MŠ Ovčí Hájek 2177'!C15+'MŠ Podpěrova 1880'!C15+'MŠ Trávníčkova 1747'!C15+'MŠ Vlachova 1501'!C15+'MŠ Vlasákova 955'!C15+'MŠ Zázvorkova 1994'!C15</f>
        <v>0</v>
      </c>
      <c r="D15" s="22">
        <f>'MŠ Běhounkova 2300'!D15+'MŠ Běhounkova 2474'!D15+'MŠ Herčíkova 2190'!D15+'MŠ Horákova 2064'!D15+'MŠ Hostinského 1534'!D15+'MŠ Husníkova 2075'!D15+'MŠ Husníkova 2076'!D15+'MŠ Chlupova 1798'!D15+'MŠ Chlupova 1799'!D15+'MŠ Janského 2187'!D15+'MŠ Janského 2188'!D15+'MŠ Klausova 2449'!D15+'MŠ Mezi Školami 2323'!D15+'MŠ Mezi Školami 2482 '!D15+'MŠ Mohylová 1964'!D15+'MŠ Ovčí Hájek 2174'!D15+'MŠ Ovčí Hájek 2177'!D15+'MŠ Podpěrova 1880'!D15+'MŠ Trávníčkova 1747'!D15+'MŠ Vlachova 1501'!D15+'MŠ Vlasákova 955'!D15+'MŠ Zázvorkova 1994'!D15</f>
        <v>1381700</v>
      </c>
      <c r="E15" s="22">
        <f>'MŠ Běhounkova 2300'!E15+'MŠ Běhounkova 2474'!E15+'MŠ Herčíkova 2190'!E15+'MŠ Horákova 2064'!E15+'MŠ Hostinského 1534'!E15+'MŠ Husníkova 2075'!E15+'MŠ Husníkova 2076'!E15+'MŠ Chlupova 1798'!E15+'MŠ Chlupova 1799'!E15+'MŠ Janského 2187'!E15+'MŠ Janského 2188'!E15+'MŠ Klausova 2449'!E15+'MŠ Mezi Školami 2323'!E15+'MŠ Mezi Školami 2482 '!E15+'MŠ Mohylová 1964'!E15+'MŠ Ovčí Hájek 2174'!E15+'MŠ Ovčí Hájek 2177'!E15+'MŠ Podpěrova 1880'!E15+'MŠ Trávníčkova 1747'!E15+'MŠ Vlachova 1501'!E15+'MŠ Vlasákova 955'!E15+'MŠ Zázvorkova 1994'!E15</f>
        <v>1381470.93</v>
      </c>
      <c r="F15" s="52">
        <f t="shared" si="0"/>
        <v>0.9998342114786133</v>
      </c>
      <c r="G15" s="24">
        <f>'MŠ Běhounkova 2300'!G15+'MŠ Běhounkova 2474'!G15+'MŠ Herčíkova 2190'!G15+'MŠ Horákova 2064'!G15+'MŠ Hostinského 1534'!G15+'MŠ Husníkova 2075'!G15+'MŠ Husníkova 2076'!G15+'MŠ Chlupova 1798'!G15+'MŠ Chlupova 1799'!G15+'MŠ Janského 2187'!G15+'MŠ Janského 2188'!G15+'MŠ Klausova 2449'!G15+'MŠ Mezi Školami 2323'!G15+'MŠ Mezi Školami 2482 '!G15+'MŠ Mohylová 1964'!G15+'MŠ Ovčí Hájek 2174'!G15+'MŠ Ovčí Hájek 2177'!G15+'MŠ Podpěrova 1880'!G15+'MŠ Trávníčkova 1747'!G15+'MŠ Vlachova 1501'!G15+'MŠ Vlasákova 955'!G15+'MŠ Zázvorkova 1994'!G15</f>
        <v>0</v>
      </c>
      <c r="H15" s="22">
        <f>'MŠ Běhounkova 2300'!H15+'MŠ Běhounkova 2474'!H15+'MŠ Herčíkova 2190'!H15+'MŠ Horákova 2064'!H15+'MŠ Hostinského 1534'!H15+'MŠ Husníkova 2075'!H15+'MŠ Husníkova 2076'!H15+'MŠ Chlupova 1798'!H15+'MŠ Chlupova 1799'!H15+'MŠ Janského 2187'!H15+'MŠ Janského 2188'!H15+'MŠ Klausova 2449'!H15+'MŠ Mezi Školami 2323'!H15+'MŠ Mezi Školami 2482 '!H15+'MŠ Mohylová 1964'!H15+'MŠ Ovčí Hájek 2174'!H15+'MŠ Ovčí Hájek 2177'!H15+'MŠ Podpěrova 1880'!H15+'MŠ Trávníčkova 1747'!H15+'MŠ Vlachova 1501'!H15+'MŠ Vlasákova 955'!H15+'MŠ Zázvorkova 1994'!H15</f>
        <v>0</v>
      </c>
      <c r="I15" s="22">
        <f>'MŠ Běhounkova 2300'!I15+'MŠ Běhounkova 2474'!I15+'MŠ Herčíkova 2190'!I15+'MŠ Horákova 2064'!I15+'MŠ Hostinského 1534'!I15+'MŠ Husníkova 2075'!I15+'MŠ Husníkova 2076'!I15+'MŠ Chlupova 1798'!I15+'MŠ Chlupova 1799'!I15+'MŠ Janského 2187'!I15+'MŠ Janského 2188'!I15+'MŠ Klausova 2449'!I15+'MŠ Mezi Školami 2323'!I15+'MŠ Mezi Školami 2482 '!I15+'MŠ Mohylová 1964'!I15+'MŠ Ovčí Hájek 2174'!I15+'MŠ Ovčí Hájek 2177'!I15+'MŠ Podpěrova 1880'!I15+'MŠ Trávníčkova 1747'!I15+'MŠ Vlachova 1501'!I15+'MŠ Vlasákova 955'!I15+'MŠ Zázvorkova 1994'!I15</f>
        <v>0</v>
      </c>
      <c r="J15" s="56">
        <f t="shared" si="1"/>
        <v>0</v>
      </c>
      <c r="L15" s="53"/>
      <c r="N15" s="53"/>
    </row>
    <row r="16" spans="1:12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  <c r="L16" s="53"/>
    </row>
    <row r="17" spans="1:14" ht="15" customHeight="1">
      <c r="A17" s="18" t="s">
        <v>132</v>
      </c>
      <c r="B17" s="19">
        <v>558</v>
      </c>
      <c r="C17" s="24">
        <f>'MŠ Běhounkova 2300'!C17+'MŠ Běhounkova 2474'!C17+'MŠ Herčíkova 2190'!C17+'MŠ Horákova 2064'!C17+'MŠ Hostinského 1534'!C17+'MŠ Husníkova 2075'!C17+'MŠ Husníkova 2076'!C17+'MŠ Chlupova 1798'!C17+'MŠ Chlupova 1799'!C17+'MŠ Janského 2187'!C17+'MŠ Janského 2188'!C17+'MŠ Klausova 2449'!C17+'MŠ Mezi Školami 2323'!C17+'MŠ Mezi Školami 2482 '!C17+'MŠ Mohylová 1964'!C17+'MŠ Ovčí Hájek 2174'!C17+'MŠ Ovčí Hájek 2177'!C17+'MŠ Podpěrova 1880'!C17+'MŠ Trávníčkova 1747'!C17+'MŠ Vlachova 1501'!C17+'MŠ Vlasákova 955'!C17+'MŠ Zázvorkova 1994'!C17</f>
        <v>377700</v>
      </c>
      <c r="D17" s="22">
        <f>'MŠ Běhounkova 2300'!D17+'MŠ Běhounkova 2474'!D17+'MŠ Herčíkova 2190'!D17+'MŠ Horákova 2064'!D17+'MŠ Hostinského 1534'!D17+'MŠ Husníkova 2075'!D17+'MŠ Husníkova 2076'!D17+'MŠ Chlupova 1798'!D17+'MŠ Chlupova 1799'!D17+'MŠ Janského 2187'!D17+'MŠ Janského 2188'!D17+'MŠ Klausova 2449'!D17+'MŠ Mezi Školami 2323'!D17+'MŠ Mezi Školami 2482 '!D17+'MŠ Mohylová 1964'!D17+'MŠ Ovčí Hájek 2174'!D17+'MŠ Ovčí Hájek 2177'!D17+'MŠ Podpěrova 1880'!D17+'MŠ Trávníčkova 1747'!D17+'MŠ Vlachova 1501'!D17+'MŠ Vlasákova 955'!D17+'MŠ Zázvorkova 1994'!D17</f>
        <v>2527000</v>
      </c>
      <c r="E17" s="22">
        <f>'MŠ Běhounkova 2300'!E17+'MŠ Běhounkova 2474'!E17+'MŠ Herčíkova 2190'!E17+'MŠ Horákova 2064'!E17+'MŠ Hostinského 1534'!E17+'MŠ Husníkova 2075'!E17+'MŠ Husníkova 2076'!E17+'MŠ Chlupova 1798'!E17+'MŠ Chlupova 1799'!E17+'MŠ Janského 2187'!E17+'MŠ Janského 2188'!E17+'MŠ Klausova 2449'!E17+'MŠ Mezi Školami 2323'!E17+'MŠ Mezi Školami 2482 '!E17+'MŠ Mohylová 1964'!E17+'MŠ Ovčí Hájek 2174'!E17+'MŠ Ovčí Hájek 2177'!E17+'MŠ Podpěrova 1880'!E17+'MŠ Trávníčkova 1747'!E17+'MŠ Vlachova 1501'!E17+'MŠ Vlasákova 955'!E17+'MŠ Zázvorkova 1994'!E17</f>
        <v>2526553.36</v>
      </c>
      <c r="F17" s="52">
        <f>E17/D17</f>
        <v>0.9998232528690146</v>
      </c>
      <c r="G17" s="24">
        <f>'MŠ Běhounkova 2300'!G17+'MŠ Běhounkova 2474'!G17+'MŠ Herčíkova 2190'!G17+'MŠ Horákova 2064'!G17+'MŠ Hostinského 1534'!G17+'MŠ Husníkova 2075'!G17+'MŠ Husníkova 2076'!G17+'MŠ Chlupova 1798'!G17+'MŠ Chlupova 1799'!G17+'MŠ Janského 2187'!G17+'MŠ Janského 2188'!G17+'MŠ Klausova 2449'!G17+'MŠ Mezi Školami 2323'!G17+'MŠ Mezi Školami 2482 '!G17+'MŠ Mohylová 1964'!G17+'MŠ Ovčí Hájek 2174'!G17+'MŠ Ovčí Hájek 2177'!G17+'MŠ Podpěrova 1880'!G17+'MŠ Trávníčkova 1747'!G17+'MŠ Vlachova 1501'!G17+'MŠ Vlasákova 955'!G17+'MŠ Zázvorkova 1994'!G17</f>
        <v>0</v>
      </c>
      <c r="H17" s="22">
        <f>'MŠ Běhounkova 2300'!H17+'MŠ Běhounkova 2474'!H17+'MŠ Herčíkova 2190'!H17+'MŠ Horákova 2064'!H17+'MŠ Hostinského 1534'!H17+'MŠ Husníkova 2075'!H17+'MŠ Husníkova 2076'!H17+'MŠ Chlupova 1798'!H17+'MŠ Chlupova 1799'!H17+'MŠ Janského 2187'!H17+'MŠ Janského 2188'!H17+'MŠ Klausova 2449'!H17+'MŠ Mezi Školami 2323'!H17+'MŠ Mezi Školami 2482 '!H17+'MŠ Mohylová 1964'!H17+'MŠ Ovčí Hájek 2174'!H17+'MŠ Ovčí Hájek 2177'!H17+'MŠ Podpěrova 1880'!H17+'MŠ Trávníčkova 1747'!H17+'MŠ Vlachova 1501'!H17+'MŠ Vlasákova 955'!H17+'MŠ Zázvorkova 1994'!H17</f>
        <v>0</v>
      </c>
      <c r="I17" s="22">
        <f>'MŠ Běhounkova 2300'!I17+'MŠ Běhounkova 2474'!I17+'MŠ Herčíkova 2190'!I17+'MŠ Horákova 2064'!I17+'MŠ Hostinského 1534'!I17+'MŠ Husníkova 2075'!I17+'MŠ Husníkova 2076'!I17+'MŠ Chlupova 1798'!I17+'MŠ Chlupova 1799'!I17+'MŠ Janského 2187'!I17+'MŠ Janského 2188'!I17+'MŠ Klausova 2449'!I17+'MŠ Mezi Školami 2323'!I17+'MŠ Mezi Školami 2482 '!I17+'MŠ Mohylová 1964'!I17+'MŠ Ovčí Hájek 2174'!I17+'MŠ Ovčí Hájek 2177'!I17+'MŠ Podpěrova 1880'!I17+'MŠ Trávníčkova 1747'!I17+'MŠ Vlachova 1501'!I17+'MŠ Vlasákova 955'!I17+'MŠ Zázvorkova 1994'!I17</f>
        <v>0</v>
      </c>
      <c r="J17" s="52">
        <v>0</v>
      </c>
      <c r="L17" s="53"/>
      <c r="N17" s="53"/>
    </row>
    <row r="18" spans="1:14" ht="15" customHeight="1">
      <c r="A18" s="18" t="s">
        <v>133</v>
      </c>
      <c r="B18" s="19">
        <v>501</v>
      </c>
      <c r="C18" s="24">
        <f>'MŠ Běhounkova 2300'!C18+'MŠ Běhounkova 2474'!C18+'MŠ Herčíkova 2190'!C18+'MŠ Horákova 2064'!C18+'MŠ Hostinského 1534'!C18+'MŠ Husníkova 2075'!C18+'MŠ Husníkova 2076'!C18+'MŠ Chlupova 1798'!C18+'MŠ Chlupova 1799'!C18+'MŠ Janského 2187'!C18+'MŠ Janského 2188'!C18+'MŠ Klausova 2449'!C18+'MŠ Mezi Školami 2323'!C18+'MŠ Mezi Školami 2482 '!C18+'MŠ Mohylová 1964'!C18+'MŠ Ovčí Hájek 2174'!C18+'MŠ Ovčí Hájek 2177'!C18+'MŠ Podpěrova 1880'!C18+'MŠ Trávníčkova 1747'!C18+'MŠ Vlachova 1501'!C18+'MŠ Vlasákova 955'!C18+'MŠ Zázvorkova 1994'!C18</f>
        <v>2598900</v>
      </c>
      <c r="D18" s="22">
        <f>'MŠ Běhounkova 2300'!D18+'MŠ Běhounkova 2474'!D18+'MŠ Herčíkova 2190'!D18+'MŠ Horákova 2064'!D18+'MŠ Hostinského 1534'!D18+'MŠ Husníkova 2075'!D18+'MŠ Husníkova 2076'!D18+'MŠ Chlupova 1798'!D18+'MŠ Chlupova 1799'!D18+'MŠ Janského 2187'!D18+'MŠ Janského 2188'!D18+'MŠ Klausova 2449'!D18+'MŠ Mezi Školami 2323'!D18+'MŠ Mezi Školami 2482 '!D18+'MŠ Mohylová 1964'!D18+'MŠ Ovčí Hájek 2174'!D18+'MŠ Ovčí Hájek 2177'!D18+'MŠ Podpěrova 1880'!D18+'MŠ Trávníčkova 1747'!D18+'MŠ Vlachova 1501'!D18+'MŠ Vlasákova 955'!D18+'MŠ Zázvorkova 1994'!D18</f>
        <v>3385500</v>
      </c>
      <c r="E18" s="22">
        <f>'MŠ Běhounkova 2300'!E18+'MŠ Běhounkova 2474'!E18+'MŠ Herčíkova 2190'!E18+'MŠ Horákova 2064'!E18+'MŠ Hostinského 1534'!E18+'MŠ Husníkova 2075'!E18+'MŠ Husníkova 2076'!E18+'MŠ Chlupova 1798'!E18+'MŠ Chlupova 1799'!E18+'MŠ Janského 2187'!E18+'MŠ Janského 2188'!E18+'MŠ Klausova 2449'!E18+'MŠ Mezi Školami 2323'!E18+'MŠ Mezi Školami 2482 '!E18+'MŠ Mohylová 1964'!E18+'MŠ Ovčí Hájek 2174'!E18+'MŠ Ovčí Hájek 2177'!E18+'MŠ Podpěrova 1880'!E18+'MŠ Trávníčkova 1747'!E18+'MŠ Vlachova 1501'!E18+'MŠ Vlasákova 955'!E18+'MŠ Zázvorkova 1994'!E18</f>
        <v>3373047.78</v>
      </c>
      <c r="F18" s="52">
        <f aca="true" t="shared" si="2" ref="F18:F41">E18/D18</f>
        <v>0.996321896322552</v>
      </c>
      <c r="G18" s="24">
        <f>'MŠ Běhounkova 2300'!G18+'MŠ Běhounkova 2474'!G18+'MŠ Herčíkova 2190'!G18+'MŠ Horákova 2064'!G18+'MŠ Hostinského 1534'!G18+'MŠ Husníkova 2075'!G18+'MŠ Husníkova 2076'!G18+'MŠ Chlupova 1798'!G18+'MŠ Chlupova 1799'!G18+'MŠ Janského 2187'!G18+'MŠ Janského 2188'!G18+'MŠ Klausova 2449'!G18+'MŠ Mezi Školami 2323'!G18+'MŠ Mezi Školami 2482 '!G18+'MŠ Mohylová 1964'!G18+'MŠ Ovčí Hájek 2174'!G18+'MŠ Ovčí Hájek 2177'!G18+'MŠ Podpěrova 1880'!G18+'MŠ Trávníčkova 1747'!G18+'MŠ Vlachova 1501'!G18+'MŠ Vlasákova 955'!G18+'MŠ Zázvorkova 1994'!G18</f>
        <v>91500</v>
      </c>
      <c r="H18" s="22">
        <f>'MŠ Běhounkova 2300'!H18+'MŠ Běhounkova 2474'!H18+'MŠ Herčíkova 2190'!H18+'MŠ Horákova 2064'!H18+'MŠ Hostinského 1534'!H18+'MŠ Husníkova 2075'!H18+'MŠ Husníkova 2076'!H18+'MŠ Chlupova 1798'!H18+'MŠ Chlupova 1799'!H18+'MŠ Janského 2187'!H18+'MŠ Janského 2188'!H18+'MŠ Klausova 2449'!H18+'MŠ Mezi Školami 2323'!H18+'MŠ Mezi Školami 2482 '!H18+'MŠ Mohylová 1964'!H18+'MŠ Ovčí Hájek 2174'!H18+'MŠ Ovčí Hájek 2177'!H18+'MŠ Podpěrova 1880'!H18+'MŠ Trávníčkova 1747'!H18+'MŠ Vlachova 1501'!H18+'MŠ Vlasákova 955'!H18+'MŠ Zázvorkova 1994'!H18</f>
        <v>37600</v>
      </c>
      <c r="I18" s="22">
        <f>'MŠ Běhounkova 2300'!I18+'MŠ Běhounkova 2474'!I18+'MŠ Herčíkova 2190'!I18+'MŠ Horákova 2064'!I18+'MŠ Hostinského 1534'!I18+'MŠ Husníkova 2075'!I18+'MŠ Husníkova 2076'!I18+'MŠ Chlupova 1798'!I18+'MŠ Chlupova 1799'!I18+'MŠ Janského 2187'!I18+'MŠ Janského 2188'!I18+'MŠ Klausova 2449'!I18+'MŠ Mezi Školami 2323'!I18+'MŠ Mezi Školami 2482 '!I18+'MŠ Mohylová 1964'!I18+'MŠ Ovčí Hájek 2174'!I18+'MŠ Ovčí Hájek 2177'!I18+'MŠ Podpěrova 1880'!I18+'MŠ Trávníčkova 1747'!I18+'MŠ Vlachova 1501'!I18+'MŠ Vlasákova 955'!I18+'MŠ Zázvorkova 1994'!I18</f>
        <v>37601.66</v>
      </c>
      <c r="J18" s="52">
        <f>I18/H18</f>
        <v>1.0000441489361702</v>
      </c>
      <c r="L18" s="53"/>
      <c r="N18" s="53"/>
    </row>
    <row r="19" spans="1:12" ht="15" customHeight="1">
      <c r="A19" s="18" t="s">
        <v>134</v>
      </c>
      <c r="B19" s="19">
        <v>501</v>
      </c>
      <c r="C19" s="24">
        <f>'MŠ Běhounkova 2300'!C19+'MŠ Běhounkova 2474'!C19+'MŠ Herčíkova 2190'!C19+'MŠ Horákova 2064'!C19+'MŠ Hostinského 1534'!C19+'MŠ Husníkova 2075'!C19+'MŠ Husníkova 2076'!C19+'MŠ Chlupova 1798'!C19+'MŠ Chlupova 1799'!C19+'MŠ Janského 2187'!C19+'MŠ Janského 2188'!C19+'MŠ Klausova 2449'!C19+'MŠ Mezi Školami 2323'!C19+'MŠ Mezi Školami 2482 '!C19+'MŠ Mohylová 1964'!C19+'MŠ Ovčí Hájek 2174'!C19+'MŠ Ovčí Hájek 2177'!C19+'MŠ Podpěrova 1880'!C19+'MŠ Trávníčkova 1747'!C19+'MŠ Vlachova 1501'!C19+'MŠ Vlasákova 955'!C19+'MŠ Zázvorkova 1994'!C19</f>
        <v>13023400</v>
      </c>
      <c r="D19" s="22">
        <f>'MŠ Běhounkova 2300'!D19+'MŠ Běhounkova 2474'!D19+'MŠ Herčíkova 2190'!D19+'MŠ Horákova 2064'!D19+'MŠ Hostinského 1534'!D19+'MŠ Husníkova 2075'!D19+'MŠ Husníkova 2076'!D19+'MŠ Chlupova 1798'!D19+'MŠ Chlupova 1799'!D19+'MŠ Janského 2187'!D19+'MŠ Janského 2188'!D19+'MŠ Klausova 2449'!D19+'MŠ Mezi Školami 2323'!D19+'MŠ Mezi Školami 2482 '!D19+'MŠ Mohylová 1964'!D19+'MŠ Ovčí Hájek 2174'!D19+'MŠ Ovčí Hájek 2177'!D19+'MŠ Podpěrova 1880'!D19+'MŠ Trávníčkova 1747'!D19+'MŠ Vlachova 1501'!D19+'MŠ Vlasákova 955'!D19+'MŠ Zázvorkova 1994'!D19</f>
        <v>13421600</v>
      </c>
      <c r="E19" s="22">
        <f>'MŠ Běhounkova 2300'!E19+'MŠ Běhounkova 2474'!E19+'MŠ Herčíkova 2190'!E19+'MŠ Horákova 2064'!E19+'MŠ Hostinského 1534'!E19+'MŠ Husníkova 2075'!E19+'MŠ Husníkova 2076'!E19+'MŠ Chlupova 1798'!E19+'MŠ Chlupova 1799'!E19+'MŠ Janského 2187'!E19+'MŠ Janského 2188'!E19+'MŠ Klausova 2449'!E19+'MŠ Mezi Školami 2323'!E19+'MŠ Mezi Školami 2482 '!E19+'MŠ Mohylová 1964'!E19+'MŠ Ovčí Hájek 2174'!E19+'MŠ Ovčí Hájek 2177'!E19+'MŠ Podpěrova 1880'!E19+'MŠ Trávníčkova 1747'!E19+'MŠ Vlachova 1501'!E19+'MŠ Vlasákova 955'!E19+'MŠ Zázvorkova 1994'!E19</f>
        <v>13425218.454</v>
      </c>
      <c r="F19" s="52">
        <f t="shared" si="2"/>
        <v>1.0002695993026167</v>
      </c>
      <c r="G19" s="24">
        <f>'MŠ Běhounkova 2300'!G19+'MŠ Běhounkova 2474'!G19+'MŠ Herčíkova 2190'!G19+'MŠ Horákova 2064'!G19+'MŠ Hostinského 1534'!G19+'MŠ Husníkova 2075'!G19+'MŠ Husníkova 2076'!G19+'MŠ Chlupova 1798'!G19+'MŠ Chlupova 1799'!G19+'MŠ Janského 2187'!G19+'MŠ Janského 2188'!G19+'MŠ Klausova 2449'!G19+'MŠ Mezi Školami 2323'!G19+'MŠ Mezi Školami 2482 '!G19+'MŠ Mohylová 1964'!G19+'MŠ Ovčí Hájek 2174'!G19+'MŠ Ovčí Hájek 2177'!G19+'MŠ Podpěrova 1880'!G19+'MŠ Trávníčkova 1747'!G19+'MŠ Vlachova 1501'!G19+'MŠ Vlasákova 955'!G19+'MŠ Zázvorkova 1994'!G19</f>
        <v>0</v>
      </c>
      <c r="H19" s="22">
        <f>'MŠ Běhounkova 2300'!H19+'MŠ Běhounkova 2474'!H19+'MŠ Herčíkova 2190'!H19+'MŠ Horákova 2064'!H19+'MŠ Hostinského 1534'!H19+'MŠ Husníkova 2075'!H19+'MŠ Husníkova 2076'!H19+'MŠ Chlupova 1798'!H19+'MŠ Chlupova 1799'!H19+'MŠ Janského 2187'!H19+'MŠ Janského 2188'!H19+'MŠ Klausova 2449'!H19+'MŠ Mezi Školami 2323'!H19+'MŠ Mezi Školami 2482 '!H19+'MŠ Mohylová 1964'!H19+'MŠ Ovčí Hájek 2174'!H19+'MŠ Ovčí Hájek 2177'!H19+'MŠ Podpěrova 1880'!H19+'MŠ Trávníčkova 1747'!H19+'MŠ Vlachova 1501'!H19+'MŠ Vlasákova 955'!H19+'MŠ Zázvorkova 1994'!H19</f>
        <v>0</v>
      </c>
      <c r="I19" s="22">
        <f>'MŠ Běhounkova 2300'!I19+'MŠ Běhounkova 2474'!I19+'MŠ Herčíkova 2190'!I19+'MŠ Horákova 2064'!I19+'MŠ Hostinského 1534'!I19+'MŠ Husníkova 2075'!I19+'MŠ Husníkova 2076'!I19+'MŠ Chlupova 1798'!I19+'MŠ Chlupova 1799'!I19+'MŠ Janského 2187'!I19+'MŠ Janského 2188'!I19+'MŠ Klausova 2449'!I19+'MŠ Mezi Školami 2323'!I19+'MŠ Mezi Školami 2482 '!I19+'MŠ Mohylová 1964'!I19+'MŠ Ovčí Hájek 2174'!I19+'MŠ Ovčí Hájek 2177'!I19+'MŠ Podpěrova 1880'!I19+'MŠ Trávníčkova 1747'!I19+'MŠ Vlachova 1501'!I19+'MŠ Vlasákova 955'!I19+'MŠ Zázvorkova 1994'!I19</f>
        <v>0</v>
      </c>
      <c r="J19" s="52">
        <v>0</v>
      </c>
      <c r="L19" s="53"/>
    </row>
    <row r="20" spans="1:14" ht="15" customHeight="1">
      <c r="A20" s="10" t="s">
        <v>135</v>
      </c>
      <c r="B20" s="11">
        <v>502</v>
      </c>
      <c r="C20" s="24">
        <f>'MŠ Běhounkova 2300'!C20+'MŠ Běhounkova 2474'!C20+'MŠ Herčíkova 2190'!C20+'MŠ Horákova 2064'!C20+'MŠ Hostinského 1534'!C20+'MŠ Husníkova 2075'!C20+'MŠ Husníkova 2076'!C20+'MŠ Chlupova 1798'!C20+'MŠ Chlupova 1799'!C20+'MŠ Janského 2187'!C20+'MŠ Janského 2188'!C20+'MŠ Klausova 2449'!C20+'MŠ Mezi Školami 2323'!C20+'MŠ Mezi Školami 2482 '!C20+'MŠ Mohylová 1964'!C20+'MŠ Ovčí Hájek 2174'!C20+'MŠ Ovčí Hájek 2177'!C20+'MŠ Podpěrova 1880'!C20+'MŠ Trávníčkova 1747'!C20+'MŠ Vlachova 1501'!C20+'MŠ Vlasákova 955'!C20+'MŠ Zázvorkova 1994'!C20</f>
        <v>4232100</v>
      </c>
      <c r="D20" s="22">
        <f>'MŠ Běhounkova 2300'!D20+'MŠ Běhounkova 2474'!D20+'MŠ Herčíkova 2190'!D20+'MŠ Horákova 2064'!D20+'MŠ Hostinského 1534'!D20+'MŠ Husníkova 2075'!D20+'MŠ Husníkova 2076'!D20+'MŠ Chlupova 1798'!D20+'MŠ Chlupova 1799'!D20+'MŠ Janského 2187'!D20+'MŠ Janského 2188'!D20+'MŠ Klausova 2449'!D20+'MŠ Mezi Školami 2323'!D20+'MŠ Mezi Školami 2482 '!D20+'MŠ Mohylová 1964'!D20+'MŠ Ovčí Hájek 2174'!D20+'MŠ Ovčí Hájek 2177'!D20+'MŠ Podpěrova 1880'!D20+'MŠ Trávníčkova 1747'!D20+'MŠ Vlachova 1501'!D20+'MŠ Vlasákova 955'!D20+'MŠ Zázvorkova 1994'!D20</f>
        <v>4092400</v>
      </c>
      <c r="E20" s="22">
        <f>'MŠ Běhounkova 2300'!E20+'MŠ Běhounkova 2474'!E20+'MŠ Herčíkova 2190'!E20+'MŠ Horákova 2064'!E20+'MŠ Hostinského 1534'!E20+'MŠ Husníkova 2075'!E20+'MŠ Husníkova 2076'!E20+'MŠ Chlupova 1798'!E20+'MŠ Chlupova 1799'!E20+'MŠ Janského 2187'!E20+'MŠ Janského 2188'!E20+'MŠ Klausova 2449'!E20+'MŠ Mezi Školami 2323'!E20+'MŠ Mezi Školami 2482 '!E20+'MŠ Mohylová 1964'!E20+'MŠ Ovčí Hájek 2174'!E20+'MŠ Ovčí Hájek 2177'!E20+'MŠ Podpěrova 1880'!E20+'MŠ Trávníčkova 1747'!E20+'MŠ Vlachova 1501'!E20+'MŠ Vlasákova 955'!E20+'MŠ Zázvorkova 1994'!E20</f>
        <v>4091996.4299999997</v>
      </c>
      <c r="F20" s="52">
        <f t="shared" si="2"/>
        <v>0.9999013854950639</v>
      </c>
      <c r="G20" s="24">
        <f>'MŠ Běhounkova 2300'!G20+'MŠ Běhounkova 2474'!G20+'MŠ Herčíkova 2190'!G20+'MŠ Horákova 2064'!G20+'MŠ Hostinského 1534'!G20+'MŠ Husníkova 2075'!G20+'MŠ Husníkova 2076'!G20+'MŠ Chlupova 1798'!G20+'MŠ Chlupova 1799'!G20+'MŠ Janského 2187'!G20+'MŠ Janského 2188'!G20+'MŠ Klausova 2449'!G20+'MŠ Mezi Školami 2323'!G20+'MŠ Mezi Školami 2482 '!G20+'MŠ Mohylová 1964'!G20+'MŠ Ovčí Hájek 2174'!G20+'MŠ Ovčí Hájek 2177'!G20+'MŠ Podpěrova 1880'!G20+'MŠ Trávníčkova 1747'!G20+'MŠ Vlachova 1501'!G20+'MŠ Vlasákova 955'!G20+'MŠ Zázvorkova 1994'!G20</f>
        <v>211800</v>
      </c>
      <c r="H20" s="22">
        <f>'MŠ Běhounkova 2300'!H20+'MŠ Běhounkova 2474'!H20+'MŠ Herčíkova 2190'!H20+'MŠ Horákova 2064'!H20+'MŠ Hostinského 1534'!H20+'MŠ Husníkova 2075'!H20+'MŠ Husníkova 2076'!H20+'MŠ Chlupova 1798'!H20+'MŠ Chlupova 1799'!H20+'MŠ Janského 2187'!H20+'MŠ Janského 2188'!H20+'MŠ Klausova 2449'!H20+'MŠ Mezi Školami 2323'!H20+'MŠ Mezi Školami 2482 '!H20+'MŠ Mohylová 1964'!H20+'MŠ Ovčí Hájek 2174'!H20+'MŠ Ovčí Hájek 2177'!H20+'MŠ Podpěrova 1880'!H20+'MŠ Trávníčkova 1747'!H20+'MŠ Vlachova 1501'!H20+'MŠ Vlasákova 955'!H20+'MŠ Zázvorkova 1994'!H20</f>
        <v>144400</v>
      </c>
      <c r="I20" s="22">
        <f>'MŠ Běhounkova 2300'!I20+'MŠ Běhounkova 2474'!I20+'MŠ Herčíkova 2190'!I20+'MŠ Horákova 2064'!I20+'MŠ Hostinského 1534'!I20+'MŠ Husníkova 2075'!I20+'MŠ Husníkova 2076'!I20+'MŠ Chlupova 1798'!I20+'MŠ Chlupova 1799'!I20+'MŠ Janského 2187'!I20+'MŠ Janského 2188'!I20+'MŠ Klausova 2449'!I20+'MŠ Mezi Školami 2323'!I20+'MŠ Mezi Školami 2482 '!I20+'MŠ Mohylová 1964'!I20+'MŠ Ovčí Hájek 2174'!I20+'MŠ Ovčí Hájek 2177'!I20+'MŠ Podpěrova 1880'!I20+'MŠ Trávníčkova 1747'!I20+'MŠ Vlachova 1501'!I20+'MŠ Vlasákova 955'!I20+'MŠ Zázvorkova 1994'!I20</f>
        <v>144122.88</v>
      </c>
      <c r="J20" s="52">
        <f>I20/H20</f>
        <v>0.9980808864265929</v>
      </c>
      <c r="L20" s="53"/>
      <c r="N20" s="53"/>
    </row>
    <row r="21" spans="1:14" ht="15" customHeight="1">
      <c r="A21" s="10" t="s">
        <v>136</v>
      </c>
      <c r="B21" s="11">
        <v>502</v>
      </c>
      <c r="C21" s="24">
        <f>'MŠ Běhounkova 2300'!C21+'MŠ Běhounkova 2474'!C21+'MŠ Herčíkova 2190'!C21+'MŠ Horákova 2064'!C21+'MŠ Hostinského 1534'!C21+'MŠ Husníkova 2075'!C21+'MŠ Husníkova 2076'!C21+'MŠ Chlupova 1798'!C21+'MŠ Chlupova 1799'!C21+'MŠ Janského 2187'!C21+'MŠ Janského 2188'!C21+'MŠ Klausova 2449'!C21+'MŠ Mezi Školami 2323'!C21+'MŠ Mezi Školami 2482 '!C21+'MŠ Mohylová 1964'!C21+'MŠ Ovčí Hájek 2174'!C21+'MŠ Ovčí Hájek 2177'!C21+'MŠ Podpěrova 1880'!C21+'MŠ Trávníčkova 1747'!C21+'MŠ Vlachova 1501'!C21+'MŠ Vlasákova 955'!C21+'MŠ Zázvorkova 1994'!C21</f>
        <v>3383700</v>
      </c>
      <c r="D21" s="22">
        <f>'MŠ Běhounkova 2300'!D21+'MŠ Běhounkova 2474'!D21+'MŠ Herčíkova 2190'!D21+'MŠ Horákova 2064'!D21+'MŠ Hostinského 1534'!D21+'MŠ Husníkova 2075'!D21+'MŠ Husníkova 2076'!D21+'MŠ Chlupova 1798'!D21+'MŠ Chlupova 1799'!D21+'MŠ Janského 2187'!D21+'MŠ Janského 2188'!D21+'MŠ Klausova 2449'!D21+'MŠ Mezi Školami 2323'!D21+'MŠ Mezi Školami 2482 '!D21+'MŠ Mohylová 1964'!D21+'MŠ Ovčí Hájek 2174'!D21+'MŠ Ovčí Hájek 2177'!D21+'MŠ Podpěrova 1880'!D21+'MŠ Trávníčkova 1747'!D21+'MŠ Vlachova 1501'!D21+'MŠ Vlasákova 955'!D21+'MŠ Zázvorkova 1994'!D21</f>
        <v>3279500</v>
      </c>
      <c r="E21" s="22">
        <f>'MŠ Běhounkova 2300'!E21+'MŠ Běhounkova 2474'!E21+'MŠ Herčíkova 2190'!E21+'MŠ Horákova 2064'!E21+'MŠ Hostinského 1534'!E21+'MŠ Husníkova 2075'!E21+'MŠ Husníkova 2076'!E21+'MŠ Chlupova 1798'!E21+'MŠ Chlupova 1799'!E21+'MŠ Janského 2187'!E21+'MŠ Janského 2188'!E21+'MŠ Klausova 2449'!E21+'MŠ Mezi Školami 2323'!E21+'MŠ Mezi Školami 2482 '!E21+'MŠ Mohylová 1964'!E21+'MŠ Ovčí Hájek 2174'!E21+'MŠ Ovčí Hájek 2177'!E21+'MŠ Podpěrova 1880'!E21+'MŠ Trávníčkova 1747'!E21+'MŠ Vlachova 1501'!E21+'MŠ Vlasákova 955'!E21+'MŠ Zázvorkova 1994'!E21</f>
        <v>3279252.7700000005</v>
      </c>
      <c r="F21" s="52">
        <f>E21/D21</f>
        <v>0.9999246135081569</v>
      </c>
      <c r="G21" s="24">
        <f>'MŠ Běhounkova 2300'!G21+'MŠ Běhounkova 2474'!G21+'MŠ Herčíkova 2190'!G21+'MŠ Horákova 2064'!G21+'MŠ Hostinského 1534'!G21+'MŠ Husníkova 2075'!G21+'MŠ Husníkova 2076'!G21+'MŠ Chlupova 1798'!G21+'MŠ Chlupova 1799'!G21+'MŠ Janského 2187'!G21+'MŠ Janského 2188'!G21+'MŠ Klausova 2449'!G21+'MŠ Mezi Školami 2323'!G21+'MŠ Mezi Školami 2482 '!G21+'MŠ Mohylová 1964'!G21+'MŠ Ovčí Hájek 2174'!G21+'MŠ Ovčí Hájek 2177'!G21+'MŠ Podpěrova 1880'!G21+'MŠ Trávníčkova 1747'!G21+'MŠ Vlachova 1501'!G21+'MŠ Vlasákova 955'!G21+'MŠ Zázvorkova 1994'!G21</f>
        <v>62900</v>
      </c>
      <c r="H21" s="22">
        <f>'MŠ Běhounkova 2300'!H21+'MŠ Běhounkova 2474'!H21+'MŠ Herčíkova 2190'!H21+'MŠ Horákova 2064'!H21+'MŠ Hostinského 1534'!H21+'MŠ Husníkova 2075'!H21+'MŠ Husníkova 2076'!H21+'MŠ Chlupova 1798'!H21+'MŠ Chlupova 1799'!H21+'MŠ Janského 2187'!H21+'MŠ Janského 2188'!H21+'MŠ Klausova 2449'!H21+'MŠ Mezi Školami 2323'!H21+'MŠ Mezi Školami 2482 '!H21+'MŠ Mohylová 1964'!H21+'MŠ Ovčí Hájek 2174'!H21+'MŠ Ovčí Hájek 2177'!H21+'MŠ Podpěrova 1880'!H21+'MŠ Trávníčkova 1747'!H21+'MŠ Vlachova 1501'!H21+'MŠ Vlasákova 955'!H21+'MŠ Zázvorkova 1994'!H21</f>
        <v>28200</v>
      </c>
      <c r="I21" s="22">
        <f>'MŠ Běhounkova 2300'!I21+'MŠ Běhounkova 2474'!I21+'MŠ Herčíkova 2190'!I21+'MŠ Horákova 2064'!I21+'MŠ Hostinského 1534'!I21+'MŠ Husníkova 2075'!I21+'MŠ Husníkova 2076'!I21+'MŠ Chlupova 1798'!I21+'MŠ Chlupova 1799'!I21+'MŠ Janského 2187'!I21+'MŠ Janského 2188'!I21+'MŠ Klausova 2449'!I21+'MŠ Mezi Školami 2323'!I21+'MŠ Mezi Školami 2482 '!I21+'MŠ Mohylová 1964'!I21+'MŠ Ovčí Hájek 2174'!I21+'MŠ Ovčí Hájek 2177'!I21+'MŠ Podpěrova 1880'!I21+'MŠ Trávníčkova 1747'!I21+'MŠ Vlachova 1501'!I21+'MŠ Vlasákova 955'!I21+'MŠ Zázvorkova 1994'!I21</f>
        <v>27793.97</v>
      </c>
      <c r="J21" s="52">
        <f>I21/H21</f>
        <v>0.9856017730496455</v>
      </c>
      <c r="L21" s="53"/>
      <c r="N21" s="53"/>
    </row>
    <row r="22" spans="1:14" ht="15" customHeight="1">
      <c r="A22" s="10" t="s">
        <v>137</v>
      </c>
      <c r="B22" s="11">
        <v>502</v>
      </c>
      <c r="C22" s="24">
        <f>'MŠ Běhounkova 2300'!C22+'MŠ Běhounkova 2474'!C22+'MŠ Herčíkova 2190'!C22+'MŠ Horákova 2064'!C22+'MŠ Hostinského 1534'!C22+'MŠ Husníkova 2075'!C22+'MŠ Husníkova 2076'!C22+'MŠ Chlupova 1798'!C22+'MŠ Chlupova 1799'!C22+'MŠ Janského 2187'!C22+'MŠ Janského 2188'!C22+'MŠ Klausova 2449'!C22+'MŠ Mezi Školami 2323'!C22+'MŠ Mezi Školami 2482 '!C22+'MŠ Mohylová 1964'!C22+'MŠ Ovčí Hájek 2174'!C22+'MŠ Ovčí Hájek 2177'!C22+'MŠ Podpěrova 1880'!C22+'MŠ Trávníčkova 1747'!C22+'MŠ Vlachova 1501'!C22+'MŠ Vlasákova 955'!C22+'MŠ Zázvorkova 1994'!C22</f>
        <v>1927600</v>
      </c>
      <c r="D22" s="22">
        <f>'MŠ Běhounkova 2300'!D22+'MŠ Běhounkova 2474'!D22+'MŠ Herčíkova 2190'!D22+'MŠ Horákova 2064'!D22+'MŠ Hostinského 1534'!D22+'MŠ Husníkova 2075'!D22+'MŠ Husníkova 2076'!D22+'MŠ Chlupova 1798'!D22+'MŠ Chlupova 1799'!D22+'MŠ Janského 2187'!D22+'MŠ Janského 2188'!D22+'MŠ Klausova 2449'!D22+'MŠ Mezi Školami 2323'!D22+'MŠ Mezi Školami 2482 '!D22+'MŠ Mohylová 1964'!D22+'MŠ Ovčí Hájek 2174'!D22+'MŠ Ovčí Hájek 2177'!D22+'MŠ Podpěrova 1880'!D22+'MŠ Trávníčkova 1747'!D22+'MŠ Vlachova 1501'!D22+'MŠ Vlasákova 955'!D22+'MŠ Zázvorkova 1994'!D22</f>
        <v>1984300</v>
      </c>
      <c r="E22" s="22">
        <f>'MŠ Běhounkova 2300'!E22+'MŠ Běhounkova 2474'!E22+'MŠ Herčíkova 2190'!E22+'MŠ Horákova 2064'!E22+'MŠ Hostinského 1534'!E22+'MŠ Husníkova 2075'!E22+'MŠ Husníkova 2076'!E22+'MŠ Chlupova 1798'!E22+'MŠ Chlupova 1799'!E22+'MŠ Janského 2187'!E22+'MŠ Janského 2188'!E22+'MŠ Klausova 2449'!E22+'MŠ Mezi Školami 2323'!E22+'MŠ Mezi Školami 2482 '!E22+'MŠ Mohylová 1964'!E22+'MŠ Ovčí Hájek 2174'!E22+'MŠ Ovčí Hájek 2177'!E22+'MŠ Podpěrova 1880'!E22+'MŠ Trávníčkova 1747'!E22+'MŠ Vlachova 1501'!E22+'MŠ Vlasákova 955'!E22+'MŠ Zázvorkova 1994'!E22</f>
        <v>1984153.94</v>
      </c>
      <c r="F22" s="52">
        <f>E22/D22</f>
        <v>0.999926392178602</v>
      </c>
      <c r="G22" s="24">
        <f>'MŠ Běhounkova 2300'!G22+'MŠ Běhounkova 2474'!G22+'MŠ Herčíkova 2190'!G22+'MŠ Horákova 2064'!G22+'MŠ Hostinského 1534'!G22+'MŠ Husníkova 2075'!G22+'MŠ Husníkova 2076'!G22+'MŠ Chlupova 1798'!G22+'MŠ Chlupova 1799'!G22+'MŠ Janského 2187'!G22+'MŠ Janského 2188'!G22+'MŠ Klausova 2449'!G22+'MŠ Mezi Školami 2323'!G22+'MŠ Mezi Školami 2482 '!G22+'MŠ Mohylová 1964'!G22+'MŠ Ovčí Hájek 2174'!G22+'MŠ Ovčí Hájek 2177'!G22+'MŠ Podpěrova 1880'!G22+'MŠ Trávníčkova 1747'!G22+'MŠ Vlachova 1501'!G22+'MŠ Vlasákova 955'!G22+'MŠ Zázvorkova 1994'!G22</f>
        <v>132100</v>
      </c>
      <c r="H22" s="22">
        <f>'MŠ Běhounkova 2300'!H22+'MŠ Běhounkova 2474'!H22+'MŠ Herčíkova 2190'!H22+'MŠ Horákova 2064'!H22+'MŠ Hostinského 1534'!H22+'MŠ Husníkova 2075'!H22+'MŠ Husníkova 2076'!H22+'MŠ Chlupova 1798'!H22+'MŠ Chlupova 1799'!H22+'MŠ Janského 2187'!H22+'MŠ Janského 2188'!H22+'MŠ Klausova 2449'!H22+'MŠ Mezi Školami 2323'!H22+'MŠ Mezi Školami 2482 '!H22+'MŠ Mohylová 1964'!H22+'MŠ Ovčí Hájek 2174'!H22+'MŠ Ovčí Hájek 2177'!H22+'MŠ Podpěrova 1880'!H22+'MŠ Trávníčkova 1747'!H22+'MŠ Vlachova 1501'!H22+'MŠ Vlasákova 955'!H22+'MŠ Zázvorkova 1994'!H22</f>
        <v>110900</v>
      </c>
      <c r="I22" s="22">
        <f>'MŠ Běhounkova 2300'!I22+'MŠ Běhounkova 2474'!I22+'MŠ Herčíkova 2190'!I22+'MŠ Horákova 2064'!I22+'MŠ Hostinského 1534'!I22+'MŠ Husníkova 2075'!I22+'MŠ Husníkova 2076'!I22+'MŠ Chlupova 1798'!I22+'MŠ Chlupova 1799'!I22+'MŠ Janského 2187'!I22+'MŠ Janského 2188'!I22+'MŠ Klausova 2449'!I22+'MŠ Mezi Školami 2323'!I22+'MŠ Mezi Školami 2482 '!I22+'MŠ Mohylová 1964'!I22+'MŠ Ovčí Hájek 2174'!I22+'MŠ Ovčí Hájek 2177'!I22+'MŠ Podpěrova 1880'!I22+'MŠ Trávníčkova 1747'!I22+'MŠ Vlachova 1501'!I22+'MŠ Vlasákova 955'!I22+'MŠ Zázvorkova 1994'!I22</f>
        <v>110554.41</v>
      </c>
      <c r="J22" s="52">
        <f>I22/H22</f>
        <v>0.9968837691614068</v>
      </c>
      <c r="L22" s="53"/>
      <c r="N22" s="53"/>
    </row>
    <row r="23" spans="1:14" ht="15" customHeight="1">
      <c r="A23" s="10" t="s">
        <v>138</v>
      </c>
      <c r="B23" s="11">
        <v>502</v>
      </c>
      <c r="C23" s="24">
        <f>'MŠ Běhounkova 2300'!C23+'MŠ Běhounkova 2474'!C23+'MŠ Herčíkova 2190'!C23+'MŠ Horákova 2064'!C23+'MŠ Hostinského 1534'!C23+'MŠ Husníkova 2075'!C23+'MŠ Husníkova 2076'!C23+'MŠ Chlupova 1798'!C23+'MŠ Chlupova 1799'!C23+'MŠ Janského 2187'!C23+'MŠ Janského 2188'!C23+'MŠ Klausova 2449'!C23+'MŠ Mezi Školami 2323'!C23+'MŠ Mezi Školami 2482 '!C23+'MŠ Mohylová 1964'!C23+'MŠ Ovčí Hájek 2174'!C23+'MŠ Ovčí Hájek 2177'!C23+'MŠ Podpěrova 1880'!C23+'MŠ Trávníčkova 1747'!C23+'MŠ Vlachova 1501'!C23+'MŠ Vlasákova 955'!C23+'MŠ Zázvorkova 1994'!C23</f>
        <v>134500</v>
      </c>
      <c r="D23" s="22">
        <f>'MŠ Běhounkova 2300'!D23+'MŠ Běhounkova 2474'!D23+'MŠ Herčíkova 2190'!D23+'MŠ Horákova 2064'!D23+'MŠ Hostinského 1534'!D23+'MŠ Husníkova 2075'!D23+'MŠ Husníkova 2076'!D23+'MŠ Chlupova 1798'!D23+'MŠ Chlupova 1799'!D23+'MŠ Janského 2187'!D23+'MŠ Janského 2188'!D23+'MŠ Klausova 2449'!D23+'MŠ Mezi Školami 2323'!D23+'MŠ Mezi Školami 2482 '!D23+'MŠ Mohylová 1964'!D23+'MŠ Ovčí Hájek 2174'!D23+'MŠ Ovčí Hájek 2177'!D23+'MŠ Podpěrova 1880'!D23+'MŠ Trávníčkova 1747'!D23+'MŠ Vlachova 1501'!D23+'MŠ Vlasákova 955'!D23+'MŠ Zázvorkova 1994'!D23</f>
        <v>119600</v>
      </c>
      <c r="E23" s="22">
        <f>'MŠ Běhounkova 2300'!E23+'MŠ Běhounkova 2474'!E23+'MŠ Herčíkova 2190'!E23+'MŠ Horákova 2064'!E23+'MŠ Hostinského 1534'!E23+'MŠ Husníkova 2075'!E23+'MŠ Husníkova 2076'!E23+'MŠ Chlupova 1798'!E23+'MŠ Chlupova 1799'!E23+'MŠ Janského 2187'!E23+'MŠ Janského 2188'!E23+'MŠ Klausova 2449'!E23+'MŠ Mezi Školami 2323'!E23+'MŠ Mezi Školami 2482 '!E23+'MŠ Mohylová 1964'!E23+'MŠ Ovčí Hájek 2174'!E23+'MŠ Ovčí Hájek 2177'!E23+'MŠ Podpěrova 1880'!E23+'MŠ Trávníčkova 1747'!E23+'MŠ Vlachova 1501'!E23+'MŠ Vlasákova 955'!E23+'MŠ Zázvorkova 1994'!E23</f>
        <v>119604.44</v>
      </c>
      <c r="F23" s="52">
        <f>E23/D23</f>
        <v>1.0000371237458194</v>
      </c>
      <c r="G23" s="24">
        <f>'MŠ Běhounkova 2300'!G23+'MŠ Běhounkova 2474'!G23+'MŠ Herčíkova 2190'!G23+'MŠ Horákova 2064'!G23+'MŠ Hostinského 1534'!G23+'MŠ Husníkova 2075'!G23+'MŠ Husníkova 2076'!G23+'MŠ Chlupova 1798'!G23+'MŠ Chlupova 1799'!G23+'MŠ Janského 2187'!G23+'MŠ Janského 2188'!G23+'MŠ Klausova 2449'!G23+'MŠ Mezi Školami 2323'!G23+'MŠ Mezi Školami 2482 '!G23+'MŠ Mohylová 1964'!G23+'MŠ Ovčí Hájek 2174'!G23+'MŠ Ovčí Hájek 2177'!G23+'MŠ Podpěrova 1880'!G23+'MŠ Trávníčkova 1747'!G23+'MŠ Vlachova 1501'!G23+'MŠ Vlasákova 955'!G23+'MŠ Zázvorkova 1994'!G23</f>
        <v>1000</v>
      </c>
      <c r="H23" s="22">
        <f>'MŠ Běhounkova 2300'!H23+'MŠ Běhounkova 2474'!H23+'MŠ Herčíkova 2190'!H23+'MŠ Horákova 2064'!H23+'MŠ Hostinského 1534'!H23+'MŠ Husníkova 2075'!H23+'MŠ Husníkova 2076'!H23+'MŠ Chlupova 1798'!H23+'MŠ Chlupova 1799'!H23+'MŠ Janského 2187'!H23+'MŠ Janského 2188'!H23+'MŠ Klausova 2449'!H23+'MŠ Mezi Školami 2323'!H23+'MŠ Mezi Školami 2482 '!H23+'MŠ Mohylová 1964'!H23+'MŠ Ovčí Hájek 2174'!H23+'MŠ Ovčí Hájek 2177'!H23+'MŠ Podpěrova 1880'!H23+'MŠ Trávníčkova 1747'!H23+'MŠ Vlachova 1501'!H23+'MŠ Vlasákova 955'!H23+'MŠ Zázvorkova 1994'!H23</f>
        <v>1200</v>
      </c>
      <c r="I23" s="22">
        <f>'MŠ Běhounkova 2300'!I23+'MŠ Běhounkova 2474'!I23+'MŠ Herčíkova 2190'!I23+'MŠ Horákova 2064'!I23+'MŠ Hostinského 1534'!I23+'MŠ Husníkova 2075'!I23+'MŠ Husníkova 2076'!I23+'MŠ Chlupova 1798'!I23+'MŠ Chlupova 1799'!I23+'MŠ Janského 2187'!I23+'MŠ Janského 2188'!I23+'MŠ Klausova 2449'!I23+'MŠ Mezi Školami 2323'!I23+'MŠ Mezi Školami 2482 '!I23+'MŠ Mohylová 1964'!I23+'MŠ Ovčí Hájek 2174'!I23+'MŠ Ovčí Hájek 2177'!I23+'MŠ Podpěrova 1880'!I23+'MŠ Trávníčkova 1747'!I23+'MŠ Vlachova 1501'!I23+'MŠ Vlasákova 955'!I23+'MŠ Zázvorkova 1994'!I23</f>
        <v>1127.88</v>
      </c>
      <c r="J23" s="52">
        <f>I23/H23</f>
        <v>0.9399000000000001</v>
      </c>
      <c r="L23" s="53"/>
      <c r="N23" s="53"/>
    </row>
    <row r="24" spans="1:14" ht="15" customHeight="1">
      <c r="A24" s="10" t="s">
        <v>153</v>
      </c>
      <c r="B24" s="11">
        <v>504</v>
      </c>
      <c r="C24" s="24">
        <f>'MŠ Běhounkova 2300'!C24+'MŠ Běhounkova 2474'!C24+'MŠ Herčíkova 2190'!C24+'MŠ Horákova 2064'!C24+'MŠ Hostinského 1534'!C24+'MŠ Husníkova 2075'!C24+'MŠ Husníkova 2076'!C24+'MŠ Chlupova 1798'!C24+'MŠ Chlupova 1799'!C24+'MŠ Janského 2187'!C24+'MŠ Janského 2188'!C24+'MŠ Klausova 2449'!C24+'MŠ Mezi Školami 2323'!C24+'MŠ Mezi Školami 2482 '!C24+'MŠ Mohylová 1964'!C24+'MŠ Ovčí Hájek 2174'!C24+'MŠ Ovčí Hájek 2177'!C24+'MŠ Podpěrova 1880'!C24+'MŠ Trávníčkova 1747'!C24+'MŠ Vlachova 1501'!C24+'MŠ Vlasákova 955'!C24+'MŠ Zázvorkova 1994'!C24</f>
        <v>0</v>
      </c>
      <c r="D24" s="22">
        <f>'MŠ Běhounkova 2300'!D24+'MŠ Běhounkova 2474'!D24+'MŠ Herčíkova 2190'!D24+'MŠ Horákova 2064'!D24+'MŠ Hostinského 1534'!D24+'MŠ Husníkova 2075'!D24+'MŠ Husníkova 2076'!D24+'MŠ Chlupova 1798'!D24+'MŠ Chlupova 1799'!D24+'MŠ Janského 2187'!D24+'MŠ Janského 2188'!D24+'MŠ Klausova 2449'!D24+'MŠ Mezi Školami 2323'!D24+'MŠ Mezi Školami 2482 '!D24+'MŠ Mohylová 1964'!D24+'MŠ Ovčí Hájek 2174'!D24+'MŠ Ovčí Hájek 2177'!D24+'MŠ Podpěrova 1880'!D24+'MŠ Trávníčkova 1747'!D24+'MŠ Vlachova 1501'!D24+'MŠ Vlasákova 955'!D24+'MŠ Zázvorkova 1994'!D24</f>
        <v>0</v>
      </c>
      <c r="E24" s="22">
        <f>'MŠ Běhounkova 2300'!E24+'MŠ Běhounkova 2474'!E24+'MŠ Herčíkova 2190'!E24+'MŠ Horákova 2064'!E24+'MŠ Hostinského 1534'!E24+'MŠ Husníkova 2075'!E24+'MŠ Husníkova 2076'!E24+'MŠ Chlupova 1798'!E24+'MŠ Chlupova 1799'!E24+'MŠ Janského 2187'!E24+'MŠ Janského 2188'!E24+'MŠ Klausova 2449'!E24+'MŠ Mezi Školami 2323'!E24+'MŠ Mezi Školami 2482 '!E24+'MŠ Mohylová 1964'!E24+'MŠ Ovčí Hájek 2174'!E24+'MŠ Ovčí Hájek 2177'!E24+'MŠ Podpěrova 1880'!E24+'MŠ Trávníčkova 1747'!E24+'MŠ Vlachova 1501'!E24+'MŠ Vlasákova 955'!E24+'MŠ Zázvorkova 1994'!E24</f>
        <v>0</v>
      </c>
      <c r="F24" s="52">
        <v>0</v>
      </c>
      <c r="G24" s="24">
        <f>'MŠ Běhounkova 2300'!G24+'MŠ Běhounkova 2474'!G24+'MŠ Herčíkova 2190'!G24+'MŠ Horákova 2064'!G24+'MŠ Hostinského 1534'!G24+'MŠ Husníkova 2075'!G24+'MŠ Husníkova 2076'!G24+'MŠ Chlupova 1798'!G24+'MŠ Chlupova 1799'!G24+'MŠ Janského 2187'!G24+'MŠ Janského 2188'!G24+'MŠ Klausova 2449'!G24+'MŠ Mezi Školami 2323'!G24+'MŠ Mezi Školami 2482 '!G24+'MŠ Mohylová 1964'!G24+'MŠ Ovčí Hájek 2174'!G24+'MŠ Ovčí Hájek 2177'!G24+'MŠ Podpěrova 1880'!G24+'MŠ Trávníčkova 1747'!G24+'MŠ Vlachova 1501'!G24+'MŠ Vlasákova 955'!G24+'MŠ Zázvorkova 1994'!G24</f>
        <v>0</v>
      </c>
      <c r="H24" s="22">
        <f>'MŠ Běhounkova 2300'!H24+'MŠ Běhounkova 2474'!H24+'MŠ Herčíkova 2190'!H24+'MŠ Horákova 2064'!H24+'MŠ Hostinského 1534'!H24+'MŠ Husníkova 2075'!H24+'MŠ Husníkova 2076'!H24+'MŠ Chlupova 1798'!H24+'MŠ Chlupova 1799'!H24+'MŠ Janského 2187'!H24+'MŠ Janského 2188'!H24+'MŠ Klausova 2449'!H24+'MŠ Mezi Školami 2323'!H24+'MŠ Mezi Školami 2482 '!H24+'MŠ Mohylová 1964'!H24+'MŠ Ovčí Hájek 2174'!H24+'MŠ Ovčí Hájek 2177'!H24+'MŠ Podpěrova 1880'!H24+'MŠ Trávníčkova 1747'!H24+'MŠ Vlachova 1501'!H24+'MŠ Vlasákova 955'!H24+'MŠ Zázvorkova 1994'!H24</f>
        <v>0</v>
      </c>
      <c r="I24" s="22">
        <f>'MŠ Běhounkova 2300'!I24+'MŠ Běhounkova 2474'!I24+'MŠ Herčíkova 2190'!I24+'MŠ Horákova 2064'!I24+'MŠ Hostinského 1534'!I24+'MŠ Husníkova 2075'!I24+'MŠ Husníkova 2076'!I24+'MŠ Chlupova 1798'!I24+'MŠ Chlupova 1799'!I24+'MŠ Janského 2187'!I24+'MŠ Janského 2188'!I24+'MŠ Klausova 2449'!I24+'MŠ Mezi Školami 2323'!I24+'MŠ Mezi Školami 2482 '!I24+'MŠ Mohylová 1964'!I24+'MŠ Ovčí Hájek 2174'!I24+'MŠ Ovčí Hájek 2177'!I24+'MŠ Podpěrova 1880'!I24+'MŠ Trávníčkova 1747'!I24+'MŠ Vlachova 1501'!I24+'MŠ Vlasákova 955'!I24+'MŠ Zázvorkova 1994'!I24</f>
        <v>0</v>
      </c>
      <c r="J24" s="52">
        <v>0</v>
      </c>
      <c r="L24" s="53"/>
      <c r="N24" s="53"/>
    </row>
    <row r="25" spans="1:14" ht="15" customHeight="1">
      <c r="A25" s="10" t="s">
        <v>140</v>
      </c>
      <c r="B25" s="11">
        <v>511</v>
      </c>
      <c r="C25" s="24">
        <f>'MŠ Běhounkova 2300'!C25+'MŠ Běhounkova 2474'!C25+'MŠ Herčíkova 2190'!C25+'MŠ Horákova 2064'!C25+'MŠ Hostinského 1534'!C25+'MŠ Husníkova 2075'!C25+'MŠ Husníkova 2076'!C25+'MŠ Chlupova 1798'!C25+'MŠ Chlupova 1799'!C25+'MŠ Janského 2187'!C25+'MŠ Janského 2188'!C25+'MŠ Klausova 2449'!C25+'MŠ Mezi Školami 2323'!C25+'MŠ Mezi Školami 2482 '!C25+'MŠ Mohylová 1964'!C25+'MŠ Ovčí Hájek 2174'!C25+'MŠ Ovčí Hájek 2177'!C25+'MŠ Podpěrova 1880'!C25+'MŠ Trávníčkova 1747'!C25+'MŠ Vlachova 1501'!C25+'MŠ Vlasákova 955'!C25+'MŠ Zázvorkova 1994'!C25</f>
        <v>510900</v>
      </c>
      <c r="D25" s="22">
        <f>'MŠ Běhounkova 2300'!D25+'MŠ Běhounkova 2474'!D25+'MŠ Herčíkova 2190'!D25+'MŠ Horákova 2064'!D25+'MŠ Hostinského 1534'!D25+'MŠ Husníkova 2075'!D25+'MŠ Husníkova 2076'!D25+'MŠ Chlupova 1798'!D25+'MŠ Chlupova 1799'!D25+'MŠ Janského 2187'!D25+'MŠ Janského 2188'!D25+'MŠ Klausova 2449'!D25+'MŠ Mezi Školami 2323'!D25+'MŠ Mezi Školami 2482 '!D25+'MŠ Mohylová 1964'!D25+'MŠ Ovčí Hájek 2174'!D25+'MŠ Ovčí Hájek 2177'!D25+'MŠ Podpěrova 1880'!D25+'MŠ Trávníčkova 1747'!D25+'MŠ Vlachova 1501'!D25+'MŠ Vlasákova 955'!D25+'MŠ Zázvorkova 1994'!D25</f>
        <v>1155100</v>
      </c>
      <c r="E25" s="22">
        <f>'MŠ Běhounkova 2300'!E25+'MŠ Běhounkova 2474'!E25+'MŠ Herčíkova 2190'!E25+'MŠ Horákova 2064'!E25+'MŠ Hostinského 1534'!E25+'MŠ Husníkova 2075'!E25+'MŠ Husníkova 2076'!E25+'MŠ Chlupova 1798'!E25+'MŠ Chlupova 1799'!E25+'MŠ Janského 2187'!E25+'MŠ Janského 2188'!E25+'MŠ Klausova 2449'!E25+'MŠ Mezi Školami 2323'!E25+'MŠ Mezi Školami 2482 '!E25+'MŠ Mohylová 1964'!E25+'MŠ Ovčí Hájek 2174'!E25+'MŠ Ovčí Hájek 2177'!E25+'MŠ Podpěrova 1880'!E25+'MŠ Trávníčkova 1747'!E25+'MŠ Vlachova 1501'!E25+'MŠ Vlasákova 955'!E25+'MŠ Zázvorkova 1994'!E25</f>
        <v>1154706.9200000002</v>
      </c>
      <c r="F25" s="52">
        <f t="shared" si="2"/>
        <v>0.9996597004588349</v>
      </c>
      <c r="G25" s="24">
        <f>'MŠ Běhounkova 2300'!G25+'MŠ Běhounkova 2474'!G25+'MŠ Herčíkova 2190'!G25+'MŠ Horákova 2064'!G25+'MŠ Hostinského 1534'!G25+'MŠ Husníkova 2075'!G25+'MŠ Husníkova 2076'!G25+'MŠ Chlupova 1798'!G25+'MŠ Chlupova 1799'!G25+'MŠ Janského 2187'!G25+'MŠ Janského 2188'!G25+'MŠ Klausova 2449'!G25+'MŠ Mezi Školami 2323'!G25+'MŠ Mezi Školami 2482 '!G25+'MŠ Mohylová 1964'!G25+'MŠ Ovčí Hájek 2174'!G25+'MŠ Ovčí Hájek 2177'!G25+'MŠ Podpěrova 1880'!G25+'MŠ Trávníčkova 1747'!G25+'MŠ Vlachova 1501'!G25+'MŠ Vlasákova 955'!G25+'MŠ Zázvorkova 1994'!G25</f>
        <v>8000</v>
      </c>
      <c r="H25" s="22">
        <f>'MŠ Běhounkova 2300'!H25+'MŠ Běhounkova 2474'!H25+'MŠ Herčíkova 2190'!H25+'MŠ Horákova 2064'!H25+'MŠ Hostinského 1534'!H25+'MŠ Husníkova 2075'!H25+'MŠ Husníkova 2076'!H25+'MŠ Chlupova 1798'!H25+'MŠ Chlupova 1799'!H25+'MŠ Janského 2187'!H25+'MŠ Janského 2188'!H25+'MŠ Klausova 2449'!H25+'MŠ Mezi Školami 2323'!H25+'MŠ Mezi Školami 2482 '!H25+'MŠ Mohylová 1964'!H25+'MŠ Ovčí Hájek 2174'!H25+'MŠ Ovčí Hájek 2177'!H25+'MŠ Podpěrova 1880'!H25+'MŠ Trávníčkova 1747'!H25+'MŠ Vlachova 1501'!H25+'MŠ Vlasákova 955'!H25+'MŠ Zázvorkova 1994'!H25</f>
        <v>0</v>
      </c>
      <c r="I25" s="22">
        <f>'MŠ Běhounkova 2300'!I25+'MŠ Běhounkova 2474'!I25+'MŠ Herčíkova 2190'!I25+'MŠ Horákova 2064'!I25+'MŠ Hostinského 1534'!I25+'MŠ Husníkova 2075'!I25+'MŠ Husníkova 2076'!I25+'MŠ Chlupova 1798'!I25+'MŠ Chlupova 1799'!I25+'MŠ Janského 2187'!I25+'MŠ Janského 2188'!I25+'MŠ Klausova 2449'!I25+'MŠ Mezi Školami 2323'!I25+'MŠ Mezi Školami 2482 '!I25+'MŠ Mohylová 1964'!I25+'MŠ Ovčí Hájek 2174'!I25+'MŠ Ovčí Hájek 2177'!I25+'MŠ Podpěrova 1880'!I25+'MŠ Trávníčkova 1747'!I25+'MŠ Vlachova 1501'!I25+'MŠ Vlasákova 955'!I25+'MŠ Zázvorkova 1994'!I25</f>
        <v>0</v>
      </c>
      <c r="J25" s="52">
        <v>0</v>
      </c>
      <c r="L25" s="53"/>
      <c r="N25" s="53"/>
    </row>
    <row r="26" spans="1:14" ht="15" customHeight="1">
      <c r="A26" s="10" t="s">
        <v>151</v>
      </c>
      <c r="B26" s="11">
        <v>512</v>
      </c>
      <c r="C26" s="24">
        <f>'MŠ Běhounkova 2300'!C26+'MŠ Běhounkova 2474'!C26+'MŠ Herčíkova 2190'!C26+'MŠ Horákova 2064'!C26+'MŠ Hostinského 1534'!C26+'MŠ Husníkova 2075'!C26+'MŠ Husníkova 2076'!C26+'MŠ Chlupova 1798'!C26+'MŠ Chlupova 1799'!C26+'MŠ Janského 2187'!C26+'MŠ Janského 2188'!C26+'MŠ Klausova 2449'!C26+'MŠ Mezi Školami 2323'!C26+'MŠ Mezi Školami 2482 '!C26+'MŠ Mohylová 1964'!C26+'MŠ Ovčí Hájek 2174'!C26+'MŠ Ovčí Hájek 2177'!C26+'MŠ Podpěrova 1880'!C26+'MŠ Trávníčkova 1747'!C26+'MŠ Vlachova 1501'!C26+'MŠ Vlasákova 955'!C26+'MŠ Zázvorkova 1994'!C26</f>
        <v>193900</v>
      </c>
      <c r="D26" s="22">
        <f>'MŠ Běhounkova 2300'!D26+'MŠ Běhounkova 2474'!D26+'MŠ Herčíkova 2190'!D26+'MŠ Horákova 2064'!D26+'MŠ Hostinského 1534'!D26+'MŠ Husníkova 2075'!D26+'MŠ Husníkova 2076'!D26+'MŠ Chlupova 1798'!D26+'MŠ Chlupova 1799'!D26+'MŠ Janského 2187'!D26+'MŠ Janského 2188'!D26+'MŠ Klausova 2449'!D26+'MŠ Mezi Školami 2323'!D26+'MŠ Mezi Školami 2482 '!D26+'MŠ Mohylová 1964'!D26+'MŠ Ovčí Hájek 2174'!D26+'MŠ Ovčí Hájek 2177'!D26+'MŠ Podpěrova 1880'!D26+'MŠ Trávníčkova 1747'!D26+'MŠ Vlachova 1501'!D26+'MŠ Vlasákova 955'!D26+'MŠ Zázvorkova 1994'!D26</f>
        <v>260900</v>
      </c>
      <c r="E26" s="22">
        <f>'MŠ Běhounkova 2300'!E26+'MŠ Běhounkova 2474'!E26+'MŠ Herčíkova 2190'!E26+'MŠ Horákova 2064'!E26+'MŠ Hostinského 1534'!E26+'MŠ Husníkova 2075'!E26+'MŠ Husníkova 2076'!E26+'MŠ Chlupova 1798'!E26+'MŠ Chlupova 1799'!E26+'MŠ Janského 2187'!E26+'MŠ Janského 2188'!E26+'MŠ Klausova 2449'!E26+'MŠ Mezi Školami 2323'!E26+'MŠ Mezi Školami 2482 '!E26+'MŠ Mohylová 1964'!E26+'MŠ Ovčí Hájek 2174'!E26+'MŠ Ovčí Hájek 2177'!E26+'MŠ Podpěrova 1880'!E26+'MŠ Trávníčkova 1747'!E26+'MŠ Vlachova 1501'!E26+'MŠ Vlasákova 955'!E26+'MŠ Zázvorkova 1994'!E26</f>
        <v>260813.14</v>
      </c>
      <c r="F26" s="52">
        <f t="shared" si="2"/>
        <v>0.9996670755078575</v>
      </c>
      <c r="G26" s="24">
        <f>'MŠ Běhounkova 2300'!G26+'MŠ Běhounkova 2474'!G26+'MŠ Herčíkova 2190'!G26+'MŠ Horákova 2064'!G26+'MŠ Hostinského 1534'!G26+'MŠ Husníkova 2075'!G26+'MŠ Husníkova 2076'!G26+'MŠ Chlupova 1798'!G26+'MŠ Chlupova 1799'!G26+'MŠ Janského 2187'!G26+'MŠ Janského 2188'!G26+'MŠ Klausova 2449'!G26+'MŠ Mezi Školami 2323'!G26+'MŠ Mezi Školami 2482 '!G26+'MŠ Mohylová 1964'!G26+'MŠ Ovčí Hájek 2174'!G26+'MŠ Ovčí Hájek 2177'!G26+'MŠ Podpěrova 1880'!G26+'MŠ Trávníčkova 1747'!G26+'MŠ Vlachova 1501'!G26+'MŠ Vlasákova 955'!G26+'MŠ Zázvorkova 1994'!G26</f>
        <v>1000</v>
      </c>
      <c r="H26" s="22">
        <f>'MŠ Běhounkova 2300'!H26+'MŠ Běhounkova 2474'!H26+'MŠ Herčíkova 2190'!H26+'MŠ Horákova 2064'!H26+'MŠ Hostinského 1534'!H26+'MŠ Husníkova 2075'!H26+'MŠ Husníkova 2076'!H26+'MŠ Chlupova 1798'!H26+'MŠ Chlupova 1799'!H26+'MŠ Janského 2187'!H26+'MŠ Janského 2188'!H26+'MŠ Klausova 2449'!H26+'MŠ Mezi Školami 2323'!H26+'MŠ Mezi Školami 2482 '!H26+'MŠ Mohylová 1964'!H26+'MŠ Ovčí Hájek 2174'!H26+'MŠ Ovčí Hájek 2177'!H26+'MŠ Podpěrova 1880'!H26+'MŠ Trávníčkova 1747'!H26+'MŠ Vlachova 1501'!H26+'MŠ Vlasákova 955'!H26+'MŠ Zázvorkova 1994'!H26</f>
        <v>0</v>
      </c>
      <c r="I26" s="22">
        <f>'MŠ Běhounkova 2300'!I26+'MŠ Běhounkova 2474'!I26+'MŠ Herčíkova 2190'!I26+'MŠ Horákova 2064'!I26+'MŠ Hostinského 1534'!I26+'MŠ Husníkova 2075'!I26+'MŠ Husníkova 2076'!I26+'MŠ Chlupova 1798'!I26+'MŠ Chlupova 1799'!I26+'MŠ Janského 2187'!I26+'MŠ Janského 2188'!I26+'MŠ Klausova 2449'!I26+'MŠ Mezi Školami 2323'!I26+'MŠ Mezi Školami 2482 '!I26+'MŠ Mohylová 1964'!I26+'MŠ Ovčí Hájek 2174'!I26+'MŠ Ovčí Hájek 2177'!I26+'MŠ Podpěrova 1880'!I26+'MŠ Trávníčkova 1747'!I26+'MŠ Vlachova 1501'!I26+'MŠ Vlasákova 955'!I26+'MŠ Zázvorkova 1994'!I26</f>
        <v>0</v>
      </c>
      <c r="J26" s="52">
        <v>0</v>
      </c>
      <c r="L26" s="53"/>
      <c r="N26" s="53"/>
    </row>
    <row r="27" spans="1:14" ht="15" customHeight="1">
      <c r="A27" s="10" t="s">
        <v>141</v>
      </c>
      <c r="B27" s="11">
        <v>513</v>
      </c>
      <c r="C27" s="24">
        <f>'MŠ Běhounkova 2300'!C27+'MŠ Běhounkova 2474'!C27+'MŠ Herčíkova 2190'!C27+'MŠ Horákova 2064'!C27+'MŠ Hostinského 1534'!C27+'MŠ Husníkova 2075'!C27+'MŠ Husníkova 2076'!C27+'MŠ Chlupova 1798'!C27+'MŠ Chlupova 1799'!C27+'MŠ Janského 2187'!C27+'MŠ Janského 2188'!C27+'MŠ Klausova 2449'!C27+'MŠ Mezi Školami 2323'!C27+'MŠ Mezi Školami 2482 '!C27+'MŠ Mohylová 1964'!C27+'MŠ Ovčí Hájek 2174'!C27+'MŠ Ovčí Hájek 2177'!C27+'MŠ Podpěrova 1880'!C27+'MŠ Trávníčkova 1747'!C27+'MŠ Vlachova 1501'!C27+'MŠ Vlasákova 955'!C27+'MŠ Zázvorkova 1994'!C27</f>
        <v>8500</v>
      </c>
      <c r="D27" s="22">
        <f>'MŠ Běhounkova 2300'!D27+'MŠ Běhounkova 2474'!D27+'MŠ Herčíkova 2190'!D27+'MŠ Horákova 2064'!D27+'MŠ Hostinského 1534'!D27+'MŠ Husníkova 2075'!D27+'MŠ Husníkova 2076'!D27+'MŠ Chlupova 1798'!D27+'MŠ Chlupova 1799'!D27+'MŠ Janského 2187'!D27+'MŠ Janského 2188'!D27+'MŠ Klausova 2449'!D27+'MŠ Mezi Školami 2323'!D27+'MŠ Mezi Školami 2482 '!D27+'MŠ Mohylová 1964'!D27+'MŠ Ovčí Hájek 2174'!D27+'MŠ Ovčí Hájek 2177'!D27+'MŠ Podpěrova 1880'!D27+'MŠ Trávníčkova 1747'!D27+'MŠ Vlachova 1501'!D27+'MŠ Vlasákova 955'!D27+'MŠ Zázvorkova 1994'!D27</f>
        <v>33700</v>
      </c>
      <c r="E27" s="22">
        <f>'MŠ Běhounkova 2300'!E27+'MŠ Běhounkova 2474'!E27+'MŠ Herčíkova 2190'!E27+'MŠ Horákova 2064'!E27+'MŠ Hostinského 1534'!E27+'MŠ Husníkova 2075'!E27+'MŠ Husníkova 2076'!E27+'MŠ Chlupova 1798'!E27+'MŠ Chlupova 1799'!E27+'MŠ Janského 2187'!E27+'MŠ Janského 2188'!E27+'MŠ Klausova 2449'!E27+'MŠ Mezi Školami 2323'!E27+'MŠ Mezi Školami 2482 '!E27+'MŠ Mohylová 1964'!E27+'MŠ Ovčí Hájek 2174'!E27+'MŠ Ovčí Hájek 2177'!E27+'MŠ Podpěrova 1880'!E27+'MŠ Trávníčkova 1747'!E27+'MŠ Vlachova 1501'!E27+'MŠ Vlasákova 955'!E27+'MŠ Zázvorkova 1994'!E27</f>
        <v>33600.28999999999</v>
      </c>
      <c r="F27" s="52">
        <f t="shared" si="2"/>
        <v>0.997041246290801</v>
      </c>
      <c r="G27" s="24">
        <f>'MŠ Běhounkova 2300'!G27+'MŠ Běhounkova 2474'!G27+'MŠ Herčíkova 2190'!G27+'MŠ Horákova 2064'!G27+'MŠ Hostinského 1534'!G27+'MŠ Husníkova 2075'!G27+'MŠ Husníkova 2076'!G27+'MŠ Chlupova 1798'!G27+'MŠ Chlupova 1799'!G27+'MŠ Janského 2187'!G27+'MŠ Janského 2188'!G27+'MŠ Klausova 2449'!G27+'MŠ Mezi Školami 2323'!G27+'MŠ Mezi Školami 2482 '!G27+'MŠ Mohylová 1964'!G27+'MŠ Ovčí Hájek 2174'!G27+'MŠ Ovčí Hájek 2177'!G27+'MŠ Podpěrova 1880'!G27+'MŠ Trávníčkova 1747'!G27+'MŠ Vlachova 1501'!G27+'MŠ Vlasákova 955'!G27+'MŠ Zázvorkova 1994'!G27</f>
        <v>0</v>
      </c>
      <c r="H27" s="22">
        <f>'MŠ Běhounkova 2300'!H27+'MŠ Běhounkova 2474'!H27+'MŠ Herčíkova 2190'!H27+'MŠ Horákova 2064'!H27+'MŠ Hostinského 1534'!H27+'MŠ Husníkova 2075'!H27+'MŠ Husníkova 2076'!H27+'MŠ Chlupova 1798'!H27+'MŠ Chlupova 1799'!H27+'MŠ Janského 2187'!H27+'MŠ Janského 2188'!H27+'MŠ Klausova 2449'!H27+'MŠ Mezi Školami 2323'!H27+'MŠ Mezi Školami 2482 '!H27+'MŠ Mohylová 1964'!H27+'MŠ Ovčí Hájek 2174'!H27+'MŠ Ovčí Hájek 2177'!H27+'MŠ Podpěrova 1880'!H27+'MŠ Trávníčkova 1747'!H27+'MŠ Vlachova 1501'!H27+'MŠ Vlasákova 955'!H27+'MŠ Zázvorkova 1994'!H27</f>
        <v>0</v>
      </c>
      <c r="I27" s="22">
        <f>'MŠ Běhounkova 2300'!I27+'MŠ Běhounkova 2474'!I27+'MŠ Herčíkova 2190'!I27+'MŠ Horákova 2064'!I27+'MŠ Hostinského 1534'!I27+'MŠ Husníkova 2075'!I27+'MŠ Husníkova 2076'!I27+'MŠ Chlupova 1798'!I27+'MŠ Chlupova 1799'!I27+'MŠ Janského 2187'!I27+'MŠ Janského 2188'!I27+'MŠ Klausova 2449'!I27+'MŠ Mezi Školami 2323'!I27+'MŠ Mezi Školami 2482 '!I27+'MŠ Mohylová 1964'!I27+'MŠ Ovčí Hájek 2174'!I27+'MŠ Ovčí Hájek 2177'!I27+'MŠ Podpěrova 1880'!I27+'MŠ Trávníčkova 1747'!I27+'MŠ Vlachova 1501'!I27+'MŠ Vlasákova 955'!I27+'MŠ Zázvorkova 1994'!I27</f>
        <v>0</v>
      </c>
      <c r="J27" s="52">
        <v>0</v>
      </c>
      <c r="L27" s="53"/>
      <c r="N27" s="53"/>
    </row>
    <row r="28" spans="1:14" ht="15" customHeight="1">
      <c r="A28" s="10" t="s">
        <v>142</v>
      </c>
      <c r="B28" s="11">
        <v>518</v>
      </c>
      <c r="C28" s="24">
        <f>'MŠ Běhounkova 2300'!C28+'MŠ Běhounkova 2474'!C28+'MŠ Herčíkova 2190'!C28+'MŠ Horákova 2064'!C28+'MŠ Hostinského 1534'!C28+'MŠ Husníkova 2075'!C28+'MŠ Husníkova 2076'!C28+'MŠ Chlupova 1798'!C28+'MŠ Chlupova 1799'!C28+'MŠ Janského 2187'!C28+'MŠ Janského 2188'!C28+'MŠ Klausova 2449'!C28+'MŠ Mezi Školami 2323'!C28+'MŠ Mezi Školami 2482 '!C28+'MŠ Mohylová 1964'!C28+'MŠ Ovčí Hájek 2174'!C28+'MŠ Ovčí Hájek 2177'!C28+'MŠ Podpěrova 1880'!C28+'MŠ Trávníčkova 1747'!C28+'MŠ Vlachova 1501'!C28+'MŠ Vlasákova 955'!C28+'MŠ Zázvorkova 1994'!C28</f>
        <v>4740800</v>
      </c>
      <c r="D28" s="22">
        <f>'MŠ Běhounkova 2300'!D28+'MŠ Běhounkova 2474'!D28+'MŠ Herčíkova 2190'!D28+'MŠ Horákova 2064'!D28+'MŠ Hostinského 1534'!D28+'MŠ Husníkova 2075'!D28+'MŠ Husníkova 2076'!D28+'MŠ Chlupova 1798'!D28+'MŠ Chlupova 1799'!D28+'MŠ Janského 2187'!D28+'MŠ Janského 2188'!D28+'MŠ Klausova 2449'!D28+'MŠ Mezi Školami 2323'!D28+'MŠ Mezi Školami 2482 '!D28+'MŠ Mohylová 1964'!D28+'MŠ Ovčí Hájek 2174'!D28+'MŠ Ovčí Hájek 2177'!D28+'MŠ Podpěrova 1880'!D28+'MŠ Trávníčkova 1747'!D28+'MŠ Vlachova 1501'!D28+'MŠ Vlasákova 955'!D28+'MŠ Zázvorkova 1994'!D28</f>
        <v>7593900</v>
      </c>
      <c r="E28" s="22">
        <f>'MŠ Běhounkova 2300'!E28+'MŠ Běhounkova 2474'!E28+'MŠ Herčíkova 2190'!E28+'MŠ Horákova 2064'!E28+'MŠ Hostinského 1534'!E28+'MŠ Husníkova 2075'!E28+'MŠ Husníkova 2076'!E28+'MŠ Chlupova 1798'!E28+'MŠ Chlupova 1799'!E28+'MŠ Janského 2187'!E28+'MŠ Janského 2188'!E28+'MŠ Klausova 2449'!E28+'MŠ Mezi Školami 2323'!E28+'MŠ Mezi Školami 2482 '!E28+'MŠ Mohylová 1964'!E28+'MŠ Ovčí Hájek 2174'!E28+'MŠ Ovčí Hájek 2177'!E28+'MŠ Podpěrova 1880'!E28+'MŠ Trávníčkova 1747'!E28+'MŠ Vlachova 1501'!E28+'MŠ Vlasákova 955'!E28+'MŠ Zázvorkova 1994'!E28</f>
        <v>7643423.14</v>
      </c>
      <c r="F28" s="52">
        <f t="shared" si="2"/>
        <v>1.0065214369428093</v>
      </c>
      <c r="G28" s="24">
        <f>'MŠ Běhounkova 2300'!G28+'MŠ Běhounkova 2474'!G28+'MŠ Herčíkova 2190'!G28+'MŠ Horákova 2064'!G28+'MŠ Hostinského 1534'!G28+'MŠ Husníkova 2075'!G28+'MŠ Husníkova 2076'!G28+'MŠ Chlupova 1798'!G28+'MŠ Chlupova 1799'!G28+'MŠ Janského 2187'!G28+'MŠ Janského 2188'!G28+'MŠ Klausova 2449'!G28+'MŠ Mezi Školami 2323'!G28+'MŠ Mezi Školami 2482 '!G28+'MŠ Mohylová 1964'!G28+'MŠ Ovčí Hájek 2174'!G28+'MŠ Ovčí Hájek 2177'!G28+'MŠ Podpěrova 1880'!G28+'MŠ Trávníčkova 1747'!G28+'MŠ Vlachova 1501'!G28+'MŠ Vlasákova 955'!G28+'MŠ Zázvorkova 1994'!G28</f>
        <v>27800</v>
      </c>
      <c r="H28" s="22">
        <f>'MŠ Běhounkova 2300'!H28+'MŠ Běhounkova 2474'!H28+'MŠ Herčíkova 2190'!H28+'MŠ Horákova 2064'!H28+'MŠ Hostinského 1534'!H28+'MŠ Husníkova 2075'!H28+'MŠ Husníkova 2076'!H28+'MŠ Chlupova 1798'!H28+'MŠ Chlupova 1799'!H28+'MŠ Janského 2187'!H28+'MŠ Janského 2188'!H28+'MŠ Klausova 2449'!H28+'MŠ Mezi Školami 2323'!H28+'MŠ Mezi Školami 2482 '!H28+'MŠ Mohylová 1964'!H28+'MŠ Ovčí Hájek 2174'!H28+'MŠ Ovčí Hájek 2177'!H28+'MŠ Podpěrova 1880'!H28+'MŠ Trávníčkova 1747'!H28+'MŠ Vlachova 1501'!H28+'MŠ Vlasákova 955'!H28+'MŠ Zázvorkova 1994'!H28</f>
        <v>27600</v>
      </c>
      <c r="I28" s="22">
        <f>'MŠ Běhounkova 2300'!I28+'MŠ Běhounkova 2474'!I28+'MŠ Herčíkova 2190'!I28+'MŠ Horákova 2064'!I28+'MŠ Hostinského 1534'!I28+'MŠ Husníkova 2075'!I28+'MŠ Husníkova 2076'!I28+'MŠ Chlupova 1798'!I28+'MŠ Chlupova 1799'!I28+'MŠ Janského 2187'!I28+'MŠ Janského 2188'!I28+'MŠ Klausova 2449'!I28+'MŠ Mezi Školami 2323'!I28+'MŠ Mezi Školami 2482 '!I28+'MŠ Mohylová 1964'!I28+'MŠ Ovčí Hájek 2174'!I28+'MŠ Ovčí Hájek 2177'!I28+'MŠ Podpěrova 1880'!I28+'MŠ Trávníčkova 1747'!I28+'MŠ Vlachova 1501'!I28+'MŠ Vlasákova 955'!I28+'MŠ Zázvorkova 1994'!I28</f>
        <v>27501</v>
      </c>
      <c r="J28" s="52">
        <f>I28/H28</f>
        <v>0.9964130434782609</v>
      </c>
      <c r="L28" s="53"/>
      <c r="N28" s="53"/>
    </row>
    <row r="29" spans="1:14" ht="15" customHeight="1">
      <c r="A29" s="10" t="s">
        <v>143</v>
      </c>
      <c r="B29" s="11">
        <v>521</v>
      </c>
      <c r="C29" s="24">
        <f>'MŠ Běhounkova 2300'!C29+'MŠ Běhounkova 2474'!C29+'MŠ Herčíkova 2190'!C29+'MŠ Horákova 2064'!C29+'MŠ Hostinského 1534'!C29+'MŠ Husníkova 2075'!C29+'MŠ Husníkova 2076'!C29+'MŠ Chlupova 1798'!C29+'MŠ Chlupova 1799'!C29+'MŠ Janského 2187'!C29+'MŠ Janského 2188'!C29+'MŠ Klausova 2449'!C29+'MŠ Mezi Školami 2323'!C29+'MŠ Mezi Školami 2482 '!C29+'MŠ Mohylová 1964'!C29+'MŠ Ovčí Hájek 2174'!C29+'MŠ Ovčí Hájek 2177'!C29+'MŠ Podpěrova 1880'!C29+'MŠ Trávníčkova 1747'!C29+'MŠ Vlachova 1501'!C29+'MŠ Vlasákova 955'!C29+'MŠ Zázvorkova 1994'!C29</f>
        <v>844000</v>
      </c>
      <c r="D29" s="22">
        <f>'MŠ Běhounkova 2300'!D29+'MŠ Běhounkova 2474'!D29+'MŠ Herčíkova 2190'!D29+'MŠ Horákova 2064'!D29+'MŠ Hostinského 1534'!D29+'MŠ Husníkova 2075'!D29+'MŠ Husníkova 2076'!D29+'MŠ Chlupova 1798'!D29+'MŠ Chlupova 1799'!D29+'MŠ Janského 2187'!D29+'MŠ Janského 2188'!D29+'MŠ Klausova 2449'!D29+'MŠ Mezi Školami 2323'!D29+'MŠ Mezi Školami 2482 '!D29+'MŠ Mohylová 1964'!D29+'MŠ Ovčí Hájek 2174'!D29+'MŠ Ovčí Hájek 2177'!D29+'MŠ Podpěrova 1880'!D29+'MŠ Trávníčkova 1747'!D29+'MŠ Vlachova 1501'!D29+'MŠ Vlasákova 955'!D29+'MŠ Zázvorkova 1994'!D29</f>
        <v>9618600</v>
      </c>
      <c r="E29" s="22">
        <f>'MŠ Běhounkova 2300'!E29+'MŠ Běhounkova 2474'!E29+'MŠ Herčíkova 2190'!E29+'MŠ Horákova 2064'!E29+'MŠ Hostinského 1534'!E29+'MŠ Husníkova 2075'!E29+'MŠ Husníkova 2076'!E29+'MŠ Chlupova 1798'!E29+'MŠ Chlupova 1799'!E29+'MŠ Janského 2187'!E29+'MŠ Janského 2188'!E29+'MŠ Klausova 2449'!E29+'MŠ Mezi Školami 2323'!E29+'MŠ Mezi Školami 2482 '!E29+'MŠ Mohylová 1964'!E29+'MŠ Ovčí Hájek 2174'!E29+'MŠ Ovčí Hájek 2177'!E29+'MŠ Podpěrova 1880'!E29+'MŠ Trávníčkova 1747'!E29+'MŠ Vlachova 1501'!E29+'MŠ Vlasákova 955'!E29+'MŠ Zázvorkova 1994'!E29</f>
        <v>9618561.6</v>
      </c>
      <c r="F29" s="52">
        <f t="shared" si="2"/>
        <v>0.9999960077350134</v>
      </c>
      <c r="G29" s="24">
        <f>'MŠ Běhounkova 2300'!G29+'MŠ Běhounkova 2474'!G29+'MŠ Herčíkova 2190'!G29+'MŠ Horákova 2064'!G29+'MŠ Hostinského 1534'!G29+'MŠ Husníkova 2075'!G29+'MŠ Husníkova 2076'!G29+'MŠ Chlupova 1798'!G29+'MŠ Chlupova 1799'!G29+'MŠ Janského 2187'!G29+'MŠ Janského 2188'!G29+'MŠ Klausova 2449'!G29+'MŠ Mezi Školami 2323'!G29+'MŠ Mezi Školami 2482 '!G29+'MŠ Mohylová 1964'!G29+'MŠ Ovčí Hájek 2174'!G29+'MŠ Ovčí Hájek 2177'!G29+'MŠ Podpěrova 1880'!G29+'MŠ Trávníčkova 1747'!G29+'MŠ Vlachova 1501'!G29+'MŠ Vlasákova 955'!G29+'MŠ Zázvorkova 1994'!G29</f>
        <v>348500</v>
      </c>
      <c r="H29" s="22">
        <f>'MŠ Běhounkova 2300'!H29+'MŠ Běhounkova 2474'!H29+'MŠ Herčíkova 2190'!H29+'MŠ Horákova 2064'!H29+'MŠ Hostinského 1534'!H29+'MŠ Husníkova 2075'!H29+'MŠ Husníkova 2076'!H29+'MŠ Chlupova 1798'!H29+'MŠ Chlupova 1799'!H29+'MŠ Janského 2187'!H29+'MŠ Janského 2188'!H29+'MŠ Klausova 2449'!H29+'MŠ Mezi Školami 2323'!H29+'MŠ Mezi Školami 2482 '!H29+'MŠ Mohylová 1964'!H29+'MŠ Ovčí Hájek 2174'!H29+'MŠ Ovčí Hájek 2177'!H29+'MŠ Podpěrova 1880'!H29+'MŠ Trávníčkova 1747'!H29+'MŠ Vlachova 1501'!H29+'MŠ Vlasákova 955'!H29+'MŠ Zázvorkova 1994'!H29</f>
        <v>371000</v>
      </c>
      <c r="I29" s="22">
        <f>'MŠ Běhounkova 2300'!I29+'MŠ Běhounkova 2474'!I29+'MŠ Herčíkova 2190'!I29+'MŠ Horákova 2064'!I29+'MŠ Hostinského 1534'!I29+'MŠ Husníkova 2075'!I29+'MŠ Husníkova 2076'!I29+'MŠ Chlupova 1798'!I29+'MŠ Chlupova 1799'!I29+'MŠ Janského 2187'!I29+'MŠ Janského 2188'!I29+'MŠ Klausova 2449'!I29+'MŠ Mezi Školami 2323'!I29+'MŠ Mezi Školami 2482 '!I29+'MŠ Mohylová 1964'!I29+'MŠ Ovčí Hájek 2174'!I29+'MŠ Ovčí Hájek 2177'!I29+'MŠ Podpěrova 1880'!I29+'MŠ Trávníčkova 1747'!I29+'MŠ Vlachova 1501'!I29+'MŠ Vlasákova 955'!I29+'MŠ Zázvorkova 1994'!I29</f>
        <v>371043</v>
      </c>
      <c r="J29" s="52">
        <f>I29/H29</f>
        <v>1.0001159029649596</v>
      </c>
      <c r="L29" s="53"/>
      <c r="N29" s="53"/>
    </row>
    <row r="30" spans="1:14" ht="15" customHeight="1">
      <c r="A30" s="10" t="s">
        <v>144</v>
      </c>
      <c r="B30" s="11">
        <v>524</v>
      </c>
      <c r="C30" s="24">
        <f>'MŠ Běhounkova 2300'!C30+'MŠ Běhounkova 2474'!C30+'MŠ Herčíkova 2190'!C30+'MŠ Horákova 2064'!C30+'MŠ Hostinského 1534'!C30+'MŠ Husníkova 2075'!C30+'MŠ Husníkova 2076'!C30+'MŠ Chlupova 1798'!C30+'MŠ Chlupova 1799'!C30+'MŠ Janského 2187'!C30+'MŠ Janského 2188'!C30+'MŠ Klausova 2449'!C30+'MŠ Mezi Školami 2323'!C30+'MŠ Mezi Školami 2482 '!C30+'MŠ Mohylová 1964'!C30+'MŠ Ovčí Hájek 2174'!C30+'MŠ Ovčí Hájek 2177'!C30+'MŠ Podpěrova 1880'!C30+'MŠ Trávníčkova 1747'!C30+'MŠ Vlachova 1501'!C30+'MŠ Vlasákova 955'!C30+'MŠ Zázvorkova 1994'!C30</f>
        <v>235700</v>
      </c>
      <c r="D30" s="22">
        <f>'MŠ Běhounkova 2300'!D30+'MŠ Běhounkova 2474'!D30+'MŠ Herčíkova 2190'!D30+'MŠ Horákova 2064'!D30+'MŠ Hostinského 1534'!D30+'MŠ Husníkova 2075'!D30+'MŠ Husníkova 2076'!D30+'MŠ Chlupova 1798'!D30+'MŠ Chlupova 1799'!D30+'MŠ Janského 2187'!D30+'MŠ Janského 2188'!D30+'MŠ Klausova 2449'!D30+'MŠ Mezi Školami 2323'!D30+'MŠ Mezi Školami 2482 '!D30+'MŠ Mohylová 1964'!D30+'MŠ Ovčí Hájek 2174'!D30+'MŠ Ovčí Hájek 2177'!D30+'MŠ Podpěrova 1880'!D30+'MŠ Trávníčkova 1747'!D30+'MŠ Vlachova 1501'!D30+'MŠ Vlasákova 955'!D30+'MŠ Zázvorkova 1994'!D30</f>
        <v>3114400</v>
      </c>
      <c r="E30" s="22">
        <f>'MŠ Běhounkova 2300'!E30+'MŠ Běhounkova 2474'!E30+'MŠ Herčíkova 2190'!E30+'MŠ Horákova 2064'!E30+'MŠ Hostinského 1534'!E30+'MŠ Husníkova 2075'!E30+'MŠ Husníkova 2076'!E30+'MŠ Chlupova 1798'!E30+'MŠ Chlupova 1799'!E30+'MŠ Janského 2187'!E30+'MŠ Janského 2188'!E30+'MŠ Klausova 2449'!E30+'MŠ Mezi Školami 2323'!E30+'MŠ Mezi Školami 2482 '!E30+'MŠ Mohylová 1964'!E30+'MŠ Ovčí Hájek 2174'!E30+'MŠ Ovčí Hájek 2177'!E30+'MŠ Podpěrova 1880'!E30+'MŠ Trávníčkova 1747'!E30+'MŠ Vlachova 1501'!E30+'MŠ Vlasákova 955'!E30+'MŠ Zázvorkova 1994'!E30</f>
        <v>3114165.86</v>
      </c>
      <c r="F30" s="52">
        <f t="shared" si="2"/>
        <v>0.9999248201900848</v>
      </c>
      <c r="G30" s="24">
        <f>'MŠ Běhounkova 2300'!G30+'MŠ Běhounkova 2474'!G30+'MŠ Herčíkova 2190'!G30+'MŠ Horákova 2064'!G30+'MŠ Hostinského 1534'!G30+'MŠ Husníkova 2075'!G30+'MŠ Husníkova 2076'!G30+'MŠ Chlupova 1798'!G30+'MŠ Chlupova 1799'!G30+'MŠ Janského 2187'!G30+'MŠ Janského 2188'!G30+'MŠ Klausova 2449'!G30+'MŠ Mezi Školami 2323'!G30+'MŠ Mezi Školami 2482 '!G30+'MŠ Mohylová 1964'!G30+'MŠ Ovčí Hájek 2174'!G30+'MŠ Ovčí Hájek 2177'!G30+'MŠ Podpěrova 1880'!G30+'MŠ Trávníčkova 1747'!G30+'MŠ Vlachova 1501'!G30+'MŠ Vlasákova 955'!G30+'MŠ Zázvorkova 1994'!G30</f>
        <v>0</v>
      </c>
      <c r="H30" s="22">
        <f>'MŠ Běhounkova 2300'!H30+'MŠ Běhounkova 2474'!H30+'MŠ Herčíkova 2190'!H30+'MŠ Horákova 2064'!H30+'MŠ Hostinského 1534'!H30+'MŠ Husníkova 2075'!H30+'MŠ Husníkova 2076'!H30+'MŠ Chlupova 1798'!H30+'MŠ Chlupova 1799'!H30+'MŠ Janského 2187'!H30+'MŠ Janského 2188'!H30+'MŠ Klausova 2449'!H30+'MŠ Mezi Školami 2323'!H30+'MŠ Mezi Školami 2482 '!H30+'MŠ Mohylová 1964'!H30+'MŠ Ovčí Hájek 2174'!H30+'MŠ Ovčí Hájek 2177'!H30+'MŠ Podpěrova 1880'!H30+'MŠ Trávníčkova 1747'!H30+'MŠ Vlachova 1501'!H30+'MŠ Vlasákova 955'!H30+'MŠ Zázvorkova 1994'!H30</f>
        <v>0</v>
      </c>
      <c r="I30" s="22">
        <f>'MŠ Běhounkova 2300'!I30+'MŠ Běhounkova 2474'!I30+'MŠ Herčíkova 2190'!I30+'MŠ Horákova 2064'!I30+'MŠ Hostinského 1534'!I30+'MŠ Husníkova 2075'!I30+'MŠ Husníkova 2076'!I30+'MŠ Chlupova 1798'!I30+'MŠ Chlupova 1799'!I30+'MŠ Janského 2187'!I30+'MŠ Janského 2188'!I30+'MŠ Klausova 2449'!I30+'MŠ Mezi Školami 2323'!I30+'MŠ Mezi Školami 2482 '!I30+'MŠ Mohylová 1964'!I30+'MŠ Ovčí Hájek 2174'!I30+'MŠ Ovčí Hájek 2177'!I30+'MŠ Podpěrova 1880'!I30+'MŠ Trávníčkova 1747'!I30+'MŠ Vlachova 1501'!I30+'MŠ Vlasákova 955'!I30+'MŠ Zázvorkova 1994'!I30</f>
        <v>0</v>
      </c>
      <c r="J30" s="52">
        <v>0</v>
      </c>
      <c r="L30" s="53"/>
      <c r="N30" s="53"/>
    </row>
    <row r="31" spans="1:14" ht="15" customHeight="1">
      <c r="A31" s="10" t="s">
        <v>191</v>
      </c>
      <c r="B31" s="11">
        <v>527</v>
      </c>
      <c r="C31" s="24">
        <f>'MŠ Běhounkova 2300'!C31+'MŠ Běhounkova 2474'!C31+'MŠ Herčíkova 2190'!C31+'MŠ Horákova 2064'!C31+'MŠ Hostinského 1534'!C31+'MŠ Husníkova 2075'!C31+'MŠ Husníkova 2076'!C31+'MŠ Chlupova 1798'!C31+'MŠ Chlupova 1799'!C31+'MŠ Janského 2187'!C31+'MŠ Janského 2188'!C31+'MŠ Klausova 2449'!C31+'MŠ Mezi Školami 2323'!C31+'MŠ Mezi Školami 2482 '!C31+'MŠ Mohylová 1964'!C31+'MŠ Ovčí Hájek 2174'!C31+'MŠ Ovčí Hájek 2177'!C31+'MŠ Podpěrova 1880'!C31+'MŠ Trávníčkova 1747'!C31+'MŠ Vlachova 1501'!C31+'MŠ Vlasákova 955'!C31+'MŠ Zázvorkova 1994'!C31</f>
        <v>51700</v>
      </c>
      <c r="D31" s="22">
        <f>'MŠ Běhounkova 2300'!D31+'MŠ Běhounkova 2474'!D31+'MŠ Herčíkova 2190'!D31+'MŠ Horákova 2064'!D31+'MŠ Hostinského 1534'!D31+'MŠ Husníkova 2075'!D31+'MŠ Husníkova 2076'!D31+'MŠ Chlupova 1798'!D31+'MŠ Chlupova 1799'!D31+'MŠ Janského 2187'!D31+'MŠ Janského 2188'!D31+'MŠ Klausova 2449'!D31+'MŠ Mezi Školami 2323'!D31+'MŠ Mezi Školami 2482 '!D31+'MŠ Mohylová 1964'!D31+'MŠ Ovčí Hájek 2174'!D31+'MŠ Ovčí Hájek 2177'!D31+'MŠ Podpěrova 1880'!D31+'MŠ Trávníčkova 1747'!D31+'MŠ Vlachova 1501'!D31+'MŠ Vlasákova 955'!D31+'MŠ Zázvorkova 1994'!D31</f>
        <v>253300</v>
      </c>
      <c r="E31" s="22">
        <f>'MŠ Běhounkova 2300'!E31+'MŠ Běhounkova 2474'!E31+'MŠ Herčíkova 2190'!E31+'MŠ Horákova 2064'!E31+'MŠ Hostinského 1534'!E31+'MŠ Husníkova 2075'!E31+'MŠ Husníkova 2076'!E31+'MŠ Chlupova 1798'!E31+'MŠ Chlupova 1799'!E31+'MŠ Janského 2187'!E31+'MŠ Janského 2188'!E31+'MŠ Klausova 2449'!E31+'MŠ Mezi Školami 2323'!E31+'MŠ Mezi Školami 2482 '!E31+'MŠ Mohylová 1964'!E31+'MŠ Ovčí Hájek 2174'!E31+'MŠ Ovčí Hájek 2177'!E31+'MŠ Podpěrova 1880'!E31+'MŠ Trávníčkova 1747'!E31+'MŠ Vlachova 1501'!E31+'MŠ Vlasákova 955'!E31+'MŠ Zázvorkova 1994'!E31</f>
        <v>253306.47</v>
      </c>
      <c r="F31" s="52">
        <f t="shared" si="2"/>
        <v>1.0000255428345834</v>
      </c>
      <c r="G31" s="24">
        <f>'MŠ Běhounkova 2300'!G31+'MŠ Běhounkova 2474'!G31+'MŠ Herčíkova 2190'!G31+'MŠ Horákova 2064'!G31+'MŠ Hostinského 1534'!G31+'MŠ Husníkova 2075'!G31+'MŠ Husníkova 2076'!G31+'MŠ Chlupova 1798'!G31+'MŠ Chlupova 1799'!G31+'MŠ Janského 2187'!G31+'MŠ Janského 2188'!G31+'MŠ Klausova 2449'!G31+'MŠ Mezi Školami 2323'!G31+'MŠ Mezi Školami 2482 '!G31+'MŠ Mohylová 1964'!G31+'MŠ Ovčí Hájek 2174'!G31+'MŠ Ovčí Hájek 2177'!G31+'MŠ Podpěrova 1880'!G31+'MŠ Trávníčkova 1747'!G31+'MŠ Vlachova 1501'!G31+'MŠ Vlasákova 955'!G31+'MŠ Zázvorkova 1994'!G31</f>
        <v>0</v>
      </c>
      <c r="H31" s="22">
        <f>'MŠ Běhounkova 2300'!H31+'MŠ Běhounkova 2474'!H31+'MŠ Herčíkova 2190'!H31+'MŠ Horákova 2064'!H31+'MŠ Hostinského 1534'!H31+'MŠ Husníkova 2075'!H31+'MŠ Husníkova 2076'!H31+'MŠ Chlupova 1798'!H31+'MŠ Chlupova 1799'!H31+'MŠ Janského 2187'!H31+'MŠ Janského 2188'!H31+'MŠ Klausova 2449'!H31+'MŠ Mezi Školami 2323'!H31+'MŠ Mezi Školami 2482 '!H31+'MŠ Mohylová 1964'!H31+'MŠ Ovčí Hájek 2174'!H31+'MŠ Ovčí Hájek 2177'!H31+'MŠ Podpěrova 1880'!H31+'MŠ Trávníčkova 1747'!H31+'MŠ Vlachova 1501'!H31+'MŠ Vlasákova 955'!H31+'MŠ Zázvorkova 1994'!H31</f>
        <v>0</v>
      </c>
      <c r="I31" s="22">
        <f>'MŠ Běhounkova 2300'!I31+'MŠ Běhounkova 2474'!I31+'MŠ Herčíkova 2190'!I31+'MŠ Horákova 2064'!I31+'MŠ Hostinského 1534'!I31+'MŠ Husníkova 2075'!I31+'MŠ Husníkova 2076'!I31+'MŠ Chlupova 1798'!I31+'MŠ Chlupova 1799'!I31+'MŠ Janského 2187'!I31+'MŠ Janského 2188'!I31+'MŠ Klausova 2449'!I31+'MŠ Mezi Školami 2323'!I31+'MŠ Mezi Školami 2482 '!I31+'MŠ Mohylová 1964'!I31+'MŠ Ovčí Hájek 2174'!I31+'MŠ Ovčí Hájek 2177'!I31+'MŠ Podpěrova 1880'!I31+'MŠ Trávníčkova 1747'!I31+'MŠ Vlachova 1501'!I31+'MŠ Vlasákova 955'!I31+'MŠ Zázvorkova 1994'!I31</f>
        <v>0</v>
      </c>
      <c r="J31" s="52">
        <v>0</v>
      </c>
      <c r="L31" s="53"/>
      <c r="N31" s="53"/>
    </row>
    <row r="32" spans="1:14" ht="15" customHeight="1">
      <c r="A32" s="10" t="s">
        <v>145</v>
      </c>
      <c r="B32" s="11">
        <v>525</v>
      </c>
      <c r="C32" s="24">
        <f>'MŠ Běhounkova 2300'!C32+'MŠ Běhounkova 2474'!C32+'MŠ Herčíkova 2190'!C32+'MŠ Horákova 2064'!C32+'MŠ Hostinského 1534'!C32+'MŠ Husníkova 2075'!C32+'MŠ Husníkova 2076'!C32+'MŠ Chlupova 1798'!C32+'MŠ Chlupova 1799'!C32+'MŠ Janského 2187'!C32+'MŠ Janského 2188'!C32+'MŠ Klausova 2449'!C32+'MŠ Mezi Školami 2323'!C32+'MŠ Mezi Školami 2482 '!C32+'MŠ Mohylová 1964'!C32+'MŠ Ovčí Hájek 2174'!C32+'MŠ Ovčí Hájek 2177'!C32+'MŠ Podpěrova 1880'!C32+'MŠ Trávníčkova 1747'!C32+'MŠ Vlachova 1501'!C32+'MŠ Vlasákova 955'!C32+'MŠ Zázvorkova 1994'!C32</f>
        <v>400</v>
      </c>
      <c r="D32" s="22">
        <f>'MŠ Běhounkova 2300'!D32+'MŠ Běhounkova 2474'!D32+'MŠ Herčíkova 2190'!D32+'MŠ Horákova 2064'!D32+'MŠ Hostinského 1534'!D32+'MŠ Husníkova 2075'!D32+'MŠ Husníkova 2076'!D32+'MŠ Chlupova 1798'!D32+'MŠ Chlupova 1799'!D32+'MŠ Janského 2187'!D32+'MŠ Janského 2188'!D32+'MŠ Klausova 2449'!D32+'MŠ Mezi Školami 2323'!D32+'MŠ Mezi Školami 2482 '!D32+'MŠ Mohylová 1964'!D32+'MŠ Ovčí Hájek 2174'!D32+'MŠ Ovčí Hájek 2177'!D32+'MŠ Podpěrova 1880'!D32+'MŠ Trávníčkova 1747'!D32+'MŠ Vlachova 1501'!D32+'MŠ Vlasákova 955'!D32+'MŠ Zázvorkova 1994'!D32</f>
        <v>47900</v>
      </c>
      <c r="E32" s="22">
        <f>'MŠ Běhounkova 2300'!E32+'MŠ Běhounkova 2474'!E32+'MŠ Herčíkova 2190'!E32+'MŠ Horákova 2064'!E32+'MŠ Hostinského 1534'!E32+'MŠ Husníkova 2075'!E32+'MŠ Husníkova 2076'!E32+'MŠ Chlupova 1798'!E32+'MŠ Chlupova 1799'!E32+'MŠ Janského 2187'!E32+'MŠ Janského 2188'!E32+'MŠ Klausova 2449'!E32+'MŠ Mezi Školami 2323'!E32+'MŠ Mezi Školami 2482 '!E32+'MŠ Mohylová 1964'!E32+'MŠ Ovčí Hájek 2174'!E32+'MŠ Ovčí Hájek 2177'!E32+'MŠ Podpěrova 1880'!E32+'MŠ Trávníčkova 1747'!E32+'MŠ Vlachova 1501'!E32+'MŠ Vlasákova 955'!E32+'MŠ Zázvorkova 1994'!E32</f>
        <v>47258.46</v>
      </c>
      <c r="F32" s="52">
        <f>E32/D32</f>
        <v>0.9866066805845511</v>
      </c>
      <c r="G32" s="24">
        <f>'MŠ Běhounkova 2300'!G32+'MŠ Běhounkova 2474'!G32+'MŠ Herčíkova 2190'!G32+'MŠ Horákova 2064'!G32+'MŠ Hostinského 1534'!G32+'MŠ Husníkova 2075'!G32+'MŠ Husníkova 2076'!G32+'MŠ Chlupova 1798'!G32+'MŠ Chlupova 1799'!G32+'MŠ Janského 2187'!G32+'MŠ Janského 2188'!G32+'MŠ Klausova 2449'!G32+'MŠ Mezi Školami 2323'!G32+'MŠ Mezi Školami 2482 '!G32+'MŠ Mohylová 1964'!G32+'MŠ Ovčí Hájek 2174'!G32+'MŠ Ovčí Hájek 2177'!G32+'MŠ Podpěrova 1880'!G32+'MŠ Trávníčkova 1747'!G32+'MŠ Vlachova 1501'!G32+'MŠ Vlasákova 955'!G32+'MŠ Zázvorkova 1994'!G32</f>
        <v>0</v>
      </c>
      <c r="H32" s="22">
        <f>'MŠ Běhounkova 2300'!H32+'MŠ Běhounkova 2474'!H32+'MŠ Herčíkova 2190'!H32+'MŠ Horákova 2064'!H32+'MŠ Hostinského 1534'!H32+'MŠ Husníkova 2075'!H32+'MŠ Husníkova 2076'!H32+'MŠ Chlupova 1798'!H32+'MŠ Chlupova 1799'!H32+'MŠ Janského 2187'!H32+'MŠ Janského 2188'!H32+'MŠ Klausova 2449'!H32+'MŠ Mezi Školami 2323'!H32+'MŠ Mezi Školami 2482 '!H32+'MŠ Mohylová 1964'!H32+'MŠ Ovčí Hájek 2174'!H32+'MŠ Ovčí Hájek 2177'!H32+'MŠ Podpěrova 1880'!H32+'MŠ Trávníčkova 1747'!H32+'MŠ Vlachova 1501'!H32+'MŠ Vlasákova 955'!H32+'MŠ Zázvorkova 1994'!H32</f>
        <v>0</v>
      </c>
      <c r="I32" s="22">
        <f>'MŠ Běhounkova 2300'!I32+'MŠ Běhounkova 2474'!I32+'MŠ Herčíkova 2190'!I32+'MŠ Horákova 2064'!I32+'MŠ Hostinského 1534'!I32+'MŠ Husníkova 2075'!I32+'MŠ Husníkova 2076'!I32+'MŠ Chlupova 1798'!I32+'MŠ Chlupova 1799'!I32+'MŠ Janského 2187'!I32+'MŠ Janského 2188'!I32+'MŠ Klausova 2449'!I32+'MŠ Mezi Školami 2323'!I32+'MŠ Mezi Školami 2482 '!I32+'MŠ Mohylová 1964'!I32+'MŠ Ovčí Hájek 2174'!I32+'MŠ Ovčí Hájek 2177'!I32+'MŠ Podpěrova 1880'!I32+'MŠ Trávníčkova 1747'!I32+'MŠ Vlachova 1501'!I32+'MŠ Vlasákova 955'!I32+'MŠ Zázvorkova 1994'!I32</f>
        <v>0</v>
      </c>
      <c r="J32" s="52">
        <v>0</v>
      </c>
      <c r="L32" s="53"/>
      <c r="N32" s="53"/>
    </row>
    <row r="33" spans="1:14" ht="15" customHeight="1">
      <c r="A33" s="10" t="s">
        <v>146</v>
      </c>
      <c r="B33" s="11">
        <v>528</v>
      </c>
      <c r="C33" s="24">
        <f>'MŠ Běhounkova 2300'!C33+'MŠ Běhounkova 2474'!C33+'MŠ Herčíkova 2190'!C33+'MŠ Horákova 2064'!C33+'MŠ Hostinského 1534'!C33+'MŠ Husníkova 2075'!C33+'MŠ Husníkova 2076'!C33+'MŠ Chlupova 1798'!C33+'MŠ Chlupova 1799'!C33+'MŠ Janského 2187'!C33+'MŠ Janského 2188'!C33+'MŠ Klausova 2449'!C33+'MŠ Mezi Školami 2323'!C33+'MŠ Mezi Školami 2482 '!C33+'MŠ Mohylová 1964'!C33+'MŠ Ovčí Hájek 2174'!C33+'MŠ Ovčí Hájek 2177'!C33+'MŠ Podpěrova 1880'!C33+'MŠ Trávníčkova 1747'!C33+'MŠ Vlachova 1501'!C33+'MŠ Vlasákova 955'!C33+'MŠ Zázvorkova 1994'!C33</f>
        <v>0</v>
      </c>
      <c r="D33" s="22">
        <f>'MŠ Běhounkova 2300'!D33+'MŠ Běhounkova 2474'!D33+'MŠ Herčíkova 2190'!D33+'MŠ Horákova 2064'!D33+'MŠ Hostinského 1534'!D33+'MŠ Husníkova 2075'!D33+'MŠ Husníkova 2076'!D33+'MŠ Chlupova 1798'!D33+'MŠ Chlupova 1799'!D33+'MŠ Janského 2187'!D33+'MŠ Janského 2188'!D33+'MŠ Klausova 2449'!D33+'MŠ Mezi Školami 2323'!D33+'MŠ Mezi Školami 2482 '!D33+'MŠ Mohylová 1964'!D33+'MŠ Ovčí Hájek 2174'!D33+'MŠ Ovčí Hájek 2177'!D33+'MŠ Podpěrova 1880'!D33+'MŠ Trávníčkova 1747'!D33+'MŠ Vlachova 1501'!D33+'MŠ Vlasákova 955'!D33+'MŠ Zázvorkova 1994'!D33</f>
        <v>0</v>
      </c>
      <c r="E33" s="22">
        <f>'MŠ Běhounkova 2300'!E33+'MŠ Běhounkova 2474'!E33+'MŠ Herčíkova 2190'!E33+'MŠ Horákova 2064'!E33+'MŠ Hostinského 1534'!E33+'MŠ Husníkova 2075'!E33+'MŠ Husníkova 2076'!E33+'MŠ Chlupova 1798'!E33+'MŠ Chlupova 1799'!E33+'MŠ Janského 2187'!E33+'MŠ Janského 2188'!E33+'MŠ Klausova 2449'!E33+'MŠ Mezi Školami 2323'!E33+'MŠ Mezi Školami 2482 '!E33+'MŠ Mohylová 1964'!E33+'MŠ Ovčí Hájek 2174'!E33+'MŠ Ovčí Hájek 2177'!E33+'MŠ Podpěrova 1880'!E33+'MŠ Trávníčkova 1747'!E33+'MŠ Vlachova 1501'!E33+'MŠ Vlasákova 955'!E33+'MŠ Zázvorkova 1994'!E33</f>
        <v>0</v>
      </c>
      <c r="F33" s="52">
        <v>0</v>
      </c>
      <c r="G33" s="24">
        <f>'MŠ Běhounkova 2300'!G33+'MŠ Běhounkova 2474'!G33+'MŠ Herčíkova 2190'!G33+'MŠ Horákova 2064'!G33+'MŠ Hostinského 1534'!G33+'MŠ Husníkova 2075'!G33+'MŠ Husníkova 2076'!G33+'MŠ Chlupova 1798'!G33+'MŠ Chlupova 1799'!G33+'MŠ Janského 2187'!G33+'MŠ Janského 2188'!G33+'MŠ Klausova 2449'!G33+'MŠ Mezi Školami 2323'!G33+'MŠ Mezi Školami 2482 '!G33+'MŠ Mohylová 1964'!G33+'MŠ Ovčí Hájek 2174'!G33+'MŠ Ovčí Hájek 2177'!G33+'MŠ Podpěrova 1880'!G33+'MŠ Trávníčkova 1747'!G33+'MŠ Vlachova 1501'!G33+'MŠ Vlasákova 955'!G33+'MŠ Zázvorkova 1994'!G33</f>
        <v>0</v>
      </c>
      <c r="H33" s="22">
        <f>'MŠ Běhounkova 2300'!H33+'MŠ Běhounkova 2474'!H33+'MŠ Herčíkova 2190'!H33+'MŠ Horákova 2064'!H33+'MŠ Hostinského 1534'!H33+'MŠ Husníkova 2075'!H33+'MŠ Husníkova 2076'!H33+'MŠ Chlupova 1798'!H33+'MŠ Chlupova 1799'!H33+'MŠ Janského 2187'!H33+'MŠ Janského 2188'!H33+'MŠ Klausova 2449'!H33+'MŠ Mezi Školami 2323'!H33+'MŠ Mezi Školami 2482 '!H33+'MŠ Mohylová 1964'!H33+'MŠ Ovčí Hájek 2174'!H33+'MŠ Ovčí Hájek 2177'!H33+'MŠ Podpěrova 1880'!H33+'MŠ Trávníčkova 1747'!H33+'MŠ Vlachova 1501'!H33+'MŠ Vlasákova 955'!H33+'MŠ Zázvorkova 1994'!H33</f>
        <v>0</v>
      </c>
      <c r="I33" s="22">
        <f>'MŠ Běhounkova 2300'!I33+'MŠ Běhounkova 2474'!I33+'MŠ Herčíkova 2190'!I33+'MŠ Horákova 2064'!I33+'MŠ Hostinského 1534'!I33+'MŠ Husníkova 2075'!I33+'MŠ Husníkova 2076'!I33+'MŠ Chlupova 1798'!I33+'MŠ Chlupova 1799'!I33+'MŠ Janského 2187'!I33+'MŠ Janského 2188'!I33+'MŠ Klausova 2449'!I33+'MŠ Mezi Školami 2323'!I33+'MŠ Mezi Školami 2482 '!I33+'MŠ Mohylová 1964'!I33+'MŠ Ovčí Hájek 2174'!I33+'MŠ Ovčí Hájek 2177'!I33+'MŠ Podpěrova 1880'!I33+'MŠ Trávníčkova 1747'!I33+'MŠ Vlachova 1501'!I33+'MŠ Vlasákova 955'!I33+'MŠ Zázvorkova 1994'!I33</f>
        <v>0</v>
      </c>
      <c r="J33" s="52">
        <v>0</v>
      </c>
      <c r="L33" s="53"/>
      <c r="N33" s="53"/>
    </row>
    <row r="34" spans="1:14" ht="15" customHeight="1">
      <c r="A34" s="10" t="s">
        <v>147</v>
      </c>
      <c r="B34" s="11">
        <v>538</v>
      </c>
      <c r="C34" s="24">
        <f>'MŠ Běhounkova 2300'!C34+'MŠ Běhounkova 2474'!C34+'MŠ Herčíkova 2190'!C34+'MŠ Horákova 2064'!C34+'MŠ Hostinského 1534'!C34+'MŠ Husníkova 2075'!C34+'MŠ Husníkova 2076'!C34+'MŠ Chlupova 1798'!C34+'MŠ Chlupova 1799'!C34+'MŠ Janského 2187'!C34+'MŠ Janského 2188'!C34+'MŠ Klausova 2449'!C34+'MŠ Mezi Školami 2323'!C34+'MŠ Mezi Školami 2482 '!C34+'MŠ Mohylová 1964'!C34+'MŠ Ovčí Hájek 2174'!C34+'MŠ Ovčí Hájek 2177'!C34+'MŠ Podpěrova 1880'!C34+'MŠ Trávníčkova 1747'!C34+'MŠ Vlachova 1501'!C34+'MŠ Vlasákova 955'!C34+'MŠ Zázvorkova 1994'!C34</f>
        <v>0</v>
      </c>
      <c r="D34" s="22">
        <f>'MŠ Běhounkova 2300'!D34+'MŠ Běhounkova 2474'!D34+'MŠ Herčíkova 2190'!D34+'MŠ Horákova 2064'!D34+'MŠ Hostinského 1534'!D34+'MŠ Husníkova 2075'!D34+'MŠ Husníkova 2076'!D34+'MŠ Chlupova 1798'!D34+'MŠ Chlupova 1799'!D34+'MŠ Janského 2187'!D34+'MŠ Janského 2188'!D34+'MŠ Klausova 2449'!D34+'MŠ Mezi Školami 2323'!D34+'MŠ Mezi Školami 2482 '!D34+'MŠ Mohylová 1964'!D34+'MŠ Ovčí Hájek 2174'!D34+'MŠ Ovčí Hájek 2177'!D34+'MŠ Podpěrova 1880'!D34+'MŠ Trávníčkova 1747'!D34+'MŠ Vlachova 1501'!D34+'MŠ Vlasákova 955'!D34+'MŠ Zázvorkova 1994'!D34</f>
        <v>0</v>
      </c>
      <c r="E34" s="22">
        <f>'MŠ Běhounkova 2300'!E34+'MŠ Běhounkova 2474'!E34+'MŠ Herčíkova 2190'!E34+'MŠ Horákova 2064'!E34+'MŠ Hostinského 1534'!E34+'MŠ Husníkova 2075'!E34+'MŠ Husníkova 2076'!E34+'MŠ Chlupova 1798'!E34+'MŠ Chlupova 1799'!E34+'MŠ Janského 2187'!E34+'MŠ Janského 2188'!E34+'MŠ Klausova 2449'!E34+'MŠ Mezi Školami 2323'!E34+'MŠ Mezi Školami 2482 '!E34+'MŠ Mohylová 1964'!E34+'MŠ Ovčí Hájek 2174'!E34+'MŠ Ovčí Hájek 2177'!E34+'MŠ Podpěrova 1880'!E34+'MŠ Trávníčkova 1747'!E34+'MŠ Vlachova 1501'!E34+'MŠ Vlasákova 955'!E34+'MŠ Zázvorkova 1994'!E34</f>
        <v>0</v>
      </c>
      <c r="F34" s="52">
        <v>0</v>
      </c>
      <c r="G34" s="24">
        <f>'MŠ Běhounkova 2300'!G34+'MŠ Běhounkova 2474'!G34+'MŠ Herčíkova 2190'!G34+'MŠ Horákova 2064'!G34+'MŠ Hostinského 1534'!G34+'MŠ Husníkova 2075'!G34+'MŠ Husníkova 2076'!G34+'MŠ Chlupova 1798'!G34+'MŠ Chlupova 1799'!G34+'MŠ Janského 2187'!G34+'MŠ Janského 2188'!G34+'MŠ Klausova 2449'!G34+'MŠ Mezi Školami 2323'!G34+'MŠ Mezi Školami 2482 '!G34+'MŠ Mohylová 1964'!G34+'MŠ Ovčí Hájek 2174'!G34+'MŠ Ovčí Hájek 2177'!G34+'MŠ Podpěrova 1880'!G34+'MŠ Trávníčkova 1747'!G34+'MŠ Vlachova 1501'!G34+'MŠ Vlasákova 955'!G34+'MŠ Zázvorkova 1994'!G34</f>
        <v>0</v>
      </c>
      <c r="H34" s="22">
        <f>'MŠ Běhounkova 2300'!H34+'MŠ Běhounkova 2474'!H34+'MŠ Herčíkova 2190'!H34+'MŠ Horákova 2064'!H34+'MŠ Hostinského 1534'!H34+'MŠ Husníkova 2075'!H34+'MŠ Husníkova 2076'!H34+'MŠ Chlupova 1798'!H34+'MŠ Chlupova 1799'!H34+'MŠ Janského 2187'!H34+'MŠ Janského 2188'!H34+'MŠ Klausova 2449'!H34+'MŠ Mezi Školami 2323'!H34+'MŠ Mezi Školami 2482 '!H34+'MŠ Mohylová 1964'!H34+'MŠ Ovčí Hájek 2174'!H34+'MŠ Ovčí Hájek 2177'!H34+'MŠ Podpěrova 1880'!H34+'MŠ Trávníčkova 1747'!H34+'MŠ Vlachova 1501'!H34+'MŠ Vlasákova 955'!H34+'MŠ Zázvorkova 1994'!H34</f>
        <v>0</v>
      </c>
      <c r="I34" s="22">
        <f>'MŠ Běhounkova 2300'!I34+'MŠ Běhounkova 2474'!I34+'MŠ Herčíkova 2190'!I34+'MŠ Horákova 2064'!I34+'MŠ Hostinského 1534'!I34+'MŠ Husníkova 2075'!I34+'MŠ Husníkova 2076'!I34+'MŠ Chlupova 1798'!I34+'MŠ Chlupova 1799'!I34+'MŠ Janského 2187'!I34+'MŠ Janského 2188'!I34+'MŠ Klausova 2449'!I34+'MŠ Mezi Školami 2323'!I34+'MŠ Mezi Školami 2482 '!I34+'MŠ Mohylová 1964'!I34+'MŠ Ovčí Hájek 2174'!I34+'MŠ Ovčí Hájek 2177'!I34+'MŠ Podpěrova 1880'!I34+'MŠ Trávníčkova 1747'!I34+'MŠ Vlachova 1501'!I34+'MŠ Vlasákova 955'!I34+'MŠ Zázvorkova 1994'!I34</f>
        <v>0</v>
      </c>
      <c r="J34" s="52">
        <v>0</v>
      </c>
      <c r="L34" s="53"/>
      <c r="N34" s="53"/>
    </row>
    <row r="35" spans="1:14" ht="15" customHeight="1">
      <c r="A35" s="10" t="s">
        <v>148</v>
      </c>
      <c r="B35" s="11">
        <v>541</v>
      </c>
      <c r="C35" s="24">
        <f>'MŠ Běhounkova 2300'!C35+'MŠ Běhounkova 2474'!C35+'MŠ Herčíkova 2190'!C35+'MŠ Horákova 2064'!C35+'MŠ Hostinského 1534'!C35+'MŠ Husníkova 2075'!C35+'MŠ Husníkova 2076'!C35+'MŠ Chlupova 1798'!C35+'MŠ Chlupova 1799'!C35+'MŠ Janského 2187'!C35+'MŠ Janského 2188'!C35+'MŠ Klausova 2449'!C35+'MŠ Mezi Školami 2323'!C35+'MŠ Mezi Školami 2482 '!C35+'MŠ Mohylová 1964'!C35+'MŠ Ovčí Hájek 2174'!C35+'MŠ Ovčí Hájek 2177'!C35+'MŠ Podpěrova 1880'!C35+'MŠ Trávníčkova 1747'!C35+'MŠ Vlachova 1501'!C35+'MŠ Vlasákova 955'!C35+'MŠ Zázvorkova 1994'!C35</f>
        <v>0</v>
      </c>
      <c r="D35" s="22">
        <f>'MŠ Běhounkova 2300'!D35+'MŠ Běhounkova 2474'!D35+'MŠ Herčíkova 2190'!D35+'MŠ Horákova 2064'!D35+'MŠ Hostinského 1534'!D35+'MŠ Husníkova 2075'!D35+'MŠ Husníkova 2076'!D35+'MŠ Chlupova 1798'!D35+'MŠ Chlupova 1799'!D35+'MŠ Janského 2187'!D35+'MŠ Janského 2188'!D35+'MŠ Klausova 2449'!D35+'MŠ Mezi Školami 2323'!D35+'MŠ Mezi Školami 2482 '!D35+'MŠ Mohylová 1964'!D35+'MŠ Ovčí Hájek 2174'!D35+'MŠ Ovčí Hájek 2177'!D35+'MŠ Podpěrova 1880'!D35+'MŠ Trávníčkova 1747'!D35+'MŠ Vlachova 1501'!D35+'MŠ Vlasákova 955'!D35+'MŠ Zázvorkova 1994'!D35</f>
        <v>0</v>
      </c>
      <c r="E35" s="22">
        <f>'MŠ Běhounkova 2300'!E35+'MŠ Běhounkova 2474'!E35+'MŠ Herčíkova 2190'!E35+'MŠ Horákova 2064'!E35+'MŠ Hostinského 1534'!E35+'MŠ Husníkova 2075'!E35+'MŠ Husníkova 2076'!E35+'MŠ Chlupova 1798'!E35+'MŠ Chlupova 1799'!E35+'MŠ Janského 2187'!E35+'MŠ Janského 2188'!E35+'MŠ Klausova 2449'!E35+'MŠ Mezi Školami 2323'!E35+'MŠ Mezi Školami 2482 '!E35+'MŠ Mohylová 1964'!E35+'MŠ Ovčí Hájek 2174'!E35+'MŠ Ovčí Hájek 2177'!E35+'MŠ Podpěrova 1880'!E35+'MŠ Trávníčkova 1747'!E35+'MŠ Vlachova 1501'!E35+'MŠ Vlasákova 955'!E35+'MŠ Zázvorkova 1994'!E35</f>
        <v>0</v>
      </c>
      <c r="F35" s="52">
        <v>0</v>
      </c>
      <c r="G35" s="24">
        <f>'MŠ Běhounkova 2300'!G35+'MŠ Běhounkova 2474'!G35+'MŠ Herčíkova 2190'!G35+'MŠ Horákova 2064'!G35+'MŠ Hostinského 1534'!G35+'MŠ Husníkova 2075'!G35+'MŠ Husníkova 2076'!G35+'MŠ Chlupova 1798'!G35+'MŠ Chlupova 1799'!G35+'MŠ Janského 2187'!G35+'MŠ Janského 2188'!G35+'MŠ Klausova 2449'!G35+'MŠ Mezi Školami 2323'!G35+'MŠ Mezi Školami 2482 '!G35+'MŠ Mohylová 1964'!G35+'MŠ Ovčí Hájek 2174'!G35+'MŠ Ovčí Hájek 2177'!G35+'MŠ Podpěrova 1880'!G35+'MŠ Trávníčkova 1747'!G35+'MŠ Vlachova 1501'!G35+'MŠ Vlasákova 955'!G35+'MŠ Zázvorkova 1994'!G35</f>
        <v>0</v>
      </c>
      <c r="H35" s="22">
        <f>'MŠ Běhounkova 2300'!H35+'MŠ Běhounkova 2474'!H35+'MŠ Herčíkova 2190'!H35+'MŠ Horákova 2064'!H35+'MŠ Hostinského 1534'!H35+'MŠ Husníkova 2075'!H35+'MŠ Husníkova 2076'!H35+'MŠ Chlupova 1798'!H35+'MŠ Chlupova 1799'!H35+'MŠ Janského 2187'!H35+'MŠ Janského 2188'!H35+'MŠ Klausova 2449'!H35+'MŠ Mezi Školami 2323'!H35+'MŠ Mezi Školami 2482 '!H35+'MŠ Mohylová 1964'!H35+'MŠ Ovčí Hájek 2174'!H35+'MŠ Ovčí Hájek 2177'!H35+'MŠ Podpěrova 1880'!H35+'MŠ Trávníčkova 1747'!H35+'MŠ Vlachova 1501'!H35+'MŠ Vlasákova 955'!H35+'MŠ Zázvorkova 1994'!H35</f>
        <v>0</v>
      </c>
      <c r="I35" s="22">
        <f>'MŠ Běhounkova 2300'!I35+'MŠ Běhounkova 2474'!I35+'MŠ Herčíkova 2190'!I35+'MŠ Horákova 2064'!I35+'MŠ Hostinského 1534'!I35+'MŠ Husníkova 2075'!I35+'MŠ Husníkova 2076'!I35+'MŠ Chlupova 1798'!I35+'MŠ Chlupova 1799'!I35+'MŠ Janského 2187'!I35+'MŠ Janského 2188'!I35+'MŠ Klausova 2449'!I35+'MŠ Mezi Školami 2323'!I35+'MŠ Mezi Školami 2482 '!I35+'MŠ Mohylová 1964'!I35+'MŠ Ovčí Hájek 2174'!I35+'MŠ Ovčí Hájek 2177'!I35+'MŠ Podpěrova 1880'!I35+'MŠ Trávníčkova 1747'!I35+'MŠ Vlachova 1501'!I35+'MŠ Vlasákova 955'!I35+'MŠ Zázvorkova 1994'!I35</f>
        <v>0</v>
      </c>
      <c r="J35" s="52">
        <v>0</v>
      </c>
      <c r="L35" s="53"/>
      <c r="N35" s="53"/>
    </row>
    <row r="36" spans="1:14" ht="15" customHeight="1">
      <c r="A36" s="10" t="s">
        <v>149</v>
      </c>
      <c r="B36" s="11">
        <v>547</v>
      </c>
      <c r="C36" s="24">
        <f>'MŠ Běhounkova 2300'!C36+'MŠ Běhounkova 2474'!C36+'MŠ Herčíkova 2190'!C36+'MŠ Horákova 2064'!C36+'MŠ Hostinského 1534'!C36+'MŠ Husníkova 2075'!C36+'MŠ Husníkova 2076'!C36+'MŠ Chlupova 1798'!C36+'MŠ Chlupova 1799'!C36+'MŠ Janského 2187'!C36+'MŠ Janského 2188'!C36+'MŠ Klausova 2449'!C36+'MŠ Mezi Školami 2323'!C36+'MŠ Mezi Školami 2482 '!C36+'MŠ Mohylová 1964'!C36+'MŠ Ovčí Hájek 2174'!C36+'MŠ Ovčí Hájek 2177'!C36+'MŠ Podpěrova 1880'!C36+'MŠ Trávníčkova 1747'!C36+'MŠ Vlachova 1501'!C36+'MŠ Vlasákova 955'!C36+'MŠ Zázvorkova 1994'!C36</f>
        <v>0</v>
      </c>
      <c r="D36" s="22">
        <f>'MŠ Běhounkova 2300'!D36+'MŠ Běhounkova 2474'!D36+'MŠ Herčíkova 2190'!D36+'MŠ Horákova 2064'!D36+'MŠ Hostinského 1534'!D36+'MŠ Husníkova 2075'!D36+'MŠ Husníkova 2076'!D36+'MŠ Chlupova 1798'!D36+'MŠ Chlupova 1799'!D36+'MŠ Janského 2187'!D36+'MŠ Janského 2188'!D36+'MŠ Klausova 2449'!D36+'MŠ Mezi Školami 2323'!D36+'MŠ Mezi Školami 2482 '!D36+'MŠ Mohylová 1964'!D36+'MŠ Ovčí Hájek 2174'!D36+'MŠ Ovčí Hájek 2177'!D36+'MŠ Podpěrova 1880'!D36+'MŠ Trávníčkova 1747'!D36+'MŠ Vlachova 1501'!D36+'MŠ Vlasákova 955'!D36+'MŠ Zázvorkova 1994'!D36</f>
        <v>0</v>
      </c>
      <c r="E36" s="22">
        <f>'MŠ Běhounkova 2300'!E36+'MŠ Běhounkova 2474'!E36+'MŠ Herčíkova 2190'!E36+'MŠ Horákova 2064'!E36+'MŠ Hostinského 1534'!E36+'MŠ Husníkova 2075'!E36+'MŠ Husníkova 2076'!E36+'MŠ Chlupova 1798'!E36+'MŠ Chlupova 1799'!E36+'MŠ Janského 2187'!E36+'MŠ Janského 2188'!E36+'MŠ Klausova 2449'!E36+'MŠ Mezi Školami 2323'!E36+'MŠ Mezi Školami 2482 '!E36+'MŠ Mohylová 1964'!E36+'MŠ Ovčí Hájek 2174'!E36+'MŠ Ovčí Hájek 2177'!E36+'MŠ Podpěrova 1880'!E36+'MŠ Trávníčkova 1747'!E36+'MŠ Vlachova 1501'!E36+'MŠ Vlasákova 955'!E36+'MŠ Zázvorkova 1994'!E36</f>
        <v>0</v>
      </c>
      <c r="F36" s="52">
        <v>0</v>
      </c>
      <c r="G36" s="24">
        <f>'MŠ Běhounkova 2300'!G36+'MŠ Běhounkova 2474'!G36+'MŠ Herčíkova 2190'!G36+'MŠ Horákova 2064'!G36+'MŠ Hostinského 1534'!G36+'MŠ Husníkova 2075'!G36+'MŠ Husníkova 2076'!G36+'MŠ Chlupova 1798'!G36+'MŠ Chlupova 1799'!G36+'MŠ Janského 2187'!G36+'MŠ Janského 2188'!G36+'MŠ Klausova 2449'!G36+'MŠ Mezi Školami 2323'!G36+'MŠ Mezi Školami 2482 '!G36+'MŠ Mohylová 1964'!G36+'MŠ Ovčí Hájek 2174'!G36+'MŠ Ovčí Hájek 2177'!G36+'MŠ Podpěrova 1880'!G36+'MŠ Trávníčkova 1747'!G36+'MŠ Vlachova 1501'!G36+'MŠ Vlasákova 955'!G36+'MŠ Zázvorkova 1994'!G36</f>
        <v>0</v>
      </c>
      <c r="H36" s="22">
        <f>'MŠ Běhounkova 2300'!H36+'MŠ Běhounkova 2474'!H36+'MŠ Herčíkova 2190'!H36+'MŠ Horákova 2064'!H36+'MŠ Hostinského 1534'!H36+'MŠ Husníkova 2075'!H36+'MŠ Husníkova 2076'!H36+'MŠ Chlupova 1798'!H36+'MŠ Chlupova 1799'!H36+'MŠ Janského 2187'!H36+'MŠ Janského 2188'!H36+'MŠ Klausova 2449'!H36+'MŠ Mezi Školami 2323'!H36+'MŠ Mezi Školami 2482 '!H36+'MŠ Mohylová 1964'!H36+'MŠ Ovčí Hájek 2174'!H36+'MŠ Ovčí Hájek 2177'!H36+'MŠ Podpěrova 1880'!H36+'MŠ Trávníčkova 1747'!H36+'MŠ Vlachova 1501'!H36+'MŠ Vlasákova 955'!H36+'MŠ Zázvorkova 1994'!H36</f>
        <v>0</v>
      </c>
      <c r="I36" s="22">
        <f>'MŠ Běhounkova 2300'!I36+'MŠ Běhounkova 2474'!I36+'MŠ Herčíkova 2190'!I36+'MŠ Horákova 2064'!I36+'MŠ Hostinského 1534'!I36+'MŠ Husníkova 2075'!I36+'MŠ Husníkova 2076'!I36+'MŠ Chlupova 1798'!I36+'MŠ Chlupova 1799'!I36+'MŠ Janského 2187'!I36+'MŠ Janského 2188'!I36+'MŠ Klausova 2449'!I36+'MŠ Mezi Školami 2323'!I36+'MŠ Mezi Školami 2482 '!I36+'MŠ Mohylová 1964'!I36+'MŠ Ovčí Hájek 2174'!I36+'MŠ Ovčí Hájek 2177'!I36+'MŠ Podpěrova 1880'!I36+'MŠ Trávníčkova 1747'!I36+'MŠ Vlachova 1501'!I36+'MŠ Vlasákova 955'!I36+'MŠ Zázvorkova 1994'!I36</f>
        <v>0</v>
      </c>
      <c r="J36" s="52">
        <v>0</v>
      </c>
      <c r="L36" s="53"/>
      <c r="N36" s="53"/>
    </row>
    <row r="37" spans="1:14" ht="15" customHeight="1">
      <c r="A37" s="10" t="s">
        <v>311</v>
      </c>
      <c r="B37" s="11">
        <v>549</v>
      </c>
      <c r="C37" s="24">
        <f>'MŠ Běhounkova 2300'!C37+'MŠ Běhounkova 2474'!C37+'MŠ Herčíkova 2190'!C37+'MŠ Horákova 2064'!C37+'MŠ Hostinského 1534'!C37+'MŠ Husníkova 2075'!C37+'MŠ Husníkova 2076'!C37+'MŠ Chlupova 1798'!C37+'MŠ Chlupova 1799'!C37+'MŠ Janského 2187'!C37+'MŠ Janského 2188'!C37+'MŠ Klausova 2449'!C37+'MŠ Mezi Školami 2323'!C37+'MŠ Mezi Školami 2482 '!C37+'MŠ Mohylová 1964'!C37+'MŠ Ovčí Hájek 2174'!C37+'MŠ Ovčí Hájek 2177'!C37+'MŠ Podpěrova 1880'!C37+'MŠ Trávníčkova 1747'!C37+'MŠ Vlachova 1501'!C37+'MŠ Vlasákova 955'!C37+'MŠ Zázvorkova 1994'!C37</f>
        <v>27000</v>
      </c>
      <c r="D37" s="22">
        <f>'MŠ Běhounkova 2300'!D37+'MŠ Běhounkova 2474'!D37+'MŠ Herčíkova 2190'!D37+'MŠ Horákova 2064'!D37+'MŠ Hostinského 1534'!D37+'MŠ Husníkova 2075'!D37+'MŠ Husníkova 2076'!D37+'MŠ Chlupova 1798'!D37+'MŠ Chlupova 1799'!D37+'MŠ Janského 2187'!D37+'MŠ Janského 2188'!D37+'MŠ Klausova 2449'!D37+'MŠ Mezi Školami 2323'!D37+'MŠ Mezi Školami 2482 '!D37+'MŠ Mohylová 1964'!D37+'MŠ Ovčí Hájek 2174'!D37+'MŠ Ovčí Hájek 2177'!D37+'MŠ Podpěrova 1880'!D37+'MŠ Trávníčkova 1747'!D37+'MŠ Vlachova 1501'!D37+'MŠ Vlasákova 955'!D37+'MŠ Zázvorkova 1994'!D37</f>
        <v>3600</v>
      </c>
      <c r="E37" s="22">
        <f>'MŠ Běhounkova 2300'!E37+'MŠ Běhounkova 2474'!E37+'MŠ Herčíkova 2190'!E37+'MŠ Horákova 2064'!E37+'MŠ Hostinského 1534'!E37+'MŠ Husníkova 2075'!E37+'MŠ Husníkova 2076'!E37+'MŠ Chlupova 1798'!E37+'MŠ Chlupova 1799'!E37+'MŠ Janského 2187'!E37+'MŠ Janského 2188'!E37+'MŠ Klausova 2449'!E37+'MŠ Mezi Školami 2323'!E37+'MŠ Mezi Školami 2482 '!E37+'MŠ Mohylová 1964'!E37+'MŠ Ovčí Hájek 2174'!E37+'MŠ Ovčí Hájek 2177'!E37+'MŠ Podpěrova 1880'!E37+'MŠ Trávníčkova 1747'!E37+'MŠ Vlachova 1501'!E37+'MŠ Vlasákova 955'!E37+'MŠ Zázvorkova 1994'!E37</f>
        <v>3605</v>
      </c>
      <c r="F37" s="52">
        <f t="shared" si="2"/>
        <v>1.0013888888888889</v>
      </c>
      <c r="G37" s="24">
        <f>'MŠ Běhounkova 2300'!G37+'MŠ Běhounkova 2474'!G37+'MŠ Herčíkova 2190'!G37+'MŠ Horákova 2064'!G37+'MŠ Hostinského 1534'!G37+'MŠ Husníkova 2075'!G37+'MŠ Husníkova 2076'!G37+'MŠ Chlupova 1798'!G37+'MŠ Chlupova 1799'!G37+'MŠ Janského 2187'!G37+'MŠ Janského 2188'!G37+'MŠ Klausova 2449'!G37+'MŠ Mezi Školami 2323'!G37+'MŠ Mezi Školami 2482 '!G37+'MŠ Mohylová 1964'!G37+'MŠ Ovčí Hájek 2174'!G37+'MŠ Ovčí Hájek 2177'!G37+'MŠ Podpěrova 1880'!G37+'MŠ Trávníčkova 1747'!G37+'MŠ Vlachova 1501'!G37+'MŠ Vlasákova 955'!G37+'MŠ Zázvorkova 1994'!G37</f>
        <v>0</v>
      </c>
      <c r="H37" s="22">
        <f>'MŠ Běhounkova 2300'!H37+'MŠ Běhounkova 2474'!H37+'MŠ Herčíkova 2190'!H37+'MŠ Horákova 2064'!H37+'MŠ Hostinského 1534'!H37+'MŠ Husníkova 2075'!H37+'MŠ Husníkova 2076'!H37+'MŠ Chlupova 1798'!H37+'MŠ Chlupova 1799'!H37+'MŠ Janského 2187'!H37+'MŠ Janského 2188'!H37+'MŠ Klausova 2449'!H37+'MŠ Mezi Školami 2323'!H37+'MŠ Mezi Školami 2482 '!H37+'MŠ Mohylová 1964'!H37+'MŠ Ovčí Hájek 2174'!H37+'MŠ Ovčí Hájek 2177'!H37+'MŠ Podpěrova 1880'!H37+'MŠ Trávníčkova 1747'!H37+'MŠ Vlachova 1501'!H37+'MŠ Vlasákova 955'!H37+'MŠ Zázvorkova 1994'!H37</f>
        <v>0</v>
      </c>
      <c r="I37" s="22">
        <f>'MŠ Běhounkova 2300'!I37+'MŠ Běhounkova 2474'!I37+'MŠ Herčíkova 2190'!I37+'MŠ Horákova 2064'!I37+'MŠ Hostinského 1534'!I37+'MŠ Husníkova 2075'!I37+'MŠ Husníkova 2076'!I37+'MŠ Chlupova 1798'!I37+'MŠ Chlupova 1799'!I37+'MŠ Janského 2187'!I37+'MŠ Janského 2188'!I37+'MŠ Klausova 2449'!I37+'MŠ Mezi Školami 2323'!I37+'MŠ Mezi Školami 2482 '!I37+'MŠ Mohylová 1964'!I37+'MŠ Ovčí Hájek 2174'!I37+'MŠ Ovčí Hájek 2177'!I37+'MŠ Podpěrova 1880'!I37+'MŠ Trávníčkova 1747'!I37+'MŠ Vlachova 1501'!I37+'MŠ Vlasákova 955'!I37+'MŠ Zázvorkova 1994'!I37</f>
        <v>0</v>
      </c>
      <c r="J37" s="52">
        <v>0</v>
      </c>
      <c r="L37" s="53"/>
      <c r="N37" s="53"/>
    </row>
    <row r="38" spans="1:14" ht="15" customHeight="1">
      <c r="A38" s="17" t="s">
        <v>150</v>
      </c>
      <c r="B38" s="9">
        <v>551</v>
      </c>
      <c r="C38" s="24">
        <f>'MŠ Běhounkova 2300'!C38+'MŠ Běhounkova 2474'!C38+'MŠ Herčíkova 2190'!C38+'MŠ Horákova 2064'!C38+'MŠ Hostinského 1534'!C38+'MŠ Husníkova 2075'!C38+'MŠ Husníkova 2076'!C38+'MŠ Chlupova 1798'!C38+'MŠ Chlupova 1799'!C38+'MŠ Janského 2187'!C38+'MŠ Janského 2188'!C38+'MŠ Klausova 2449'!C38+'MŠ Mezi Školami 2323'!C38+'MŠ Mezi Školami 2482 '!C38+'MŠ Mohylová 1964'!C38+'MŠ Ovčí Hájek 2174'!C38+'MŠ Ovčí Hájek 2177'!C38+'MŠ Podpěrova 1880'!C38+'MŠ Trávníčkova 1747'!C38+'MŠ Vlachova 1501'!C38+'MŠ Vlasákova 955'!C38+'MŠ Zázvorkova 1994'!C38</f>
        <v>2449200</v>
      </c>
      <c r="D38" s="22">
        <f>'MŠ Běhounkova 2300'!D38+'MŠ Běhounkova 2474'!D38+'MŠ Herčíkova 2190'!D38+'MŠ Horákova 2064'!D38+'MŠ Hostinského 1534'!D38+'MŠ Husníkova 2075'!D38+'MŠ Husníkova 2076'!D38+'MŠ Chlupova 1798'!D38+'MŠ Chlupova 1799'!D38+'MŠ Janského 2187'!D38+'MŠ Janského 2188'!D38+'MŠ Klausova 2449'!D38+'MŠ Mezi Školami 2323'!D38+'MŠ Mezi Školami 2482 '!D38+'MŠ Mohylová 1964'!D38+'MŠ Ovčí Hájek 2174'!D38+'MŠ Ovčí Hájek 2177'!D38+'MŠ Podpěrova 1880'!D38+'MŠ Trávníčkova 1747'!D38+'MŠ Vlachova 1501'!D38+'MŠ Vlasákova 955'!D38+'MŠ Zázvorkova 1994'!D38</f>
        <v>2496100</v>
      </c>
      <c r="E38" s="22">
        <f>'MŠ Běhounkova 2300'!E38+'MŠ Běhounkova 2474'!E38+'MŠ Herčíkova 2190'!E38+'MŠ Horákova 2064'!E38+'MŠ Hostinského 1534'!E38+'MŠ Husníkova 2075'!E38+'MŠ Husníkova 2076'!E38+'MŠ Chlupova 1798'!E38+'MŠ Chlupova 1799'!E38+'MŠ Janského 2187'!E38+'MŠ Janského 2188'!E38+'MŠ Klausova 2449'!E38+'MŠ Mezi Školami 2323'!E38+'MŠ Mezi Školami 2482 '!E38+'MŠ Mohylová 1964'!E38+'MŠ Ovčí Hájek 2174'!E38+'MŠ Ovčí Hájek 2177'!E38+'MŠ Podpěrova 1880'!E38+'MŠ Trávníčkova 1747'!E38+'MŠ Vlachova 1501'!E38+'MŠ Vlasákova 955'!E38+'MŠ Zázvorkova 1994'!E38</f>
        <v>2495714.1500000004</v>
      </c>
      <c r="F38" s="52">
        <f t="shared" si="2"/>
        <v>0.9998454188534115</v>
      </c>
      <c r="G38" s="24">
        <f>'MŠ Běhounkova 2300'!G38+'MŠ Běhounkova 2474'!G38+'MŠ Herčíkova 2190'!G38+'MŠ Horákova 2064'!G38+'MŠ Hostinského 1534'!G38+'MŠ Husníkova 2075'!G38+'MŠ Husníkova 2076'!G38+'MŠ Chlupova 1798'!G38+'MŠ Chlupova 1799'!G38+'MŠ Janského 2187'!G38+'MŠ Janského 2188'!G38+'MŠ Klausova 2449'!G38+'MŠ Mezi Školami 2323'!G38+'MŠ Mezi Školami 2482 '!G38+'MŠ Mohylová 1964'!G38+'MŠ Ovčí Hájek 2174'!G38+'MŠ Ovčí Hájek 2177'!G38+'MŠ Podpěrova 1880'!G38+'MŠ Trávníčkova 1747'!G38+'MŠ Vlachova 1501'!G38+'MŠ Vlasákova 955'!G38+'MŠ Zázvorkova 1994'!G38</f>
        <v>0</v>
      </c>
      <c r="H38" s="22">
        <f>'MŠ Běhounkova 2300'!H38+'MŠ Běhounkova 2474'!H38+'MŠ Herčíkova 2190'!H38+'MŠ Horákova 2064'!H38+'MŠ Hostinského 1534'!H38+'MŠ Husníkova 2075'!H38+'MŠ Husníkova 2076'!H38+'MŠ Chlupova 1798'!H38+'MŠ Chlupova 1799'!H38+'MŠ Janského 2187'!H38+'MŠ Janského 2188'!H38+'MŠ Klausova 2449'!H38+'MŠ Mezi Školami 2323'!H38+'MŠ Mezi Školami 2482 '!H38+'MŠ Mohylová 1964'!H38+'MŠ Ovčí Hájek 2174'!H38+'MŠ Ovčí Hájek 2177'!H38+'MŠ Podpěrova 1880'!H38+'MŠ Trávníčkova 1747'!H38+'MŠ Vlachova 1501'!H38+'MŠ Vlasákova 955'!H38+'MŠ Zázvorkova 1994'!H38</f>
        <v>0</v>
      </c>
      <c r="I38" s="22">
        <f>'MŠ Běhounkova 2300'!I38+'MŠ Běhounkova 2474'!I38+'MŠ Herčíkova 2190'!I38+'MŠ Horákova 2064'!I38+'MŠ Hostinského 1534'!I38+'MŠ Husníkova 2075'!I38+'MŠ Husníkova 2076'!I38+'MŠ Chlupova 1798'!I38+'MŠ Chlupova 1799'!I38+'MŠ Janského 2187'!I38+'MŠ Janského 2188'!I38+'MŠ Klausova 2449'!I38+'MŠ Mezi Školami 2323'!I38+'MŠ Mezi Školami 2482 '!I38+'MŠ Mohylová 1964'!I38+'MŠ Ovčí Hájek 2174'!I38+'MŠ Ovčí Hájek 2177'!I38+'MŠ Podpěrova 1880'!I38+'MŠ Trávníčkova 1747'!I38+'MŠ Vlachova 1501'!I38+'MŠ Vlasákova 955'!I38+'MŠ Zázvorkova 1994'!I38</f>
        <v>0</v>
      </c>
      <c r="J38" s="52">
        <v>0</v>
      </c>
      <c r="L38" s="53"/>
      <c r="N38" s="53"/>
    </row>
    <row r="39" spans="1:14" ht="15" customHeight="1" thickBot="1">
      <c r="A39" s="57" t="s">
        <v>183</v>
      </c>
      <c r="B39" s="12">
        <v>591</v>
      </c>
      <c r="C39" s="26">
        <f>'MŠ Běhounkova 2300'!C39+'MŠ Běhounkova 2474'!C39+'MŠ Herčíkova 2190'!C39+'MŠ Horákova 2064'!C39+'MŠ Hostinského 1534'!C39+'MŠ Husníkova 2075'!C39+'MŠ Husníkova 2076'!C39+'MŠ Chlupova 1798'!C39+'MŠ Chlupova 1799'!C39+'MŠ Janského 2187'!C39+'MŠ Janského 2188'!C39+'MŠ Klausova 2449'!C39+'MŠ Mezi Školami 2323'!C39+'MŠ Mezi Školami 2482 '!C39+'MŠ Mohylová 1964'!C39+'MŠ Ovčí Hájek 2174'!C39+'MŠ Ovčí Hájek 2177'!C39+'MŠ Podpěrova 1880'!C39+'MŠ Trávníčkova 1747'!C39+'MŠ Vlachova 1501'!C39+'MŠ Vlasákova 955'!C39+'MŠ Zázvorkova 1994'!C39</f>
        <v>2500</v>
      </c>
      <c r="D39" s="23">
        <f>'MŠ Běhounkova 2300'!D39+'MŠ Běhounkova 2474'!D39+'MŠ Herčíkova 2190'!D39+'MŠ Horákova 2064'!D39+'MŠ Hostinského 1534'!D39+'MŠ Husníkova 2075'!D39+'MŠ Husníkova 2076'!D39+'MŠ Chlupova 1798'!D39+'MŠ Chlupova 1799'!D39+'MŠ Janského 2187'!D39+'MŠ Janského 2188'!D39+'MŠ Klausova 2449'!D39+'MŠ Mezi Školami 2323'!D39+'MŠ Mezi Školami 2482 '!D39+'MŠ Mohylová 1964'!D39+'MŠ Ovčí Hájek 2174'!D39+'MŠ Ovčí Hájek 2177'!D39+'MŠ Podpěrova 1880'!D39+'MŠ Trávníčkova 1747'!D39+'MŠ Vlachova 1501'!D39+'MŠ Vlasákova 955'!D39+'MŠ Zázvorkova 1994'!D39</f>
        <v>4500</v>
      </c>
      <c r="E39" s="23">
        <f>'MŠ Běhounkova 2300'!E39+'MŠ Běhounkova 2474'!E39+'MŠ Herčíkova 2190'!E39+'MŠ Horákova 2064'!E39+'MŠ Hostinského 1534'!E39+'MŠ Husníkova 2075'!E39+'MŠ Husníkova 2076'!E39+'MŠ Chlupova 1798'!E39+'MŠ Chlupova 1799'!E39+'MŠ Janského 2187'!E39+'MŠ Janského 2188'!E39+'MŠ Klausova 2449'!E39+'MŠ Mezi Školami 2323'!E39+'MŠ Mezi Školami 2482 '!E39+'MŠ Mohylová 1964'!E39+'MŠ Ovčí Hájek 2174'!E39+'MŠ Ovčí Hájek 2177'!E39+'MŠ Podpěrova 1880'!E39+'MŠ Trávníčkova 1747'!E39+'MŠ Vlachova 1501'!E39+'MŠ Vlasákova 955'!E39+'MŠ Zázvorkova 1994'!E39</f>
        <v>3722.1000000000004</v>
      </c>
      <c r="F39" s="52">
        <f t="shared" si="2"/>
        <v>0.8271333333333334</v>
      </c>
      <c r="G39" s="24">
        <f>'MŠ Běhounkova 2300'!G39+'MŠ Běhounkova 2474'!G39+'MŠ Herčíkova 2190'!G39+'MŠ Horákova 2064'!G39+'MŠ Hostinského 1534'!G39+'MŠ Husníkova 2075'!G39+'MŠ Husníkova 2076'!G39+'MŠ Chlupova 1798'!G39+'MŠ Chlupova 1799'!G39+'MŠ Janského 2187'!G39+'MŠ Janského 2188'!G39+'MŠ Klausova 2449'!G39+'MŠ Mezi Školami 2323'!G39+'MŠ Mezi Školami 2482 '!G39+'MŠ Mohylová 1964'!G39+'MŠ Ovčí Hájek 2174'!G39+'MŠ Ovčí Hájek 2177'!G39+'MŠ Podpěrova 1880'!G39+'MŠ Trávníčkova 1747'!G39+'MŠ Vlachova 1501'!G39+'MŠ Vlasákova 955'!G39+'MŠ Zázvorkova 1994'!G39</f>
        <v>0</v>
      </c>
      <c r="H39" s="22">
        <f>'MŠ Běhounkova 2300'!H39+'MŠ Běhounkova 2474'!H39+'MŠ Herčíkova 2190'!H39+'MŠ Horákova 2064'!H39+'MŠ Hostinského 1534'!H39+'MŠ Husníkova 2075'!H39+'MŠ Husníkova 2076'!H39+'MŠ Chlupova 1798'!H39+'MŠ Chlupova 1799'!H39+'MŠ Janského 2187'!H39+'MŠ Janského 2188'!H39+'MŠ Klausova 2449'!H39+'MŠ Mezi Školami 2323'!H39+'MŠ Mezi Školami 2482 '!H39+'MŠ Mohylová 1964'!H39+'MŠ Ovčí Hájek 2174'!H39+'MŠ Ovčí Hájek 2177'!H39+'MŠ Podpěrova 1880'!H39+'MŠ Trávníčkova 1747'!H39+'MŠ Vlachova 1501'!H39+'MŠ Vlasákova 955'!H39+'MŠ Zázvorkova 1994'!H39</f>
        <v>0</v>
      </c>
      <c r="I39" s="22">
        <f>'MŠ Běhounkova 2300'!I39+'MŠ Běhounkova 2474'!I39+'MŠ Herčíkova 2190'!I39+'MŠ Horákova 2064'!I39+'MŠ Hostinského 1534'!I39+'MŠ Husníkova 2075'!I39+'MŠ Husníkova 2076'!I39+'MŠ Chlupova 1798'!I39+'MŠ Chlupova 1799'!I39+'MŠ Janského 2187'!I39+'MŠ Janského 2188'!I39+'MŠ Klausova 2449'!I39+'MŠ Mezi Školami 2323'!I39+'MŠ Mezi Školami 2482 '!I39+'MŠ Mohylová 1964'!I39+'MŠ Ovčí Hájek 2174'!I39+'MŠ Ovčí Hájek 2177'!I39+'MŠ Podpěrova 1880'!I39+'MŠ Trávníčkova 1747'!I39+'MŠ Vlachova 1501'!I39+'MŠ Vlasákova 955'!I39+'MŠ Zázvorkova 1994'!I39</f>
        <v>0</v>
      </c>
      <c r="J39" s="58">
        <v>0</v>
      </c>
      <c r="L39" s="53"/>
      <c r="N39" s="53"/>
    </row>
    <row r="40" spans="1:14" ht="15" customHeight="1">
      <c r="A40" s="14" t="s">
        <v>20</v>
      </c>
      <c r="B40" s="15"/>
      <c r="C40" s="59">
        <f>SUM(C8:C15)</f>
        <v>34742500</v>
      </c>
      <c r="D40" s="59">
        <f>SUM(D8:D15)</f>
        <v>53391900</v>
      </c>
      <c r="E40" s="59">
        <f>SUM(E8:E15)</f>
        <v>53390934.800000004</v>
      </c>
      <c r="F40" s="60">
        <f t="shared" si="2"/>
        <v>0.9999819223515178</v>
      </c>
      <c r="G40" s="61">
        <f>SUM(G8:G15)</f>
        <v>1709700</v>
      </c>
      <c r="H40" s="61">
        <f>SUM(H8:H15)</f>
        <v>1764900</v>
      </c>
      <c r="I40" s="62">
        <f>SUM(I8:I15)</f>
        <v>1763585.4</v>
      </c>
      <c r="J40" s="60">
        <f>I40/H40</f>
        <v>0.9992551419343871</v>
      </c>
      <c r="L40" s="53"/>
      <c r="N40" s="53"/>
    </row>
    <row r="41" spans="1:14" ht="15" customHeight="1" thickBot="1">
      <c r="A41" s="13" t="s">
        <v>21</v>
      </c>
      <c r="B41" s="16"/>
      <c r="C41" s="63">
        <f>-SUM(C17:C39)</f>
        <v>-34742500</v>
      </c>
      <c r="D41" s="63">
        <f>-SUM(D17:D39)</f>
        <v>-53391900</v>
      </c>
      <c r="E41" s="63">
        <f>-SUM(E17:E39)</f>
        <v>-53428704.304000005</v>
      </c>
      <c r="F41" s="52">
        <f t="shared" si="2"/>
        <v>1.000689323736372</v>
      </c>
      <c r="G41" s="64">
        <f>-SUM(G17:G39)</f>
        <v>-884600</v>
      </c>
      <c r="H41" s="64">
        <f>-SUM(H17:H39)</f>
        <v>-720900</v>
      </c>
      <c r="I41" s="65">
        <f>-SUM(I17:I39)</f>
        <v>-719744.8</v>
      </c>
      <c r="J41" s="56">
        <f>I41/H41</f>
        <v>0.9983975586072965</v>
      </c>
      <c r="L41" s="53"/>
      <c r="N41" s="53"/>
    </row>
    <row r="42" spans="1:11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-37769.504000000656</v>
      </c>
      <c r="F42" s="67" t="s">
        <v>19</v>
      </c>
      <c r="G42" s="184">
        <f>+G40+G41</f>
        <v>825100</v>
      </c>
      <c r="H42" s="87">
        <f>+H40+H41</f>
        <v>1044000</v>
      </c>
      <c r="I42" s="101">
        <f>+I40+I41</f>
        <v>1043840.5999999999</v>
      </c>
      <c r="J42" s="52">
        <f>I42/H42</f>
        <v>0.9998473180076627</v>
      </c>
      <c r="K42" s="4"/>
    </row>
    <row r="43" spans="1:11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  <c r="K43" s="4"/>
    </row>
    <row r="44" spans="1:11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-37769.504000000656</v>
      </c>
      <c r="F44" s="179" t="s">
        <v>19</v>
      </c>
      <c r="G44" s="185">
        <v>0</v>
      </c>
      <c r="H44" s="181">
        <v>0</v>
      </c>
      <c r="I44" s="101">
        <f>I42</f>
        <v>1043840.5999999999</v>
      </c>
      <c r="J44" s="179" t="s">
        <v>19</v>
      </c>
      <c r="K44" s="4"/>
    </row>
    <row r="45" spans="1:11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1006071.0959999992</v>
      </c>
      <c r="J45" s="180" t="s">
        <v>19</v>
      </c>
      <c r="K45" s="4"/>
    </row>
    <row r="46" ht="12.75">
      <c r="C46" s="158"/>
    </row>
  </sheetData>
  <sheetProtection/>
  <mergeCells count="8">
    <mergeCell ref="A16:J16"/>
    <mergeCell ref="A13:B13"/>
    <mergeCell ref="A15:B15"/>
    <mergeCell ref="D2:F2"/>
    <mergeCell ref="C4:F4"/>
    <mergeCell ref="A7:J7"/>
    <mergeCell ref="A8:B8"/>
    <mergeCell ref="G4:J4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&amp;L&amp;A&amp;R126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0</v>
      </c>
    </row>
    <row r="2" spans="1:9" ht="15">
      <c r="A2" s="38" t="s">
        <v>1</v>
      </c>
      <c r="D2" s="206" t="s">
        <v>8</v>
      </c>
      <c r="E2" s="206"/>
      <c r="F2" s="206"/>
      <c r="G2" s="126"/>
      <c r="H2" s="39" t="s">
        <v>9</v>
      </c>
      <c r="I2" s="40">
        <v>43830</v>
      </c>
    </row>
    <row r="3" ht="13.5" thickBot="1"/>
    <row r="4" spans="3:10" ht="12" customHeight="1">
      <c r="C4" s="207" t="s">
        <v>61</v>
      </c>
      <c r="D4" s="208"/>
      <c r="E4" s="208"/>
      <c r="F4" s="209"/>
      <c r="G4" s="210" t="s">
        <v>10</v>
      </c>
      <c r="H4" s="208"/>
      <c r="I4" s="208"/>
      <c r="J4" s="209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88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49" t="s">
        <v>65</v>
      </c>
      <c r="B7" s="50"/>
      <c r="C7" s="50"/>
      <c r="D7" s="50"/>
      <c r="E7" s="50"/>
      <c r="F7" s="50"/>
      <c r="G7" s="142"/>
      <c r="H7" s="50"/>
      <c r="I7" s="50"/>
      <c r="J7" s="51"/>
    </row>
    <row r="8" spans="1:10" ht="15" customHeight="1">
      <c r="A8" s="211" t="s">
        <v>131</v>
      </c>
      <c r="B8" s="212"/>
      <c r="C8" s="68">
        <v>549000</v>
      </c>
      <c r="D8" s="21">
        <v>647800</v>
      </c>
      <c r="E8" s="69">
        <v>647800</v>
      </c>
      <c r="F8" s="52">
        <f>E8/D8</f>
        <v>1</v>
      </c>
      <c r="G8" s="21">
        <v>0</v>
      </c>
      <c r="H8" s="21">
        <v>0</v>
      </c>
      <c r="I8" s="69">
        <v>0</v>
      </c>
      <c r="J8" s="52">
        <f aca="true" t="shared" si="0" ref="J8:J15">IF(ISERR(I8/H8),0,I8/H8)</f>
        <v>0</v>
      </c>
    </row>
    <row r="9" spans="1:10" ht="15" customHeight="1">
      <c r="A9" s="13" t="s">
        <v>207</v>
      </c>
      <c r="B9" s="20"/>
      <c r="C9" s="70">
        <v>0</v>
      </c>
      <c r="D9" s="71">
        <v>508700</v>
      </c>
      <c r="E9" s="72">
        <v>508700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 t="shared" si="0"/>
        <v>0</v>
      </c>
    </row>
    <row r="10" spans="1:10" ht="15" customHeight="1">
      <c r="A10" s="13" t="s">
        <v>298</v>
      </c>
      <c r="B10" s="20"/>
      <c r="C10" s="70">
        <v>0</v>
      </c>
      <c r="D10" s="71">
        <v>0</v>
      </c>
      <c r="E10" s="72">
        <v>0</v>
      </c>
      <c r="F10" s="52">
        <v>0</v>
      </c>
      <c r="G10" s="139">
        <v>0</v>
      </c>
      <c r="H10" s="71">
        <v>0</v>
      </c>
      <c r="I10" s="72">
        <v>0</v>
      </c>
      <c r="J10" s="55">
        <v>0</v>
      </c>
    </row>
    <row r="11" spans="1:10" ht="15" customHeight="1">
      <c r="A11" s="13" t="s">
        <v>196</v>
      </c>
      <c r="B11" s="16"/>
      <c r="C11" s="70">
        <v>0</v>
      </c>
      <c r="D11" s="71">
        <v>0</v>
      </c>
      <c r="E11" s="165">
        <v>0</v>
      </c>
      <c r="F11" s="52">
        <v>0</v>
      </c>
      <c r="G11" s="139">
        <v>0</v>
      </c>
      <c r="H11" s="71">
        <v>0</v>
      </c>
      <c r="I11" s="72">
        <v>0</v>
      </c>
      <c r="J11" s="55">
        <v>0</v>
      </c>
    </row>
    <row r="12" spans="1:10" ht="15" customHeight="1">
      <c r="A12" s="213" t="s">
        <v>66</v>
      </c>
      <c r="B12" s="215"/>
      <c r="C12" s="70">
        <v>300000</v>
      </c>
      <c r="D12" s="71">
        <v>291000</v>
      </c>
      <c r="E12" s="72">
        <v>291000</v>
      </c>
      <c r="F12" s="52">
        <f>E12/D12</f>
        <v>1</v>
      </c>
      <c r="G12" s="139">
        <v>0</v>
      </c>
      <c r="H12" s="71">
        <v>0</v>
      </c>
      <c r="I12" s="72">
        <v>0</v>
      </c>
      <c r="J12" s="55">
        <f t="shared" si="0"/>
        <v>0</v>
      </c>
    </row>
    <row r="13" spans="1:10" ht="15" customHeight="1">
      <c r="A13" s="213" t="s">
        <v>67</v>
      </c>
      <c r="B13" s="215"/>
      <c r="C13" s="70">
        <v>520000</v>
      </c>
      <c r="D13" s="71">
        <v>470400</v>
      </c>
      <c r="E13" s="72">
        <v>470452.4</v>
      </c>
      <c r="F13" s="52">
        <f>E13/D13</f>
        <v>1.0001113945578233</v>
      </c>
      <c r="G13" s="139">
        <v>0</v>
      </c>
      <c r="H13" s="71">
        <v>0</v>
      </c>
      <c r="I13" s="72">
        <v>0</v>
      </c>
      <c r="J13" s="55">
        <f t="shared" si="0"/>
        <v>0</v>
      </c>
    </row>
    <row r="14" spans="1:10" ht="15" customHeight="1">
      <c r="A14" s="213" t="s">
        <v>68</v>
      </c>
      <c r="B14" s="224"/>
      <c r="C14" s="73">
        <v>1000</v>
      </c>
      <c r="D14" s="74">
        <v>54700</v>
      </c>
      <c r="E14" s="75">
        <v>54664.62</v>
      </c>
      <c r="F14" s="52">
        <f>E14/D14</f>
        <v>0.9993531992687387</v>
      </c>
      <c r="G14" s="140">
        <v>22000</v>
      </c>
      <c r="H14" s="74">
        <v>25900</v>
      </c>
      <c r="I14" s="75">
        <v>25880</v>
      </c>
      <c r="J14" s="52">
        <f>I14/H14</f>
        <v>0.9992277992277993</v>
      </c>
    </row>
    <row r="15" spans="1:10" ht="15" customHeight="1" thickBot="1">
      <c r="A15" s="204" t="s">
        <v>197</v>
      </c>
      <c r="B15" s="219"/>
      <c r="C15" s="76">
        <v>0</v>
      </c>
      <c r="D15" s="77">
        <v>76000</v>
      </c>
      <c r="E15" s="78">
        <v>76000</v>
      </c>
      <c r="F15" s="52">
        <f>E15/D15</f>
        <v>1</v>
      </c>
      <c r="G15" s="141">
        <v>0</v>
      </c>
      <c r="H15" s="77">
        <v>0</v>
      </c>
      <c r="I15" s="78">
        <v>0</v>
      </c>
      <c r="J15" s="56">
        <f t="shared" si="0"/>
        <v>0</v>
      </c>
    </row>
    <row r="16" spans="1:10" ht="15" customHeight="1">
      <c r="A16" s="49" t="s">
        <v>69</v>
      </c>
      <c r="B16" s="50"/>
      <c r="C16" s="50"/>
      <c r="D16" s="50"/>
      <c r="E16" s="50"/>
      <c r="F16" s="50"/>
      <c r="G16" s="142"/>
      <c r="H16" s="50"/>
      <c r="I16" s="50"/>
      <c r="J16" s="51"/>
    </row>
    <row r="17" spans="1:10" ht="15" customHeight="1">
      <c r="A17" s="18" t="s">
        <v>132</v>
      </c>
      <c r="B17" s="19">
        <v>558</v>
      </c>
      <c r="C17" s="79">
        <v>0</v>
      </c>
      <c r="D17" s="69">
        <v>161000</v>
      </c>
      <c r="E17" s="69">
        <v>160965.6</v>
      </c>
      <c r="F17" s="52">
        <f aca="true" t="shared" si="1" ref="F17:F23">E17/D17</f>
        <v>0.9997863354037267</v>
      </c>
      <c r="G17" s="21">
        <v>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152</v>
      </c>
      <c r="B18" s="19">
        <v>501</v>
      </c>
      <c r="C18" s="79">
        <v>122000</v>
      </c>
      <c r="D18" s="80">
        <v>139800</v>
      </c>
      <c r="E18" s="69">
        <v>139813.5</v>
      </c>
      <c r="F18" s="52">
        <f t="shared" si="1"/>
        <v>1.0000965665236052</v>
      </c>
      <c r="G18" s="21">
        <v>0</v>
      </c>
      <c r="H18" s="81">
        <v>0</v>
      </c>
      <c r="I18" s="69">
        <v>0</v>
      </c>
      <c r="J18" s="52">
        <v>0</v>
      </c>
    </row>
    <row r="19" spans="1:10" ht="15" customHeight="1">
      <c r="A19" s="18" t="s">
        <v>134</v>
      </c>
      <c r="B19" s="19">
        <v>501</v>
      </c>
      <c r="C19" s="79">
        <v>520000</v>
      </c>
      <c r="D19" s="69">
        <v>470400</v>
      </c>
      <c r="E19" s="69">
        <v>470414.58</v>
      </c>
      <c r="F19" s="52">
        <f t="shared" si="1"/>
        <v>1.0000309948979593</v>
      </c>
      <c r="G19" s="21">
        <v>0</v>
      </c>
      <c r="H19" s="81">
        <v>0</v>
      </c>
      <c r="I19" s="69">
        <v>0</v>
      </c>
      <c r="J19" s="52">
        <v>0</v>
      </c>
    </row>
    <row r="20" spans="1:10" ht="15" customHeight="1">
      <c r="A20" s="10" t="s">
        <v>135</v>
      </c>
      <c r="B20" s="11">
        <v>502</v>
      </c>
      <c r="C20" s="82">
        <v>170000</v>
      </c>
      <c r="D20" s="80">
        <v>161800</v>
      </c>
      <c r="E20" s="80">
        <v>161814.05</v>
      </c>
      <c r="F20" s="52">
        <f t="shared" si="1"/>
        <v>1.0000868355995054</v>
      </c>
      <c r="G20" s="130">
        <v>2100</v>
      </c>
      <c r="H20" s="83">
        <v>2300</v>
      </c>
      <c r="I20" s="80">
        <v>2238.6</v>
      </c>
      <c r="J20" s="52">
        <f>I20/H20</f>
        <v>0.9733043478260869</v>
      </c>
    </row>
    <row r="21" spans="1:10" ht="15" customHeight="1">
      <c r="A21" s="10" t="s">
        <v>136</v>
      </c>
      <c r="B21" s="11">
        <v>502</v>
      </c>
      <c r="C21" s="82">
        <v>95000</v>
      </c>
      <c r="D21" s="80">
        <v>85900</v>
      </c>
      <c r="E21" s="80">
        <v>85907.6</v>
      </c>
      <c r="F21" s="52">
        <f t="shared" si="1"/>
        <v>1.0000884749708965</v>
      </c>
      <c r="G21" s="130">
        <v>1200</v>
      </c>
      <c r="H21" s="83">
        <v>1300</v>
      </c>
      <c r="I21" s="80">
        <v>1310.4</v>
      </c>
      <c r="J21" s="52">
        <f>I21/H21</f>
        <v>1.008</v>
      </c>
    </row>
    <row r="22" spans="1:10" ht="15" customHeight="1">
      <c r="A22" s="10" t="s">
        <v>137</v>
      </c>
      <c r="B22" s="11">
        <v>502</v>
      </c>
      <c r="C22" s="82">
        <v>95000</v>
      </c>
      <c r="D22" s="80">
        <v>90400</v>
      </c>
      <c r="E22" s="80">
        <v>90433</v>
      </c>
      <c r="F22" s="52">
        <f t="shared" si="1"/>
        <v>1.0003650442477876</v>
      </c>
      <c r="G22" s="130">
        <v>1800</v>
      </c>
      <c r="H22" s="83">
        <v>1900</v>
      </c>
      <c r="I22" s="80">
        <v>1911</v>
      </c>
      <c r="J22" s="52">
        <f>I22/H22</f>
        <v>1.0057894736842106</v>
      </c>
    </row>
    <row r="23" spans="1:10" ht="15" customHeight="1">
      <c r="A23" s="10" t="s">
        <v>138</v>
      </c>
      <c r="B23" s="11">
        <v>502</v>
      </c>
      <c r="C23" s="82">
        <v>8000</v>
      </c>
      <c r="D23" s="80">
        <v>8600</v>
      </c>
      <c r="E23" s="80">
        <v>8634</v>
      </c>
      <c r="F23" s="52">
        <f t="shared" si="1"/>
        <v>1.003953488372093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153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0</v>
      </c>
      <c r="H24" s="83">
        <v>0</v>
      </c>
      <c r="I24" s="80">
        <v>0</v>
      </c>
      <c r="J24" s="52">
        <v>0</v>
      </c>
    </row>
    <row r="25" spans="1:10" ht="15" customHeight="1">
      <c r="A25" s="10" t="s">
        <v>140</v>
      </c>
      <c r="B25" s="11">
        <v>511</v>
      </c>
      <c r="C25" s="82">
        <v>20000</v>
      </c>
      <c r="D25" s="80">
        <v>50700</v>
      </c>
      <c r="E25" s="80">
        <v>50670.64</v>
      </c>
      <c r="F25" s="52">
        <f>E25/D25</f>
        <v>0.9994209072978304</v>
      </c>
      <c r="G25" s="130">
        <v>0</v>
      </c>
      <c r="H25" s="83">
        <v>0</v>
      </c>
      <c r="I25" s="80">
        <v>0</v>
      </c>
      <c r="J25" s="52">
        <v>0</v>
      </c>
    </row>
    <row r="26" spans="1:10" ht="15" customHeight="1">
      <c r="A26" s="10" t="s">
        <v>151</v>
      </c>
      <c r="B26" s="11">
        <v>512</v>
      </c>
      <c r="C26" s="82">
        <v>19000</v>
      </c>
      <c r="D26" s="80">
        <v>7000</v>
      </c>
      <c r="E26" s="80">
        <v>7050</v>
      </c>
      <c r="F26" s="52">
        <f>E26/D26</f>
        <v>1.0071428571428571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0</v>
      </c>
      <c r="D27" s="80">
        <v>0</v>
      </c>
      <c r="E27" s="80">
        <v>0</v>
      </c>
      <c r="F27" s="52">
        <v>0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142</v>
      </c>
      <c r="B28" s="11">
        <v>518</v>
      </c>
      <c r="C28" s="82">
        <v>249000</v>
      </c>
      <c r="D28" s="80">
        <v>297300</v>
      </c>
      <c r="E28" s="80">
        <v>297346.11</v>
      </c>
      <c r="F28" s="52">
        <f>E28/D28</f>
        <v>1.0001550958627647</v>
      </c>
      <c r="G28" s="130">
        <v>0</v>
      </c>
      <c r="H28" s="83">
        <v>0</v>
      </c>
      <c r="I28" s="80">
        <v>0</v>
      </c>
      <c r="J28" s="52">
        <v>0</v>
      </c>
    </row>
    <row r="29" spans="1:10" ht="15" customHeight="1">
      <c r="A29" s="10" t="s">
        <v>143</v>
      </c>
      <c r="B29" s="11">
        <v>521</v>
      </c>
      <c r="C29" s="82">
        <v>0</v>
      </c>
      <c r="D29" s="80">
        <v>374000</v>
      </c>
      <c r="E29" s="80">
        <v>374000</v>
      </c>
      <c r="F29" s="52">
        <f>E29/D29</f>
        <v>1</v>
      </c>
      <c r="G29" s="130">
        <v>0</v>
      </c>
      <c r="H29" s="83">
        <v>2300</v>
      </c>
      <c r="I29" s="80">
        <v>2300</v>
      </c>
      <c r="J29" s="52">
        <f>I29/H29</f>
        <v>1</v>
      </c>
    </row>
    <row r="30" spans="1:10" ht="15" customHeight="1">
      <c r="A30" s="10" t="s">
        <v>144</v>
      </c>
      <c r="B30" s="11">
        <v>524</v>
      </c>
      <c r="C30" s="82">
        <v>0</v>
      </c>
      <c r="D30" s="80">
        <v>126400</v>
      </c>
      <c r="E30" s="80">
        <v>126372</v>
      </c>
      <c r="F30" s="52">
        <f>E30/D30</f>
        <v>0.9997784810126582</v>
      </c>
      <c r="G30" s="130">
        <v>0</v>
      </c>
      <c r="H30" s="83">
        <v>0</v>
      </c>
      <c r="I30" s="80">
        <v>0</v>
      </c>
      <c r="J30" s="52">
        <v>0</v>
      </c>
    </row>
    <row r="31" spans="1:10" ht="15" customHeight="1">
      <c r="A31" s="10" t="s">
        <v>191</v>
      </c>
      <c r="B31" s="11">
        <v>527</v>
      </c>
      <c r="C31" s="82">
        <v>5000</v>
      </c>
      <c r="D31" s="80">
        <v>7500</v>
      </c>
      <c r="E31" s="80">
        <v>7480</v>
      </c>
      <c r="F31" s="52">
        <f>E31/D31</f>
        <v>0.9973333333333333</v>
      </c>
      <c r="G31" s="130">
        <v>0</v>
      </c>
      <c r="H31" s="83">
        <v>0</v>
      </c>
      <c r="I31" s="80">
        <v>0</v>
      </c>
      <c r="J31" s="52">
        <v>0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900</v>
      </c>
      <c r="E32" s="80">
        <v>848</v>
      </c>
      <c r="F32" s="52">
        <f>E32/D32</f>
        <v>0.9422222222222222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548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187</v>
      </c>
      <c r="B37" s="11">
        <v>549</v>
      </c>
      <c r="C37" s="82">
        <v>0</v>
      </c>
      <c r="D37" s="80">
        <v>0</v>
      </c>
      <c r="E37" s="80">
        <v>0</v>
      </c>
      <c r="F37" s="52">
        <v>0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66700</v>
      </c>
      <c r="D38" s="80">
        <v>66700</v>
      </c>
      <c r="E38" s="80">
        <v>66714</v>
      </c>
      <c r="F38" s="52">
        <f>E38/D38</f>
        <v>1.0002098950524738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300</v>
      </c>
      <c r="D39" s="85">
        <v>200</v>
      </c>
      <c r="E39" s="85">
        <v>153.94</v>
      </c>
      <c r="F39" s="52">
        <f>E39/D39</f>
        <v>0.7696999999999999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SUM(C8:C15)</f>
        <v>1370000</v>
      </c>
      <c r="D40" s="59">
        <f>SUM(D8:D15)</f>
        <v>2048600</v>
      </c>
      <c r="E40" s="59">
        <f>SUM(E8:E15)</f>
        <v>2048617.02</v>
      </c>
      <c r="F40" s="60">
        <f>E40/D40</f>
        <v>1.0000083081128577</v>
      </c>
      <c r="G40" s="61">
        <f>SUM(G8:G15)</f>
        <v>22000</v>
      </c>
      <c r="H40" s="61">
        <f>SUM(H8:H15)</f>
        <v>25900</v>
      </c>
      <c r="I40" s="62">
        <f>SUM(I8:I15)</f>
        <v>25880</v>
      </c>
      <c r="J40" s="60">
        <f>I40/H40</f>
        <v>0.9992277992277993</v>
      </c>
    </row>
    <row r="41" spans="1:10" ht="15" customHeight="1" thickBot="1">
      <c r="A41" s="13" t="s">
        <v>21</v>
      </c>
      <c r="B41" s="16"/>
      <c r="C41" s="63">
        <f>-SUM(C17:C39)</f>
        <v>-1370000</v>
      </c>
      <c r="D41" s="63">
        <f>-SUM(D17:D39)</f>
        <v>-2048600</v>
      </c>
      <c r="E41" s="63">
        <f>-SUM(E17:E39)</f>
        <v>-2048617.02</v>
      </c>
      <c r="F41" s="52">
        <f>E41/D41</f>
        <v>1.0000083081128577</v>
      </c>
      <c r="G41" s="64">
        <f>-SUM(G17:G39)</f>
        <v>-5100</v>
      </c>
      <c r="H41" s="64">
        <f>-SUM(H17:H39)</f>
        <v>-7800</v>
      </c>
      <c r="I41" s="65">
        <f>-SUM(I17:I39)</f>
        <v>-7760</v>
      </c>
      <c r="J41" s="56">
        <f>I41/H41</f>
        <v>0.9948717948717949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0</v>
      </c>
      <c r="F42" s="67" t="s">
        <v>19</v>
      </c>
      <c r="G42" s="184">
        <f>+G40+G41</f>
        <v>16900</v>
      </c>
      <c r="H42" s="87">
        <f>+H40+H41</f>
        <v>18100</v>
      </c>
      <c r="I42" s="101">
        <f>+I40+I41</f>
        <v>18120</v>
      </c>
      <c r="J42" s="52">
        <f>I42/H42</f>
        <v>1.0011049723756906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0</v>
      </c>
      <c r="F44" s="179" t="s">
        <v>19</v>
      </c>
      <c r="G44" s="185">
        <v>0</v>
      </c>
      <c r="H44" s="181">
        <v>0</v>
      </c>
      <c r="I44" s="101">
        <f>I42</f>
        <v>18120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18120</v>
      </c>
      <c r="J45" s="180" t="s">
        <v>19</v>
      </c>
    </row>
    <row r="46" ht="12.75">
      <c r="C46" s="158"/>
    </row>
  </sheetData>
  <sheetProtection/>
  <mergeCells count="8">
    <mergeCell ref="D2:F2"/>
    <mergeCell ref="C4:F4"/>
    <mergeCell ref="G4:J4"/>
    <mergeCell ref="A15:B15"/>
    <mergeCell ref="A12:B12"/>
    <mergeCell ref="A13:B13"/>
    <mergeCell ref="A14:B14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&amp;L&amp;A&amp;R127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128</v>
      </c>
    </row>
    <row r="2" spans="1:9" ht="15">
      <c r="A2" s="38" t="s">
        <v>129</v>
      </c>
      <c r="D2" s="206" t="s">
        <v>8</v>
      </c>
      <c r="E2" s="206"/>
      <c r="F2" s="206"/>
      <c r="G2" s="126"/>
      <c r="H2" s="39" t="s">
        <v>9</v>
      </c>
      <c r="I2" s="40">
        <v>43830</v>
      </c>
    </row>
    <row r="3" ht="13.5" thickBot="1"/>
    <row r="4" spans="3:10" ht="12" customHeight="1">
      <c r="C4" s="207" t="s">
        <v>61</v>
      </c>
      <c r="D4" s="208"/>
      <c r="E4" s="208"/>
      <c r="F4" s="209"/>
      <c r="G4" s="210" t="s">
        <v>10</v>
      </c>
      <c r="H4" s="208"/>
      <c r="I4" s="208"/>
      <c r="J4" s="209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16" t="s">
        <v>65</v>
      </c>
      <c r="B7" s="217"/>
      <c r="C7" s="217"/>
      <c r="D7" s="217"/>
      <c r="E7" s="217"/>
      <c r="F7" s="217"/>
      <c r="G7" s="217"/>
      <c r="H7" s="217"/>
      <c r="I7" s="217"/>
      <c r="J7" s="218"/>
    </row>
    <row r="8" spans="1:10" ht="15" customHeight="1">
      <c r="A8" s="211" t="s">
        <v>131</v>
      </c>
      <c r="B8" s="212"/>
      <c r="C8" s="68">
        <v>697000</v>
      </c>
      <c r="D8" s="21">
        <v>697000</v>
      </c>
      <c r="E8" s="69">
        <v>697000</v>
      </c>
      <c r="F8" s="52">
        <f>E8/D8</f>
        <v>1</v>
      </c>
      <c r="G8" s="21">
        <v>0</v>
      </c>
      <c r="H8" s="21">
        <v>0</v>
      </c>
      <c r="I8" s="69">
        <v>0</v>
      </c>
      <c r="J8" s="52">
        <f aca="true" t="shared" si="0" ref="J8:J15">IF(ISERR(I8/H8),0,I8/H8)</f>
        <v>0</v>
      </c>
    </row>
    <row r="9" spans="1:10" ht="15" customHeight="1">
      <c r="A9" s="13" t="s">
        <v>207</v>
      </c>
      <c r="B9" s="16"/>
      <c r="C9" s="70">
        <v>0</v>
      </c>
      <c r="D9" s="71">
        <v>575700</v>
      </c>
      <c r="E9" s="72">
        <v>575700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 t="shared" si="0"/>
        <v>0</v>
      </c>
    </row>
    <row r="10" spans="1:10" ht="15" customHeight="1">
      <c r="A10" s="13" t="s">
        <v>298</v>
      </c>
      <c r="B10" s="16"/>
      <c r="C10" s="70">
        <v>0</v>
      </c>
      <c r="D10" s="71">
        <v>0</v>
      </c>
      <c r="E10" s="72">
        <v>0</v>
      </c>
      <c r="F10" s="52">
        <v>0</v>
      </c>
      <c r="G10" s="139">
        <v>0</v>
      </c>
      <c r="H10" s="71">
        <v>0</v>
      </c>
      <c r="I10" s="72">
        <v>0</v>
      </c>
      <c r="J10" s="55">
        <v>0</v>
      </c>
    </row>
    <row r="11" spans="1:10" ht="15" customHeight="1">
      <c r="A11" s="13" t="s">
        <v>196</v>
      </c>
      <c r="B11" s="16"/>
      <c r="C11" s="70">
        <v>0</v>
      </c>
      <c r="D11" s="71">
        <v>0</v>
      </c>
      <c r="E11" s="165">
        <v>0</v>
      </c>
      <c r="F11" s="52">
        <v>0</v>
      </c>
      <c r="G11" s="139">
        <v>0</v>
      </c>
      <c r="H11" s="71">
        <v>0</v>
      </c>
      <c r="I11" s="72">
        <v>0</v>
      </c>
      <c r="J11" s="55">
        <v>0</v>
      </c>
    </row>
    <row r="12" spans="1:10" ht="15" customHeight="1">
      <c r="A12" s="213" t="s">
        <v>66</v>
      </c>
      <c r="B12" s="214"/>
      <c r="C12" s="70">
        <v>400000</v>
      </c>
      <c r="D12" s="71">
        <v>408300</v>
      </c>
      <c r="E12" s="72">
        <v>408250</v>
      </c>
      <c r="F12" s="52">
        <f>E12/D12</f>
        <v>0.999877541023757</v>
      </c>
      <c r="G12" s="139">
        <v>0</v>
      </c>
      <c r="H12" s="71">
        <v>0</v>
      </c>
      <c r="I12" s="72">
        <v>0</v>
      </c>
      <c r="J12" s="55">
        <f t="shared" si="0"/>
        <v>0</v>
      </c>
    </row>
    <row r="13" spans="1:10" ht="15" customHeight="1">
      <c r="A13" s="213" t="s">
        <v>67</v>
      </c>
      <c r="B13" s="215"/>
      <c r="C13" s="70">
        <v>690000</v>
      </c>
      <c r="D13" s="71">
        <v>654800</v>
      </c>
      <c r="E13" s="72">
        <v>654822.35</v>
      </c>
      <c r="F13" s="52">
        <f>E13/D13</f>
        <v>1.00003413255956</v>
      </c>
      <c r="G13" s="139">
        <v>0</v>
      </c>
      <c r="H13" s="71">
        <v>0</v>
      </c>
      <c r="I13" s="72">
        <v>0</v>
      </c>
      <c r="J13" s="55">
        <f t="shared" si="0"/>
        <v>0</v>
      </c>
    </row>
    <row r="14" spans="1:10" ht="15" customHeight="1">
      <c r="A14" s="213" t="s">
        <v>68</v>
      </c>
      <c r="B14" s="224"/>
      <c r="C14" s="73">
        <v>1000</v>
      </c>
      <c r="D14" s="74">
        <v>81000</v>
      </c>
      <c r="E14" s="75">
        <v>81124.95</v>
      </c>
      <c r="F14" s="52">
        <f>E14/D14</f>
        <v>1.0015425925925925</v>
      </c>
      <c r="G14" s="140">
        <v>130000</v>
      </c>
      <c r="H14" s="74">
        <v>146800</v>
      </c>
      <c r="I14" s="75">
        <v>146781</v>
      </c>
      <c r="J14" s="52">
        <f>I14/H14</f>
        <v>0.9998705722070844</v>
      </c>
    </row>
    <row r="15" spans="1:10" ht="15" customHeight="1" thickBot="1">
      <c r="A15" s="204" t="s">
        <v>204</v>
      </c>
      <c r="B15" s="205"/>
      <c r="C15" s="76">
        <v>0</v>
      </c>
      <c r="D15" s="77">
        <v>7300</v>
      </c>
      <c r="E15" s="78">
        <v>7299</v>
      </c>
      <c r="F15" s="52">
        <f>E15/D15</f>
        <v>0.9998630136986302</v>
      </c>
      <c r="G15" s="141">
        <v>0</v>
      </c>
      <c r="H15" s="77">
        <v>0</v>
      </c>
      <c r="I15" s="78">
        <v>0</v>
      </c>
      <c r="J15" s="56">
        <f t="shared" si="0"/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5" customHeight="1">
      <c r="A17" s="18" t="s">
        <v>132</v>
      </c>
      <c r="B17" s="19">
        <v>558</v>
      </c>
      <c r="C17" s="79">
        <v>0</v>
      </c>
      <c r="D17" s="69">
        <v>149700</v>
      </c>
      <c r="E17" s="69">
        <v>149691</v>
      </c>
      <c r="F17" s="52">
        <f aca="true" t="shared" si="1" ref="F17:F23">E17/D17</f>
        <v>0.999939879759519</v>
      </c>
      <c r="G17" s="21">
        <v>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152</v>
      </c>
      <c r="B18" s="19">
        <v>501</v>
      </c>
      <c r="C18" s="79">
        <v>203000</v>
      </c>
      <c r="D18" s="80">
        <v>208600</v>
      </c>
      <c r="E18" s="69">
        <v>208634.97</v>
      </c>
      <c r="F18" s="52">
        <f t="shared" si="1"/>
        <v>1.0001676414189837</v>
      </c>
      <c r="G18" s="21">
        <v>1300</v>
      </c>
      <c r="H18" s="81">
        <v>11700</v>
      </c>
      <c r="I18" s="69">
        <v>11712.66</v>
      </c>
      <c r="J18" s="52">
        <f>I18/H18</f>
        <v>1.0010820512820513</v>
      </c>
    </row>
    <row r="19" spans="1:10" ht="15" customHeight="1">
      <c r="A19" s="18" t="s">
        <v>134</v>
      </c>
      <c r="B19" s="19">
        <v>501</v>
      </c>
      <c r="C19" s="79">
        <v>690000</v>
      </c>
      <c r="D19" s="69">
        <v>654800</v>
      </c>
      <c r="E19" s="69">
        <v>654822.35</v>
      </c>
      <c r="F19" s="52">
        <f t="shared" si="1"/>
        <v>1.00003413255956</v>
      </c>
      <c r="G19" s="21">
        <v>0</v>
      </c>
      <c r="H19" s="81">
        <v>0</v>
      </c>
      <c r="I19" s="69">
        <v>0</v>
      </c>
      <c r="J19" s="52">
        <v>0</v>
      </c>
    </row>
    <row r="20" spans="1:10" ht="15" customHeight="1">
      <c r="A20" s="10" t="s">
        <v>135</v>
      </c>
      <c r="B20" s="11">
        <v>502</v>
      </c>
      <c r="C20" s="82">
        <v>136400</v>
      </c>
      <c r="D20" s="80">
        <v>150900</v>
      </c>
      <c r="E20" s="80">
        <v>150841.38</v>
      </c>
      <c r="F20" s="52">
        <f t="shared" si="1"/>
        <v>0.9996115308151093</v>
      </c>
      <c r="G20" s="130">
        <v>3300</v>
      </c>
      <c r="H20" s="83">
        <v>2000</v>
      </c>
      <c r="I20" s="80">
        <v>2010</v>
      </c>
      <c r="J20" s="52">
        <f>I20/H20</f>
        <v>1.005</v>
      </c>
    </row>
    <row r="21" spans="1:10" ht="15" customHeight="1">
      <c r="A21" s="10" t="s">
        <v>136</v>
      </c>
      <c r="B21" s="11">
        <v>502</v>
      </c>
      <c r="C21" s="82">
        <v>158000</v>
      </c>
      <c r="D21" s="80">
        <v>144500</v>
      </c>
      <c r="E21" s="80">
        <v>144516</v>
      </c>
      <c r="F21" s="52">
        <f t="shared" si="1"/>
        <v>1.0001107266435987</v>
      </c>
      <c r="G21" s="130">
        <v>2200</v>
      </c>
      <c r="H21" s="83">
        <v>700</v>
      </c>
      <c r="I21" s="80">
        <v>677</v>
      </c>
      <c r="J21" s="52">
        <f>I21/H21</f>
        <v>0.9671428571428572</v>
      </c>
    </row>
    <row r="22" spans="1:10" ht="15" customHeight="1">
      <c r="A22" s="10" t="s">
        <v>137</v>
      </c>
      <c r="B22" s="11">
        <v>502</v>
      </c>
      <c r="C22" s="82">
        <v>104500</v>
      </c>
      <c r="D22" s="80">
        <v>104000</v>
      </c>
      <c r="E22" s="80">
        <v>104007</v>
      </c>
      <c r="F22" s="52">
        <f t="shared" si="1"/>
        <v>1.0000673076923077</v>
      </c>
      <c r="G22" s="130">
        <v>1000</v>
      </c>
      <c r="H22" s="83">
        <v>600</v>
      </c>
      <c r="I22" s="80">
        <v>526</v>
      </c>
      <c r="J22" s="52">
        <f>I22/H22</f>
        <v>0.8766666666666667</v>
      </c>
    </row>
    <row r="23" spans="1:10" ht="15" customHeight="1">
      <c r="A23" s="10" t="s">
        <v>138</v>
      </c>
      <c r="B23" s="11">
        <v>502</v>
      </c>
      <c r="C23" s="82">
        <v>39500</v>
      </c>
      <c r="D23" s="80">
        <v>17000</v>
      </c>
      <c r="E23" s="80">
        <v>17006</v>
      </c>
      <c r="F23" s="52">
        <f t="shared" si="1"/>
        <v>1.0003529411764707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153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0</v>
      </c>
      <c r="H24" s="83">
        <v>0</v>
      </c>
      <c r="I24" s="80">
        <v>0</v>
      </c>
      <c r="J24" s="52">
        <v>0</v>
      </c>
    </row>
    <row r="25" spans="1:10" ht="15" customHeight="1">
      <c r="A25" s="10" t="s">
        <v>140</v>
      </c>
      <c r="B25" s="11">
        <v>511</v>
      </c>
      <c r="C25" s="82">
        <v>20000</v>
      </c>
      <c r="D25" s="80">
        <v>19000</v>
      </c>
      <c r="E25" s="80">
        <v>19004.9</v>
      </c>
      <c r="F25" s="52">
        <f aca="true" t="shared" si="2" ref="F25:F31">E25/D25</f>
        <v>1.0002578947368421</v>
      </c>
      <c r="G25" s="130">
        <v>0</v>
      </c>
      <c r="H25" s="83">
        <v>0</v>
      </c>
      <c r="I25" s="80">
        <v>0</v>
      </c>
      <c r="J25" s="52">
        <v>0</v>
      </c>
    </row>
    <row r="26" spans="1:10" ht="15" customHeight="1">
      <c r="A26" s="10" t="s">
        <v>151</v>
      </c>
      <c r="B26" s="11">
        <v>512</v>
      </c>
      <c r="C26" s="82">
        <v>19000</v>
      </c>
      <c r="D26" s="80">
        <v>8800</v>
      </c>
      <c r="E26" s="80">
        <v>8827</v>
      </c>
      <c r="F26" s="52">
        <f t="shared" si="2"/>
        <v>1.003068181818182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0</v>
      </c>
      <c r="D27" s="80">
        <v>700</v>
      </c>
      <c r="E27" s="80">
        <v>715.7</v>
      </c>
      <c r="F27" s="52">
        <f t="shared" si="2"/>
        <v>1.0224285714285715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142</v>
      </c>
      <c r="B28" s="11">
        <v>518</v>
      </c>
      <c r="C28" s="82">
        <v>354500</v>
      </c>
      <c r="D28" s="80">
        <v>311700</v>
      </c>
      <c r="E28" s="80">
        <v>311822.8</v>
      </c>
      <c r="F28" s="52">
        <f t="shared" si="2"/>
        <v>1.0003939685595122</v>
      </c>
      <c r="G28" s="130">
        <v>0</v>
      </c>
      <c r="H28" s="83">
        <v>0</v>
      </c>
      <c r="I28" s="80">
        <v>0</v>
      </c>
      <c r="J28" s="52">
        <v>0</v>
      </c>
    </row>
    <row r="29" spans="1:10" ht="15" customHeight="1">
      <c r="A29" s="10" t="s">
        <v>143</v>
      </c>
      <c r="B29" s="11">
        <v>521</v>
      </c>
      <c r="C29" s="82">
        <v>0</v>
      </c>
      <c r="D29" s="80">
        <v>437600</v>
      </c>
      <c r="E29" s="80">
        <v>437600</v>
      </c>
      <c r="F29" s="52">
        <f t="shared" si="2"/>
        <v>1</v>
      </c>
      <c r="G29" s="130">
        <v>109200</v>
      </c>
      <c r="H29" s="83">
        <v>113600</v>
      </c>
      <c r="I29" s="80">
        <v>113662</v>
      </c>
      <c r="J29" s="52">
        <f>I29/H29</f>
        <v>1.0005457746478874</v>
      </c>
    </row>
    <row r="30" spans="1:10" ht="15" customHeight="1">
      <c r="A30" s="10" t="s">
        <v>144</v>
      </c>
      <c r="B30" s="11">
        <v>524</v>
      </c>
      <c r="C30" s="82">
        <v>0</v>
      </c>
      <c r="D30" s="80">
        <v>143400</v>
      </c>
      <c r="E30" s="80">
        <v>143351</v>
      </c>
      <c r="F30" s="52">
        <f t="shared" si="2"/>
        <v>0.9996582984658299</v>
      </c>
      <c r="G30" s="130">
        <v>0</v>
      </c>
      <c r="H30" s="83">
        <v>0</v>
      </c>
      <c r="I30" s="80">
        <v>0</v>
      </c>
      <c r="J30" s="52">
        <v>0</v>
      </c>
    </row>
    <row r="31" spans="1:10" ht="15" customHeight="1">
      <c r="A31" s="10" t="s">
        <v>191</v>
      </c>
      <c r="B31" s="11">
        <v>527</v>
      </c>
      <c r="C31" s="82">
        <v>5000</v>
      </c>
      <c r="D31" s="80">
        <v>15000</v>
      </c>
      <c r="E31" s="80">
        <v>14966</v>
      </c>
      <c r="F31" s="52">
        <f t="shared" si="2"/>
        <v>0.9977333333333334</v>
      </c>
      <c r="G31" s="130">
        <v>0</v>
      </c>
      <c r="H31" s="83">
        <v>0</v>
      </c>
      <c r="I31" s="80">
        <v>0</v>
      </c>
      <c r="J31" s="52">
        <v>0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600</v>
      </c>
      <c r="E32" s="80">
        <v>583</v>
      </c>
      <c r="F32" s="52">
        <f>E32/D32</f>
        <v>0.9716666666666667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146</v>
      </c>
      <c r="B33" s="11">
        <v>528</v>
      </c>
      <c r="C33" s="162">
        <v>0</v>
      </c>
      <c r="D33" s="105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187</v>
      </c>
      <c r="B37" s="11">
        <v>549</v>
      </c>
      <c r="C37" s="82">
        <v>0</v>
      </c>
      <c r="D37" s="80">
        <v>0</v>
      </c>
      <c r="E37" s="80">
        <v>0</v>
      </c>
      <c r="F37" s="52">
        <v>0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57800</v>
      </c>
      <c r="D38" s="80">
        <v>57800</v>
      </c>
      <c r="E38" s="80">
        <v>57800</v>
      </c>
      <c r="F38" s="52">
        <f>E38/D38</f>
        <v>1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300</v>
      </c>
      <c r="D39" s="85">
        <v>0</v>
      </c>
      <c r="E39" s="85">
        <v>7.2</v>
      </c>
      <c r="F39" s="52">
        <v>0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SUM(C8:C15)</f>
        <v>1788000</v>
      </c>
      <c r="D40" s="59">
        <f>SUM(D8:D15)</f>
        <v>2424100</v>
      </c>
      <c r="E40" s="59">
        <f>SUM(E8:E15)</f>
        <v>2424196.3000000003</v>
      </c>
      <c r="F40" s="60">
        <f>E40/D40</f>
        <v>1.0000397260839076</v>
      </c>
      <c r="G40" s="61">
        <f>SUM(G8:G15)</f>
        <v>130000</v>
      </c>
      <c r="H40" s="61">
        <f>SUM(H8:H15)</f>
        <v>146800</v>
      </c>
      <c r="I40" s="62">
        <f>SUM(I8:I15)</f>
        <v>146781</v>
      </c>
      <c r="J40" s="60">
        <f>I40/H40</f>
        <v>0.9998705722070844</v>
      </c>
    </row>
    <row r="41" spans="1:10" ht="15" customHeight="1" thickBot="1">
      <c r="A41" s="13" t="s">
        <v>21</v>
      </c>
      <c r="B41" s="16"/>
      <c r="C41" s="63">
        <f>-SUM(C17:C39)</f>
        <v>-1788000</v>
      </c>
      <c r="D41" s="63">
        <f>-SUM(D17:D39)</f>
        <v>-2424100</v>
      </c>
      <c r="E41" s="63">
        <f>-SUM(E17:E39)</f>
        <v>-2424196.3</v>
      </c>
      <c r="F41" s="52">
        <f>E41/D41</f>
        <v>1.0000397260839073</v>
      </c>
      <c r="G41" s="64">
        <f>-SUM(G17:G39)</f>
        <v>-117000</v>
      </c>
      <c r="H41" s="64">
        <f>-SUM(H17:H39)</f>
        <v>-128600</v>
      </c>
      <c r="I41" s="65">
        <f>-SUM(I17:I39)</f>
        <v>-128587.66</v>
      </c>
      <c r="J41" s="56">
        <f>I41/H41</f>
        <v>0.9999040435458787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0</v>
      </c>
      <c r="F42" s="67" t="s">
        <v>19</v>
      </c>
      <c r="G42" s="184">
        <f>+G40+G41</f>
        <v>13000</v>
      </c>
      <c r="H42" s="87">
        <f>+H40+H41</f>
        <v>18200</v>
      </c>
      <c r="I42" s="101">
        <f>+I40+I41</f>
        <v>18193.339999999997</v>
      </c>
      <c r="J42" s="52">
        <f>I42/H42</f>
        <v>0.9996340659340658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0</v>
      </c>
      <c r="F44" s="179" t="s">
        <v>19</v>
      </c>
      <c r="G44" s="185">
        <v>0</v>
      </c>
      <c r="H44" s="181">
        <v>0</v>
      </c>
      <c r="I44" s="101">
        <f>I42</f>
        <v>18193.339999999997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18193.339999999997</v>
      </c>
      <c r="J45" s="180" t="s">
        <v>19</v>
      </c>
    </row>
    <row r="46" ht="12.75">
      <c r="C46" s="158"/>
    </row>
  </sheetData>
  <sheetProtection/>
  <mergeCells count="10">
    <mergeCell ref="A16:J16"/>
    <mergeCell ref="A12:B12"/>
    <mergeCell ref="A13:B13"/>
    <mergeCell ref="A14:B14"/>
    <mergeCell ref="D2:F2"/>
    <mergeCell ref="C4:F4"/>
    <mergeCell ref="G4:J4"/>
    <mergeCell ref="A15:B15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&amp;L&amp;A&amp;R128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126</v>
      </c>
    </row>
    <row r="2" spans="1:9" ht="15">
      <c r="A2" s="38" t="s">
        <v>127</v>
      </c>
      <c r="D2" s="206" t="s">
        <v>8</v>
      </c>
      <c r="E2" s="206"/>
      <c r="F2" s="206"/>
      <c r="G2" s="126"/>
      <c r="H2" s="39" t="s">
        <v>9</v>
      </c>
      <c r="I2" s="40">
        <v>43830</v>
      </c>
    </row>
    <row r="3" ht="13.5" thickBot="1"/>
    <row r="4" spans="1:10" ht="12" customHeight="1">
      <c r="A4" s="163"/>
      <c r="C4" s="207" t="s">
        <v>61</v>
      </c>
      <c r="D4" s="208"/>
      <c r="E4" s="208"/>
      <c r="F4" s="209"/>
      <c r="G4" s="210" t="s">
        <v>10</v>
      </c>
      <c r="H4" s="208"/>
      <c r="I4" s="208"/>
      <c r="J4" s="209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16" t="s">
        <v>65</v>
      </c>
      <c r="B7" s="217"/>
      <c r="C7" s="217"/>
      <c r="D7" s="217"/>
      <c r="E7" s="217"/>
      <c r="F7" s="217"/>
      <c r="G7" s="217"/>
      <c r="H7" s="217"/>
      <c r="I7" s="217"/>
      <c r="J7" s="218"/>
    </row>
    <row r="8" spans="1:10" ht="15" customHeight="1">
      <c r="A8" s="211" t="s">
        <v>131</v>
      </c>
      <c r="B8" s="212"/>
      <c r="C8" s="68">
        <v>510900</v>
      </c>
      <c r="D8" s="21">
        <v>510900</v>
      </c>
      <c r="E8" s="69">
        <v>510900</v>
      </c>
      <c r="F8" s="52">
        <f>E8/D8</f>
        <v>1</v>
      </c>
      <c r="G8" s="21">
        <v>0</v>
      </c>
      <c r="H8" s="21">
        <v>0</v>
      </c>
      <c r="I8" s="69">
        <v>0</v>
      </c>
      <c r="J8" s="52">
        <f aca="true" t="shared" si="0" ref="J8:J15">IF(ISERR(I8/H8),0,I8/H8)</f>
        <v>0</v>
      </c>
    </row>
    <row r="9" spans="1:10" ht="15" customHeight="1">
      <c r="A9" s="13" t="s">
        <v>207</v>
      </c>
      <c r="B9" s="16"/>
      <c r="C9" s="70">
        <v>0</v>
      </c>
      <c r="D9" s="71">
        <v>513000</v>
      </c>
      <c r="E9" s="72">
        <v>513000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 t="shared" si="0"/>
        <v>0</v>
      </c>
    </row>
    <row r="10" spans="1:10" ht="15" customHeight="1">
      <c r="A10" s="13" t="s">
        <v>298</v>
      </c>
      <c r="B10" s="16"/>
      <c r="C10" s="70">
        <v>0</v>
      </c>
      <c r="D10" s="71">
        <v>0</v>
      </c>
      <c r="E10" s="72">
        <v>0</v>
      </c>
      <c r="F10" s="52">
        <v>0</v>
      </c>
      <c r="G10" s="139">
        <v>0</v>
      </c>
      <c r="H10" s="71">
        <v>0</v>
      </c>
      <c r="I10" s="72">
        <v>0</v>
      </c>
      <c r="J10" s="55">
        <v>0</v>
      </c>
    </row>
    <row r="11" spans="1:10" ht="15" customHeight="1">
      <c r="A11" s="13" t="s">
        <v>196</v>
      </c>
      <c r="B11" s="16"/>
      <c r="C11" s="70">
        <v>0</v>
      </c>
      <c r="D11" s="71">
        <v>0</v>
      </c>
      <c r="E11" s="165">
        <v>0</v>
      </c>
      <c r="F11" s="52">
        <v>0</v>
      </c>
      <c r="G11" s="139">
        <v>0</v>
      </c>
      <c r="H11" s="71">
        <v>0</v>
      </c>
      <c r="I11" s="72">
        <v>0</v>
      </c>
      <c r="J11" s="55">
        <v>0</v>
      </c>
    </row>
    <row r="12" spans="1:10" ht="15" customHeight="1">
      <c r="A12" s="213" t="s">
        <v>66</v>
      </c>
      <c r="B12" s="214"/>
      <c r="C12" s="70">
        <v>340000</v>
      </c>
      <c r="D12" s="71">
        <v>315000</v>
      </c>
      <c r="E12" s="72">
        <v>315000</v>
      </c>
      <c r="F12" s="52">
        <f>E12/D12</f>
        <v>1</v>
      </c>
      <c r="G12" s="139">
        <v>0</v>
      </c>
      <c r="H12" s="71">
        <v>0</v>
      </c>
      <c r="I12" s="72">
        <v>0</v>
      </c>
      <c r="J12" s="55">
        <f t="shared" si="0"/>
        <v>0</v>
      </c>
    </row>
    <row r="13" spans="1:10" ht="15" customHeight="1">
      <c r="A13" s="213" t="s">
        <v>67</v>
      </c>
      <c r="B13" s="215"/>
      <c r="C13" s="70">
        <v>535000</v>
      </c>
      <c r="D13" s="71">
        <v>522800</v>
      </c>
      <c r="E13" s="72">
        <v>522837</v>
      </c>
      <c r="F13" s="52">
        <f>E13/D13</f>
        <v>1.0000707727620506</v>
      </c>
      <c r="G13" s="139">
        <v>0</v>
      </c>
      <c r="H13" s="71">
        <v>0</v>
      </c>
      <c r="I13" s="72">
        <v>0</v>
      </c>
      <c r="J13" s="55">
        <f t="shared" si="0"/>
        <v>0</v>
      </c>
    </row>
    <row r="14" spans="1:10" ht="15" customHeight="1">
      <c r="A14" s="213" t="s">
        <v>68</v>
      </c>
      <c r="B14" s="224"/>
      <c r="C14" s="73">
        <v>0</v>
      </c>
      <c r="D14" s="74">
        <v>35000</v>
      </c>
      <c r="E14" s="75">
        <v>35000</v>
      </c>
      <c r="F14" s="52">
        <f>E14/D14</f>
        <v>1</v>
      </c>
      <c r="G14" s="140">
        <v>83400</v>
      </c>
      <c r="H14" s="74">
        <v>59200</v>
      </c>
      <c r="I14" s="75">
        <v>59127.25</v>
      </c>
      <c r="J14" s="52">
        <f>I14/H14</f>
        <v>0.9987711148648649</v>
      </c>
    </row>
    <row r="15" spans="1:10" ht="15" customHeight="1" thickBot="1">
      <c r="A15" s="204" t="s">
        <v>277</v>
      </c>
      <c r="B15" s="205"/>
      <c r="C15" s="76">
        <v>0</v>
      </c>
      <c r="D15" s="77">
        <v>42000</v>
      </c>
      <c r="E15" s="78">
        <v>41998</v>
      </c>
      <c r="F15" s="52">
        <f>E15/D15</f>
        <v>0.9999523809523809</v>
      </c>
      <c r="G15" s="141">
        <v>0</v>
      </c>
      <c r="H15" s="77">
        <v>0</v>
      </c>
      <c r="I15" s="78">
        <v>0</v>
      </c>
      <c r="J15" s="56">
        <f t="shared" si="0"/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5" customHeight="1">
      <c r="A17" s="18" t="s">
        <v>132</v>
      </c>
      <c r="B17" s="19">
        <v>558</v>
      </c>
      <c r="C17" s="79">
        <v>20000</v>
      </c>
      <c r="D17" s="69">
        <v>35000</v>
      </c>
      <c r="E17" s="69">
        <v>35000</v>
      </c>
      <c r="F17" s="52">
        <f aca="true" t="shared" si="1" ref="F17:F22">E17/D17</f>
        <v>1</v>
      </c>
      <c r="G17" s="21">
        <v>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152</v>
      </c>
      <c r="B18" s="19">
        <v>501</v>
      </c>
      <c r="C18" s="79">
        <v>64800</v>
      </c>
      <c r="D18" s="80">
        <v>76400</v>
      </c>
      <c r="E18" s="69">
        <v>50426.31</v>
      </c>
      <c r="F18" s="52">
        <f t="shared" si="1"/>
        <v>0.6600302356020942</v>
      </c>
      <c r="G18" s="21">
        <v>18000</v>
      </c>
      <c r="H18" s="81">
        <v>0</v>
      </c>
      <c r="I18" s="69">
        <v>0</v>
      </c>
      <c r="J18" s="55">
        <v>0</v>
      </c>
    </row>
    <row r="19" spans="1:10" ht="15" customHeight="1">
      <c r="A19" s="18" t="s">
        <v>134</v>
      </c>
      <c r="B19" s="19">
        <v>501</v>
      </c>
      <c r="C19" s="79">
        <v>535000</v>
      </c>
      <c r="D19" s="69">
        <v>522800</v>
      </c>
      <c r="E19" s="69">
        <v>522836.96</v>
      </c>
      <c r="F19" s="52">
        <f t="shared" si="1"/>
        <v>1.0000706962509565</v>
      </c>
      <c r="G19" s="21">
        <v>0</v>
      </c>
      <c r="H19" s="81">
        <v>0</v>
      </c>
      <c r="I19" s="69">
        <v>0</v>
      </c>
      <c r="J19" s="52">
        <v>0</v>
      </c>
    </row>
    <row r="20" spans="1:10" ht="15" customHeight="1">
      <c r="A20" s="10" t="s">
        <v>135</v>
      </c>
      <c r="B20" s="11">
        <v>502</v>
      </c>
      <c r="C20" s="82">
        <v>128200</v>
      </c>
      <c r="D20" s="80">
        <v>156700</v>
      </c>
      <c r="E20" s="80">
        <v>156651.12</v>
      </c>
      <c r="F20" s="52">
        <f t="shared" si="1"/>
        <v>0.9996880663688577</v>
      </c>
      <c r="G20" s="130">
        <v>19000</v>
      </c>
      <c r="H20" s="83">
        <v>2700</v>
      </c>
      <c r="I20" s="80">
        <v>2681.38</v>
      </c>
      <c r="J20" s="52">
        <f>I20/H20</f>
        <v>0.9931037037037037</v>
      </c>
    </row>
    <row r="21" spans="1:10" ht="15" customHeight="1">
      <c r="A21" s="10" t="s">
        <v>136</v>
      </c>
      <c r="B21" s="11">
        <v>502</v>
      </c>
      <c r="C21" s="82">
        <v>152400</v>
      </c>
      <c r="D21" s="80">
        <v>161200</v>
      </c>
      <c r="E21" s="80">
        <v>161165.32</v>
      </c>
      <c r="F21" s="52">
        <f t="shared" si="1"/>
        <v>0.9997848635235732</v>
      </c>
      <c r="G21" s="130">
        <v>7000</v>
      </c>
      <c r="H21" s="83">
        <v>1700</v>
      </c>
      <c r="I21" s="80">
        <v>1608.92</v>
      </c>
      <c r="J21" s="52">
        <f>I21/H21</f>
        <v>0.9464235294117648</v>
      </c>
    </row>
    <row r="22" spans="1:10" ht="15" customHeight="1">
      <c r="A22" s="10" t="s">
        <v>137</v>
      </c>
      <c r="B22" s="11">
        <v>502</v>
      </c>
      <c r="C22" s="82">
        <v>48600</v>
      </c>
      <c r="D22" s="80">
        <v>68900</v>
      </c>
      <c r="E22" s="80">
        <v>68918.55</v>
      </c>
      <c r="F22" s="52">
        <f t="shared" si="1"/>
        <v>1.000269230769231</v>
      </c>
      <c r="G22" s="130">
        <v>5200</v>
      </c>
      <c r="H22" s="83">
        <v>1100</v>
      </c>
      <c r="I22" s="80">
        <v>1072.45</v>
      </c>
      <c r="J22" s="52">
        <f>I22/H22</f>
        <v>0.9749545454545455</v>
      </c>
    </row>
    <row r="23" spans="1:10" ht="15" customHeight="1">
      <c r="A23" s="10" t="s">
        <v>138</v>
      </c>
      <c r="B23" s="11">
        <v>502</v>
      </c>
      <c r="C23" s="82">
        <v>0</v>
      </c>
      <c r="D23" s="80">
        <v>0</v>
      </c>
      <c r="E23" s="80">
        <v>0</v>
      </c>
      <c r="F23" s="52">
        <v>0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153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0</v>
      </c>
      <c r="H24" s="83">
        <v>0</v>
      </c>
      <c r="I24" s="80">
        <v>0</v>
      </c>
      <c r="J24" s="52">
        <v>0</v>
      </c>
    </row>
    <row r="25" spans="1:10" ht="15" customHeight="1">
      <c r="A25" s="10" t="s">
        <v>140</v>
      </c>
      <c r="B25" s="11">
        <v>511</v>
      </c>
      <c r="C25" s="82">
        <v>20000</v>
      </c>
      <c r="D25" s="80">
        <v>56000</v>
      </c>
      <c r="E25" s="80">
        <v>55993.13</v>
      </c>
      <c r="F25" s="52">
        <f>E25/D25</f>
        <v>0.9998773214285713</v>
      </c>
      <c r="G25" s="130">
        <v>8000</v>
      </c>
      <c r="H25" s="83">
        <v>0</v>
      </c>
      <c r="I25" s="80">
        <v>0</v>
      </c>
      <c r="J25" s="52">
        <v>0</v>
      </c>
    </row>
    <row r="26" spans="1:10" ht="15" customHeight="1">
      <c r="A26" s="10" t="s">
        <v>151</v>
      </c>
      <c r="B26" s="11">
        <v>512</v>
      </c>
      <c r="C26" s="82">
        <v>2000</v>
      </c>
      <c r="D26" s="80">
        <v>3000</v>
      </c>
      <c r="E26" s="80">
        <v>2958</v>
      </c>
      <c r="F26" s="52">
        <f>E26/D26</f>
        <v>0.986</v>
      </c>
      <c r="G26" s="130">
        <v>1000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0</v>
      </c>
      <c r="D27" s="80">
        <v>0</v>
      </c>
      <c r="E27" s="80">
        <v>0</v>
      </c>
      <c r="F27" s="52">
        <v>0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142</v>
      </c>
      <c r="B28" s="11">
        <v>518</v>
      </c>
      <c r="C28" s="82">
        <v>176300</v>
      </c>
      <c r="D28" s="80">
        <v>211200</v>
      </c>
      <c r="E28" s="80">
        <v>211201.36</v>
      </c>
      <c r="F28" s="52">
        <f>E28/D28</f>
        <v>1.0000064393939394</v>
      </c>
      <c r="G28" s="130">
        <v>10300</v>
      </c>
      <c r="H28" s="83">
        <v>0</v>
      </c>
      <c r="I28" s="80">
        <v>0</v>
      </c>
      <c r="J28" s="52">
        <v>0</v>
      </c>
    </row>
    <row r="29" spans="1:10" ht="15" customHeight="1">
      <c r="A29" s="10" t="s">
        <v>143</v>
      </c>
      <c r="B29" s="11">
        <v>521</v>
      </c>
      <c r="C29" s="82">
        <v>70000</v>
      </c>
      <c r="D29" s="80">
        <v>377200</v>
      </c>
      <c r="E29" s="80">
        <v>377200</v>
      </c>
      <c r="F29" s="52">
        <f>E29/D29</f>
        <v>1</v>
      </c>
      <c r="G29" s="130">
        <v>11000</v>
      </c>
      <c r="H29" s="83">
        <v>0</v>
      </c>
      <c r="I29" s="80">
        <v>0</v>
      </c>
      <c r="J29" s="52">
        <v>0</v>
      </c>
    </row>
    <row r="30" spans="1:10" ht="15" customHeight="1">
      <c r="A30" s="10" t="s">
        <v>144</v>
      </c>
      <c r="B30" s="11">
        <v>524</v>
      </c>
      <c r="C30" s="82">
        <v>23800</v>
      </c>
      <c r="D30" s="80">
        <v>128300</v>
      </c>
      <c r="E30" s="80">
        <v>128256</v>
      </c>
      <c r="F30" s="52">
        <f>E30/D30</f>
        <v>0.9996570537802026</v>
      </c>
      <c r="G30" s="130">
        <v>0</v>
      </c>
      <c r="H30" s="83">
        <v>0</v>
      </c>
      <c r="I30" s="80">
        <v>0</v>
      </c>
      <c r="J30" s="52">
        <v>0</v>
      </c>
    </row>
    <row r="31" spans="1:10" ht="15" customHeight="1">
      <c r="A31" s="10" t="s">
        <v>191</v>
      </c>
      <c r="B31" s="11">
        <v>527</v>
      </c>
      <c r="C31" s="82">
        <v>1400</v>
      </c>
      <c r="D31" s="80">
        <v>7600</v>
      </c>
      <c r="E31" s="80">
        <v>7544</v>
      </c>
      <c r="F31" s="52">
        <f>E31/D31</f>
        <v>0.9926315789473684</v>
      </c>
      <c r="G31" s="130">
        <v>0</v>
      </c>
      <c r="H31" s="83">
        <v>0</v>
      </c>
      <c r="I31" s="80">
        <v>0</v>
      </c>
      <c r="J31" s="52">
        <v>0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0</v>
      </c>
      <c r="E32" s="80">
        <v>0</v>
      </c>
      <c r="F32" s="52">
        <v>0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187</v>
      </c>
      <c r="B37" s="11">
        <v>549</v>
      </c>
      <c r="C37" s="82">
        <v>0</v>
      </c>
      <c r="D37" s="80">
        <v>0</v>
      </c>
      <c r="E37" s="80">
        <v>0</v>
      </c>
      <c r="F37" s="52">
        <v>0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143400</v>
      </c>
      <c r="D38" s="80">
        <v>134400</v>
      </c>
      <c r="E38" s="80">
        <v>134349.32</v>
      </c>
      <c r="F38" s="52">
        <f>E38/D38</f>
        <v>0.9996229166666667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0</v>
      </c>
      <c r="D39" s="85">
        <v>0</v>
      </c>
      <c r="E39" s="85">
        <v>0</v>
      </c>
      <c r="F39" s="58">
        <v>0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SUM(C8:C15)</f>
        <v>1385900</v>
      </c>
      <c r="D40" s="59">
        <f>SUM(D8:D15)</f>
        <v>1938700</v>
      </c>
      <c r="E40" s="59">
        <f>SUM(E8:E15)</f>
        <v>1938735</v>
      </c>
      <c r="F40" s="60">
        <f>E40/D40</f>
        <v>1.0000180533347087</v>
      </c>
      <c r="G40" s="61">
        <f>SUM(G8:G15)</f>
        <v>83400</v>
      </c>
      <c r="H40" s="61">
        <f>SUM(H8:H15)</f>
        <v>59200</v>
      </c>
      <c r="I40" s="62">
        <f>SUM(I8:I15)</f>
        <v>59127.25</v>
      </c>
      <c r="J40" s="60">
        <f>I40/H40</f>
        <v>0.9987711148648649</v>
      </c>
    </row>
    <row r="41" spans="1:10" ht="15" customHeight="1" thickBot="1">
      <c r="A41" s="13" t="s">
        <v>21</v>
      </c>
      <c r="B41" s="16"/>
      <c r="C41" s="63">
        <f>-SUM(C17:C39)</f>
        <v>-1385900</v>
      </c>
      <c r="D41" s="63">
        <f>-SUM(D17:D39)</f>
        <v>-1938700</v>
      </c>
      <c r="E41" s="63">
        <f>-SUM(E17:E39)</f>
        <v>-1912500.07</v>
      </c>
      <c r="F41" s="52">
        <f>E41/D41</f>
        <v>0.9864858255532057</v>
      </c>
      <c r="G41" s="64">
        <f>-SUM(G17:G39)</f>
        <v>-79500</v>
      </c>
      <c r="H41" s="64">
        <f>-SUM(H17:H39)</f>
        <v>-5500</v>
      </c>
      <c r="I41" s="65">
        <f>-SUM(I17:I39)</f>
        <v>-5362.75</v>
      </c>
      <c r="J41" s="56">
        <f>I41/H41</f>
        <v>0.9750454545454545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26234.929999999935</v>
      </c>
      <c r="F42" s="67" t="s">
        <v>19</v>
      </c>
      <c r="G42" s="184">
        <f>+G40+G41</f>
        <v>3900</v>
      </c>
      <c r="H42" s="87">
        <f>+H40+H41</f>
        <v>53700</v>
      </c>
      <c r="I42" s="101">
        <f>+I40+I41</f>
        <v>53764.5</v>
      </c>
      <c r="J42" s="52">
        <f>I42/H42</f>
        <v>1.0012011173184359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26234.929999999935</v>
      </c>
      <c r="F44" s="179" t="s">
        <v>19</v>
      </c>
      <c r="G44" s="185">
        <v>0</v>
      </c>
      <c r="H44" s="181">
        <v>0</v>
      </c>
      <c r="I44" s="101">
        <f>I42</f>
        <v>53764.5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79999.42999999993</v>
      </c>
      <c r="J45" s="180" t="s">
        <v>19</v>
      </c>
    </row>
    <row r="46" ht="12.75">
      <c r="C46" s="158"/>
    </row>
  </sheetData>
  <sheetProtection/>
  <mergeCells count="10">
    <mergeCell ref="A16:J16"/>
    <mergeCell ref="A12:B12"/>
    <mergeCell ref="A13:B13"/>
    <mergeCell ref="A14:B14"/>
    <mergeCell ref="D2:F2"/>
    <mergeCell ref="C4:F4"/>
    <mergeCell ref="G4:J4"/>
    <mergeCell ref="A15:B15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&amp;L&amp;A&amp;R129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124</v>
      </c>
    </row>
    <row r="2" spans="1:9" ht="15">
      <c r="A2" s="38" t="s">
        <v>125</v>
      </c>
      <c r="D2" s="206" t="s">
        <v>8</v>
      </c>
      <c r="E2" s="206"/>
      <c r="F2" s="206"/>
      <c r="G2" s="126"/>
      <c r="H2" s="39" t="s">
        <v>9</v>
      </c>
      <c r="I2" s="40">
        <v>43830</v>
      </c>
    </row>
    <row r="3" ht="13.5" thickBot="1"/>
    <row r="4" spans="3:10" ht="12" customHeight="1">
      <c r="C4" s="207" t="s">
        <v>61</v>
      </c>
      <c r="D4" s="208"/>
      <c r="E4" s="208"/>
      <c r="F4" s="209"/>
      <c r="G4" s="210" t="s">
        <v>10</v>
      </c>
      <c r="H4" s="208"/>
      <c r="I4" s="208"/>
      <c r="J4" s="209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16" t="s">
        <v>65</v>
      </c>
      <c r="B7" s="217"/>
      <c r="C7" s="217"/>
      <c r="D7" s="217"/>
      <c r="E7" s="217"/>
      <c r="F7" s="217"/>
      <c r="G7" s="217"/>
      <c r="H7" s="217"/>
      <c r="I7" s="217"/>
      <c r="J7" s="218"/>
    </row>
    <row r="8" spans="1:10" ht="15" customHeight="1">
      <c r="A8" s="211" t="s">
        <v>131</v>
      </c>
      <c r="B8" s="212"/>
      <c r="C8" s="68">
        <v>562900</v>
      </c>
      <c r="D8" s="21">
        <v>562900</v>
      </c>
      <c r="E8" s="69">
        <v>562900</v>
      </c>
      <c r="F8" s="52">
        <f>E8/D8</f>
        <v>1</v>
      </c>
      <c r="G8" s="21">
        <v>0</v>
      </c>
      <c r="H8" s="21">
        <v>0</v>
      </c>
      <c r="I8" s="69">
        <v>0</v>
      </c>
      <c r="J8" s="52">
        <f aca="true" t="shared" si="0" ref="J8:J15">IF(ISERR(I8/H8),0,I8/H8)</f>
        <v>0</v>
      </c>
    </row>
    <row r="9" spans="1:10" ht="15" customHeight="1">
      <c r="A9" s="13" t="s">
        <v>207</v>
      </c>
      <c r="B9" s="16"/>
      <c r="C9" s="70">
        <v>0</v>
      </c>
      <c r="D9" s="71">
        <v>538400</v>
      </c>
      <c r="E9" s="72">
        <v>538400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 t="shared" si="0"/>
        <v>0</v>
      </c>
    </row>
    <row r="10" spans="1:10" ht="15" customHeight="1">
      <c r="A10" s="13" t="s">
        <v>298</v>
      </c>
      <c r="B10" s="16"/>
      <c r="C10" s="70">
        <v>0</v>
      </c>
      <c r="D10" s="71">
        <v>0</v>
      </c>
      <c r="E10" s="72">
        <v>0</v>
      </c>
      <c r="F10" s="52">
        <v>0</v>
      </c>
      <c r="G10" s="139">
        <v>0</v>
      </c>
      <c r="H10" s="71">
        <v>0</v>
      </c>
      <c r="I10" s="72">
        <v>0</v>
      </c>
      <c r="J10" s="55">
        <v>0</v>
      </c>
    </row>
    <row r="11" spans="1:10" ht="15" customHeight="1">
      <c r="A11" s="13" t="s">
        <v>196</v>
      </c>
      <c r="B11" s="16"/>
      <c r="C11" s="70">
        <v>0</v>
      </c>
      <c r="D11" s="71">
        <v>0</v>
      </c>
      <c r="E11" s="165">
        <v>0</v>
      </c>
      <c r="F11" s="52">
        <v>0</v>
      </c>
      <c r="G11" s="139">
        <v>0</v>
      </c>
      <c r="H11" s="71">
        <v>0</v>
      </c>
      <c r="I11" s="72">
        <v>0</v>
      </c>
      <c r="J11" s="55">
        <v>0</v>
      </c>
    </row>
    <row r="12" spans="1:10" ht="15" customHeight="1">
      <c r="A12" s="213" t="s">
        <v>66</v>
      </c>
      <c r="B12" s="214"/>
      <c r="C12" s="70">
        <v>400000</v>
      </c>
      <c r="D12" s="71">
        <v>388000</v>
      </c>
      <c r="E12" s="72">
        <v>388000</v>
      </c>
      <c r="F12" s="52">
        <f>E12/D12</f>
        <v>1</v>
      </c>
      <c r="G12" s="139">
        <v>0</v>
      </c>
      <c r="H12" s="71">
        <v>0</v>
      </c>
      <c r="I12" s="72">
        <v>0</v>
      </c>
      <c r="J12" s="55">
        <f t="shared" si="0"/>
        <v>0</v>
      </c>
    </row>
    <row r="13" spans="1:10" ht="15" customHeight="1">
      <c r="A13" s="213" t="s">
        <v>67</v>
      </c>
      <c r="B13" s="215"/>
      <c r="C13" s="70">
        <v>482000</v>
      </c>
      <c r="D13" s="71">
        <v>671800</v>
      </c>
      <c r="E13" s="72">
        <v>671774</v>
      </c>
      <c r="F13" s="52">
        <f>E13/D13</f>
        <v>0.9999612980053587</v>
      </c>
      <c r="G13" s="139">
        <v>0</v>
      </c>
      <c r="H13" s="71">
        <v>0</v>
      </c>
      <c r="I13" s="72">
        <v>0</v>
      </c>
      <c r="J13" s="55">
        <f t="shared" si="0"/>
        <v>0</v>
      </c>
    </row>
    <row r="14" spans="1:10" ht="15" customHeight="1">
      <c r="A14" s="213" t="s">
        <v>68</v>
      </c>
      <c r="B14" s="224"/>
      <c r="C14" s="73">
        <v>3000</v>
      </c>
      <c r="D14" s="74">
        <v>45500</v>
      </c>
      <c r="E14" s="75">
        <v>45436.14</v>
      </c>
      <c r="F14" s="52">
        <f>E14/D14</f>
        <v>0.9985964835164836</v>
      </c>
      <c r="G14" s="140">
        <v>67200</v>
      </c>
      <c r="H14" s="74">
        <v>60000</v>
      </c>
      <c r="I14" s="75">
        <v>59481</v>
      </c>
      <c r="J14" s="52">
        <f>I14/H14</f>
        <v>0.99135</v>
      </c>
    </row>
    <row r="15" spans="1:10" ht="15" customHeight="1" thickBot="1">
      <c r="A15" s="204" t="s">
        <v>156</v>
      </c>
      <c r="B15" s="205"/>
      <c r="C15" s="76">
        <v>0</v>
      </c>
      <c r="D15" s="77">
        <v>87900</v>
      </c>
      <c r="E15" s="78">
        <v>87895</v>
      </c>
      <c r="F15" s="52">
        <f>E15/D15</f>
        <v>0.9999431171786121</v>
      </c>
      <c r="G15" s="141">
        <v>0</v>
      </c>
      <c r="H15" s="77">
        <v>0</v>
      </c>
      <c r="I15" s="78">
        <v>0</v>
      </c>
      <c r="J15" s="56">
        <f t="shared" si="0"/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2" ht="15" customHeight="1">
      <c r="A17" s="18" t="s">
        <v>132</v>
      </c>
      <c r="B17" s="19">
        <v>558</v>
      </c>
      <c r="C17" s="79">
        <v>0</v>
      </c>
      <c r="D17" s="69">
        <v>40300</v>
      </c>
      <c r="E17" s="69">
        <v>40266</v>
      </c>
      <c r="F17" s="52">
        <f aca="true" t="shared" si="1" ref="F17:F41">E17/D17</f>
        <v>0.9991563275434243</v>
      </c>
      <c r="G17" s="21">
        <v>0</v>
      </c>
      <c r="H17" s="81">
        <v>0</v>
      </c>
      <c r="I17" s="69">
        <v>0</v>
      </c>
      <c r="J17" s="52">
        <v>0</v>
      </c>
      <c r="L17" s="4"/>
    </row>
    <row r="18" spans="1:12" ht="15" customHeight="1">
      <c r="A18" s="18" t="s">
        <v>152</v>
      </c>
      <c r="B18" s="19">
        <v>501</v>
      </c>
      <c r="C18" s="79">
        <v>252700</v>
      </c>
      <c r="D18" s="80">
        <v>191700</v>
      </c>
      <c r="E18" s="69">
        <v>191802.22</v>
      </c>
      <c r="F18" s="52">
        <f t="shared" si="1"/>
        <v>1.0005332290036515</v>
      </c>
      <c r="G18" s="21">
        <v>14400</v>
      </c>
      <c r="H18" s="81">
        <v>0</v>
      </c>
      <c r="I18" s="69">
        <v>0</v>
      </c>
      <c r="J18" s="52">
        <v>0</v>
      </c>
      <c r="L18" s="4"/>
    </row>
    <row r="19" spans="1:10" ht="15" customHeight="1">
      <c r="A19" s="18" t="s">
        <v>134</v>
      </c>
      <c r="B19" s="19">
        <v>501</v>
      </c>
      <c r="C19" s="79">
        <v>482000</v>
      </c>
      <c r="D19" s="69">
        <v>671800</v>
      </c>
      <c r="E19" s="69">
        <v>671774</v>
      </c>
      <c r="F19" s="52">
        <f t="shared" si="1"/>
        <v>0.9999612980053587</v>
      </c>
      <c r="G19" s="21">
        <v>0</v>
      </c>
      <c r="H19" s="81">
        <v>0</v>
      </c>
      <c r="I19" s="69">
        <v>0</v>
      </c>
      <c r="J19" s="52">
        <v>0</v>
      </c>
    </row>
    <row r="20" spans="1:10" ht="15" customHeight="1">
      <c r="A20" s="10" t="s">
        <v>135</v>
      </c>
      <c r="B20" s="11">
        <v>502</v>
      </c>
      <c r="C20" s="82">
        <v>227600</v>
      </c>
      <c r="D20" s="80">
        <v>214900</v>
      </c>
      <c r="E20" s="80">
        <v>214879.55</v>
      </c>
      <c r="F20" s="52">
        <f t="shared" si="1"/>
        <v>0.999904839460214</v>
      </c>
      <c r="G20" s="130">
        <v>10800</v>
      </c>
      <c r="H20" s="83">
        <v>10000</v>
      </c>
      <c r="I20" s="80">
        <v>9655</v>
      </c>
      <c r="J20" s="52">
        <f>I20/H20</f>
        <v>0.9655</v>
      </c>
    </row>
    <row r="21" spans="1:10" ht="15" customHeight="1">
      <c r="A21" s="10" t="s">
        <v>136</v>
      </c>
      <c r="B21" s="11">
        <v>502</v>
      </c>
      <c r="C21" s="82">
        <v>100000</v>
      </c>
      <c r="D21" s="80">
        <v>121700</v>
      </c>
      <c r="E21" s="80">
        <v>121650</v>
      </c>
      <c r="F21" s="52">
        <f>E21/D21</f>
        <v>0.9995891536565324</v>
      </c>
      <c r="G21" s="130">
        <v>0</v>
      </c>
      <c r="H21" s="83">
        <v>0</v>
      </c>
      <c r="I21" s="80">
        <v>0</v>
      </c>
      <c r="J21" s="52">
        <v>0</v>
      </c>
    </row>
    <row r="22" spans="1:10" ht="15" customHeight="1">
      <c r="A22" s="10" t="s">
        <v>137</v>
      </c>
      <c r="B22" s="11">
        <v>502</v>
      </c>
      <c r="C22" s="82">
        <v>80000</v>
      </c>
      <c r="D22" s="80">
        <v>70000</v>
      </c>
      <c r="E22" s="80">
        <v>70040.53</v>
      </c>
      <c r="F22" s="52">
        <f>E22/D22</f>
        <v>1.0005789999999999</v>
      </c>
      <c r="G22" s="130">
        <v>12000</v>
      </c>
      <c r="H22" s="83">
        <v>5500</v>
      </c>
      <c r="I22" s="80">
        <v>5390</v>
      </c>
      <c r="J22" s="52">
        <f>I22/H22</f>
        <v>0.98</v>
      </c>
    </row>
    <row r="23" spans="1:10" ht="15" customHeight="1">
      <c r="A23" s="10" t="s">
        <v>138</v>
      </c>
      <c r="B23" s="11">
        <v>502</v>
      </c>
      <c r="C23" s="82">
        <v>0</v>
      </c>
      <c r="D23" s="80">
        <v>0</v>
      </c>
      <c r="E23" s="80">
        <v>0</v>
      </c>
      <c r="F23" s="52">
        <v>0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153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0</v>
      </c>
      <c r="H24" s="83">
        <v>0</v>
      </c>
      <c r="I24" s="80">
        <v>0</v>
      </c>
      <c r="J24" s="52">
        <v>0</v>
      </c>
    </row>
    <row r="25" spans="1:10" ht="15" customHeight="1">
      <c r="A25" s="10" t="s">
        <v>140</v>
      </c>
      <c r="B25" s="11">
        <v>511</v>
      </c>
      <c r="C25" s="82">
        <v>30800</v>
      </c>
      <c r="D25" s="80">
        <v>36200</v>
      </c>
      <c r="E25" s="80">
        <v>36180.35</v>
      </c>
      <c r="F25" s="52">
        <f t="shared" si="1"/>
        <v>0.9994571823204419</v>
      </c>
      <c r="G25" s="130">
        <v>0</v>
      </c>
      <c r="H25" s="83">
        <v>0</v>
      </c>
      <c r="I25" s="80">
        <v>0</v>
      </c>
      <c r="J25" s="52">
        <v>0</v>
      </c>
    </row>
    <row r="26" spans="1:10" ht="15" customHeight="1">
      <c r="A26" s="10" t="s">
        <v>151</v>
      </c>
      <c r="B26" s="11">
        <v>512</v>
      </c>
      <c r="C26" s="82">
        <v>8000</v>
      </c>
      <c r="D26" s="80">
        <v>12600</v>
      </c>
      <c r="E26" s="80">
        <v>12566</v>
      </c>
      <c r="F26" s="52">
        <f t="shared" si="1"/>
        <v>0.9973015873015874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0</v>
      </c>
      <c r="D27" s="80">
        <v>400</v>
      </c>
      <c r="E27" s="80">
        <v>388.7</v>
      </c>
      <c r="F27" s="52">
        <f t="shared" si="1"/>
        <v>0.97175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142</v>
      </c>
      <c r="B28" s="11">
        <v>518</v>
      </c>
      <c r="C28" s="82">
        <v>44500</v>
      </c>
      <c r="D28" s="80">
        <v>167300</v>
      </c>
      <c r="E28" s="80">
        <v>167354.35</v>
      </c>
      <c r="F28" s="52">
        <f t="shared" si="1"/>
        <v>1.000324865511058</v>
      </c>
      <c r="G28" s="130">
        <v>0</v>
      </c>
      <c r="H28" s="83">
        <v>0</v>
      </c>
      <c r="I28" s="80">
        <v>0</v>
      </c>
      <c r="J28" s="52">
        <v>0</v>
      </c>
    </row>
    <row r="29" spans="1:10" ht="15" customHeight="1">
      <c r="A29" s="10" t="s">
        <v>143</v>
      </c>
      <c r="B29" s="11">
        <v>521</v>
      </c>
      <c r="C29" s="82">
        <v>80000</v>
      </c>
      <c r="D29" s="80">
        <v>480900</v>
      </c>
      <c r="E29" s="80">
        <v>480900</v>
      </c>
      <c r="F29" s="52">
        <f t="shared" si="1"/>
        <v>1</v>
      </c>
      <c r="G29" s="130">
        <v>0</v>
      </c>
      <c r="H29" s="83">
        <v>0</v>
      </c>
      <c r="I29" s="80">
        <v>0</v>
      </c>
      <c r="J29" s="52">
        <v>0</v>
      </c>
    </row>
    <row r="30" spans="1:10" ht="15" customHeight="1">
      <c r="A30" s="10" t="s">
        <v>144</v>
      </c>
      <c r="B30" s="11">
        <v>524</v>
      </c>
      <c r="C30" s="82">
        <v>27200</v>
      </c>
      <c r="D30" s="80">
        <v>162600</v>
      </c>
      <c r="E30" s="80">
        <v>162545</v>
      </c>
      <c r="F30" s="52">
        <f t="shared" si="1"/>
        <v>0.9996617466174662</v>
      </c>
      <c r="G30" s="130">
        <v>0</v>
      </c>
      <c r="H30" s="83">
        <v>0</v>
      </c>
      <c r="I30" s="80">
        <v>0</v>
      </c>
      <c r="J30" s="52">
        <v>0</v>
      </c>
    </row>
    <row r="31" spans="1:10" ht="15" customHeight="1">
      <c r="A31" s="10" t="s">
        <v>191</v>
      </c>
      <c r="B31" s="11">
        <v>527</v>
      </c>
      <c r="C31" s="82">
        <v>1600</v>
      </c>
      <c r="D31" s="80">
        <v>9600</v>
      </c>
      <c r="E31" s="80">
        <v>9618</v>
      </c>
      <c r="F31" s="52">
        <f t="shared" si="1"/>
        <v>1.001875</v>
      </c>
      <c r="G31" s="130">
        <v>0</v>
      </c>
      <c r="H31" s="83">
        <v>0</v>
      </c>
      <c r="I31" s="80">
        <v>0</v>
      </c>
      <c r="J31" s="52">
        <v>0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800</v>
      </c>
      <c r="E32" s="80">
        <v>767</v>
      </c>
      <c r="F32" s="52">
        <f t="shared" si="1"/>
        <v>0.95875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187</v>
      </c>
      <c r="B37" s="11">
        <v>549</v>
      </c>
      <c r="C37" s="82">
        <v>0</v>
      </c>
      <c r="D37" s="80">
        <v>0</v>
      </c>
      <c r="E37" s="80">
        <v>0</v>
      </c>
      <c r="F37" s="52">
        <v>0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113500</v>
      </c>
      <c r="D38" s="80">
        <v>113500</v>
      </c>
      <c r="E38" s="80">
        <v>113488</v>
      </c>
      <c r="F38" s="52">
        <f t="shared" si="1"/>
        <v>0.9998942731277533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0</v>
      </c>
      <c r="D39" s="85">
        <v>200</v>
      </c>
      <c r="E39" s="85">
        <v>185.44</v>
      </c>
      <c r="F39" s="52">
        <f t="shared" si="1"/>
        <v>0.9272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SUM(C8:C15)</f>
        <v>1447900</v>
      </c>
      <c r="D40" s="59">
        <f>SUM(D8:D15)</f>
        <v>2294500</v>
      </c>
      <c r="E40" s="59">
        <f>SUM(E8:E15)</f>
        <v>2294405.14</v>
      </c>
      <c r="F40" s="60">
        <f t="shared" si="1"/>
        <v>0.9999586576596209</v>
      </c>
      <c r="G40" s="61">
        <f>SUM(G8:G15)</f>
        <v>67200</v>
      </c>
      <c r="H40" s="61">
        <f>SUM(H8:H15)</f>
        <v>60000</v>
      </c>
      <c r="I40" s="62">
        <f>SUM(I8:I15)</f>
        <v>59481</v>
      </c>
      <c r="J40" s="60">
        <f>I40/H40</f>
        <v>0.99135</v>
      </c>
    </row>
    <row r="41" spans="1:10" ht="15" customHeight="1" thickBot="1">
      <c r="A41" s="13" t="s">
        <v>21</v>
      </c>
      <c r="B41" s="16"/>
      <c r="C41" s="63">
        <f>-SUM(C17:C39)</f>
        <v>-1447900</v>
      </c>
      <c r="D41" s="63">
        <f>-SUM(D17:D39)</f>
        <v>-2294500</v>
      </c>
      <c r="E41" s="63">
        <f>-SUM(E17:E39)</f>
        <v>-2294405.14</v>
      </c>
      <c r="F41" s="52">
        <f t="shared" si="1"/>
        <v>0.9999586576596209</v>
      </c>
      <c r="G41" s="64">
        <f>-SUM(G17:G39)</f>
        <v>-37200</v>
      </c>
      <c r="H41" s="64">
        <f>-SUM(H17:H39)</f>
        <v>-15500</v>
      </c>
      <c r="I41" s="65">
        <f>-SUM(I17:I39)</f>
        <v>-15045</v>
      </c>
      <c r="J41" s="56">
        <f>I41/H41</f>
        <v>0.9706451612903226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0</v>
      </c>
      <c r="F42" s="67" t="s">
        <v>19</v>
      </c>
      <c r="G42" s="184">
        <f>+G40+G41</f>
        <v>30000</v>
      </c>
      <c r="H42" s="87">
        <f>+H40+H41</f>
        <v>44500</v>
      </c>
      <c r="I42" s="101">
        <f>+I40+I41</f>
        <v>44436</v>
      </c>
      <c r="J42" s="52">
        <f>I42/H42</f>
        <v>0.998561797752809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0</v>
      </c>
      <c r="F44" s="179" t="s">
        <v>19</v>
      </c>
      <c r="G44" s="185">
        <v>0</v>
      </c>
      <c r="H44" s="181">
        <v>0</v>
      </c>
      <c r="I44" s="101">
        <f>I42</f>
        <v>44436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44436</v>
      </c>
      <c r="J45" s="180" t="s">
        <v>19</v>
      </c>
    </row>
    <row r="46" ht="12.75">
      <c r="C46" s="158"/>
    </row>
  </sheetData>
  <sheetProtection/>
  <mergeCells count="10">
    <mergeCell ref="A16:J16"/>
    <mergeCell ref="A12:B12"/>
    <mergeCell ref="A13:B13"/>
    <mergeCell ref="A14:B14"/>
    <mergeCell ref="D2:F2"/>
    <mergeCell ref="C4:F4"/>
    <mergeCell ref="G4:J4"/>
    <mergeCell ref="A15:B15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26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3" width="4.875" style="0" customWidth="1"/>
    <col min="6" max="6" width="8.625" style="0" customWidth="1"/>
  </cols>
  <sheetData>
    <row r="1" spans="2:4" ht="12.75">
      <c r="B1" s="36"/>
      <c r="C1" s="36"/>
      <c r="D1" s="36" t="s">
        <v>26</v>
      </c>
    </row>
    <row r="2" spans="2:4" ht="12.75">
      <c r="B2" s="36"/>
      <c r="C2" s="36"/>
      <c r="D2" s="36"/>
    </row>
    <row r="3" spans="2:3" ht="12.75">
      <c r="B3" s="36"/>
      <c r="C3" s="36"/>
    </row>
    <row r="4" spans="2:4" ht="12.75">
      <c r="B4" s="168">
        <v>114</v>
      </c>
      <c r="C4" s="168"/>
      <c r="D4" t="s">
        <v>27</v>
      </c>
    </row>
    <row r="5" spans="2:3" ht="12.75">
      <c r="B5" s="168"/>
      <c r="C5" s="168"/>
    </row>
    <row r="6" spans="2:4" ht="12.75">
      <c r="B6" s="168">
        <v>115</v>
      </c>
      <c r="C6" s="168"/>
      <c r="D6" t="s">
        <v>28</v>
      </c>
    </row>
    <row r="7" spans="2:3" ht="12.75">
      <c r="B7" s="168"/>
      <c r="C7" s="168"/>
    </row>
    <row r="8" spans="2:4" ht="12.75">
      <c r="B8" s="168">
        <v>116</v>
      </c>
      <c r="C8" s="168"/>
      <c r="D8" t="s">
        <v>29</v>
      </c>
    </row>
    <row r="9" spans="2:3" ht="12.75">
      <c r="B9" s="168"/>
      <c r="C9" s="168"/>
    </row>
    <row r="10" spans="2:4" ht="12.75">
      <c r="B10" s="168">
        <v>117</v>
      </c>
      <c r="C10" s="168"/>
      <c r="D10" t="s">
        <v>130</v>
      </c>
    </row>
    <row r="11" spans="2:3" ht="12.75">
      <c r="B11" s="168"/>
      <c r="C11" s="168"/>
    </row>
    <row r="12" spans="2:4" ht="12.75">
      <c r="B12" s="168">
        <v>118</v>
      </c>
      <c r="C12" s="168"/>
      <c r="D12" t="s">
        <v>30</v>
      </c>
    </row>
    <row r="13" spans="2:3" ht="12.75">
      <c r="B13" s="168"/>
      <c r="C13" s="168"/>
    </row>
    <row r="14" spans="2:4" ht="12.75">
      <c r="B14" s="168">
        <v>119</v>
      </c>
      <c r="C14" s="168"/>
      <c r="D14" t="s">
        <v>31</v>
      </c>
    </row>
    <row r="15" spans="2:3" ht="12.75">
      <c r="B15" s="168"/>
      <c r="C15" s="168"/>
    </row>
    <row r="16" spans="2:4" ht="12.75">
      <c r="B16" s="168">
        <v>120</v>
      </c>
      <c r="C16" s="168"/>
      <c r="D16" t="s">
        <v>32</v>
      </c>
    </row>
    <row r="17" spans="2:3" ht="12.75">
      <c r="B17" s="168"/>
      <c r="C17" s="168"/>
    </row>
    <row r="18" spans="2:4" ht="12.75">
      <c r="B18" s="168">
        <v>121</v>
      </c>
      <c r="C18" s="168"/>
      <c r="D18" t="s">
        <v>33</v>
      </c>
    </row>
    <row r="19" spans="2:3" ht="12.75">
      <c r="B19" s="168"/>
      <c r="C19" s="168"/>
    </row>
    <row r="20" spans="2:4" ht="12.75">
      <c r="B20" s="168">
        <v>122</v>
      </c>
      <c r="C20" s="168"/>
      <c r="D20" t="s">
        <v>34</v>
      </c>
    </row>
    <row r="21" spans="2:3" ht="12.75">
      <c r="B21" s="168"/>
      <c r="C21" s="168"/>
    </row>
    <row r="22" spans="2:4" ht="12.75">
      <c r="B22" s="168">
        <v>123</v>
      </c>
      <c r="C22" s="168"/>
      <c r="D22" t="s">
        <v>35</v>
      </c>
    </row>
    <row r="23" spans="2:3" ht="12.75">
      <c r="B23" s="168"/>
      <c r="C23" s="168"/>
    </row>
    <row r="24" spans="2:4" ht="12.75">
      <c r="B24" s="168">
        <v>124</v>
      </c>
      <c r="C24" s="168"/>
      <c r="D24" t="s">
        <v>36</v>
      </c>
    </row>
    <row r="25" spans="2:3" ht="12.75">
      <c r="B25" s="35"/>
      <c r="C25" s="35"/>
    </row>
    <row r="26" spans="2:3" ht="12.75">
      <c r="B26" s="35"/>
      <c r="C26" s="35"/>
    </row>
  </sheetData>
  <sheetProtection/>
  <printOptions/>
  <pageMargins left="0.7874015748031497" right="0.7874015748031497" top="0.984251968503937" bottom="0.984251968503937" header="0.5118110236220472" footer="0.5118110236220472"/>
  <pageSetup firstPageNumber="113" useFirstPageNumber="1" horizontalDpi="600" verticalDpi="600" orientation="portrait" paperSize="9" r:id="rId1"/>
  <headerFooter alignWithMargins="0">
    <oddFooter>&amp;LZákladní školy - obsah&amp;R&amp;P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5" sqref="A5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122</v>
      </c>
    </row>
    <row r="2" spans="1:9" ht="15">
      <c r="A2" s="38" t="s">
        <v>123</v>
      </c>
      <c r="D2" s="206" t="s">
        <v>8</v>
      </c>
      <c r="E2" s="206"/>
      <c r="F2" s="206"/>
      <c r="G2" s="126"/>
      <c r="H2" s="39" t="s">
        <v>9</v>
      </c>
      <c r="I2" s="40">
        <v>43830</v>
      </c>
    </row>
    <row r="3" ht="13.5" thickBot="1"/>
    <row r="4" spans="3:10" ht="12" customHeight="1">
      <c r="C4" s="207" t="s">
        <v>61</v>
      </c>
      <c r="D4" s="208"/>
      <c r="E4" s="208"/>
      <c r="F4" s="209"/>
      <c r="G4" s="210" t="s">
        <v>10</v>
      </c>
      <c r="H4" s="208"/>
      <c r="I4" s="208"/>
      <c r="J4" s="209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16" t="s">
        <v>65</v>
      </c>
      <c r="B7" s="217"/>
      <c r="C7" s="217"/>
      <c r="D7" s="217"/>
      <c r="E7" s="217"/>
      <c r="F7" s="217"/>
      <c r="G7" s="217"/>
      <c r="H7" s="217"/>
      <c r="I7" s="217"/>
      <c r="J7" s="218"/>
    </row>
    <row r="8" spans="1:10" ht="15" customHeight="1">
      <c r="A8" s="211" t="s">
        <v>131</v>
      </c>
      <c r="B8" s="212"/>
      <c r="C8" s="68">
        <v>603600</v>
      </c>
      <c r="D8" s="21">
        <v>603600</v>
      </c>
      <c r="E8" s="69">
        <v>603600</v>
      </c>
      <c r="F8" s="52">
        <f>E8/D8</f>
        <v>1</v>
      </c>
      <c r="G8" s="21">
        <v>0</v>
      </c>
      <c r="H8" s="21">
        <v>0</v>
      </c>
      <c r="I8" s="69">
        <v>0</v>
      </c>
      <c r="J8" s="52">
        <f aca="true" t="shared" si="0" ref="J8:J15">IF(ISERR(I8/H8),0,I8/H8)</f>
        <v>0</v>
      </c>
    </row>
    <row r="9" spans="1:10" ht="15" customHeight="1">
      <c r="A9" s="13" t="s">
        <v>207</v>
      </c>
      <c r="B9" s="16"/>
      <c r="C9" s="70">
        <v>0</v>
      </c>
      <c r="D9" s="71">
        <v>501300</v>
      </c>
      <c r="E9" s="72">
        <v>501300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 t="shared" si="0"/>
        <v>0</v>
      </c>
    </row>
    <row r="10" spans="1:10" ht="15" customHeight="1">
      <c r="A10" s="13" t="s">
        <v>298</v>
      </c>
      <c r="B10" s="16"/>
      <c r="C10" s="70">
        <v>0</v>
      </c>
      <c r="D10" s="71">
        <v>0</v>
      </c>
      <c r="E10" s="72">
        <v>0</v>
      </c>
      <c r="F10" s="52">
        <v>0</v>
      </c>
      <c r="G10" s="139">
        <v>0</v>
      </c>
      <c r="H10" s="71">
        <v>0</v>
      </c>
      <c r="I10" s="72">
        <v>0</v>
      </c>
      <c r="J10" s="55">
        <v>0</v>
      </c>
    </row>
    <row r="11" spans="1:10" ht="15" customHeight="1">
      <c r="A11" s="13" t="s">
        <v>196</v>
      </c>
      <c r="B11" s="16"/>
      <c r="C11" s="70">
        <v>0</v>
      </c>
      <c r="D11" s="71">
        <v>0</v>
      </c>
      <c r="E11" s="165">
        <v>0</v>
      </c>
      <c r="F11" s="52">
        <v>0</v>
      </c>
      <c r="G11" s="139">
        <v>0</v>
      </c>
      <c r="H11" s="71">
        <v>0</v>
      </c>
      <c r="I11" s="72">
        <v>0</v>
      </c>
      <c r="J11" s="55">
        <v>0</v>
      </c>
    </row>
    <row r="12" spans="1:10" ht="15" customHeight="1">
      <c r="A12" s="213" t="s">
        <v>66</v>
      </c>
      <c r="B12" s="214"/>
      <c r="C12" s="70">
        <v>383000</v>
      </c>
      <c r="D12" s="71">
        <v>355000</v>
      </c>
      <c r="E12" s="72">
        <v>355000</v>
      </c>
      <c r="F12" s="52">
        <f>E12/D12</f>
        <v>1</v>
      </c>
      <c r="G12" s="139">
        <v>0</v>
      </c>
      <c r="H12" s="71">
        <v>0</v>
      </c>
      <c r="I12" s="72">
        <v>0</v>
      </c>
      <c r="J12" s="55">
        <f t="shared" si="0"/>
        <v>0</v>
      </c>
    </row>
    <row r="13" spans="1:10" ht="15" customHeight="1">
      <c r="A13" s="213" t="s">
        <v>67</v>
      </c>
      <c r="B13" s="215"/>
      <c r="C13" s="70">
        <v>580500</v>
      </c>
      <c r="D13" s="71">
        <v>649500</v>
      </c>
      <c r="E13" s="72">
        <v>649509</v>
      </c>
      <c r="F13" s="52">
        <f>E13/D13</f>
        <v>1.000013856812933</v>
      </c>
      <c r="G13" s="139">
        <v>0</v>
      </c>
      <c r="H13" s="71">
        <v>0</v>
      </c>
      <c r="I13" s="72">
        <v>0</v>
      </c>
      <c r="J13" s="55">
        <f t="shared" si="0"/>
        <v>0</v>
      </c>
    </row>
    <row r="14" spans="1:10" ht="15" customHeight="1">
      <c r="A14" s="213" t="s">
        <v>68</v>
      </c>
      <c r="B14" s="224"/>
      <c r="C14" s="73">
        <v>0</v>
      </c>
      <c r="D14" s="74">
        <v>700</v>
      </c>
      <c r="E14" s="75">
        <v>656.15</v>
      </c>
      <c r="F14" s="52">
        <f>E14/D14</f>
        <v>0.9373571428571428</v>
      </c>
      <c r="G14" s="140">
        <v>70000</v>
      </c>
      <c r="H14" s="74">
        <v>103300</v>
      </c>
      <c r="I14" s="75">
        <v>103216.95</v>
      </c>
      <c r="J14" s="52">
        <f>I14/H14</f>
        <v>0.9991960309777347</v>
      </c>
    </row>
    <row r="15" spans="1:10" ht="15" customHeight="1" thickBot="1">
      <c r="A15" s="204" t="s">
        <v>214</v>
      </c>
      <c r="B15" s="205"/>
      <c r="C15" s="76">
        <v>0</v>
      </c>
      <c r="D15" s="77">
        <v>75500</v>
      </c>
      <c r="E15" s="78">
        <v>75509.62</v>
      </c>
      <c r="F15" s="52">
        <f>E15/D15</f>
        <v>1.000127417218543</v>
      </c>
      <c r="G15" s="141">
        <v>0</v>
      </c>
      <c r="H15" s="77">
        <v>0</v>
      </c>
      <c r="I15" s="78">
        <v>0</v>
      </c>
      <c r="J15" s="56">
        <f t="shared" si="0"/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5" customHeight="1">
      <c r="A17" s="18" t="s">
        <v>132</v>
      </c>
      <c r="B17" s="19">
        <v>558</v>
      </c>
      <c r="C17" s="79">
        <v>59000</v>
      </c>
      <c r="D17" s="69">
        <v>146600</v>
      </c>
      <c r="E17" s="69">
        <v>146559</v>
      </c>
      <c r="F17" s="52">
        <f>E17/D17</f>
        <v>0.9997203274215553</v>
      </c>
      <c r="G17" s="21">
        <v>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152</v>
      </c>
      <c r="B18" s="19">
        <v>501</v>
      </c>
      <c r="C18" s="79">
        <v>140000</v>
      </c>
      <c r="D18" s="80">
        <v>82500</v>
      </c>
      <c r="E18" s="69">
        <v>82418.97</v>
      </c>
      <c r="F18" s="52">
        <f aca="true" t="shared" si="1" ref="F18:F23">E18/D18</f>
        <v>0.9990178181818182</v>
      </c>
      <c r="G18" s="21">
        <v>0</v>
      </c>
      <c r="H18" s="81">
        <v>0</v>
      </c>
      <c r="I18" s="69">
        <v>0</v>
      </c>
      <c r="J18" s="52">
        <v>0</v>
      </c>
    </row>
    <row r="19" spans="1:10" ht="15" customHeight="1">
      <c r="A19" s="18" t="s">
        <v>134</v>
      </c>
      <c r="B19" s="19">
        <v>501</v>
      </c>
      <c r="C19" s="79">
        <v>580500</v>
      </c>
      <c r="D19" s="69">
        <v>649500</v>
      </c>
      <c r="E19" s="69">
        <v>650017.52</v>
      </c>
      <c r="F19" s="52">
        <f t="shared" si="1"/>
        <v>1.0007967975365666</v>
      </c>
      <c r="G19" s="21">
        <v>0</v>
      </c>
      <c r="H19" s="81">
        <v>0</v>
      </c>
      <c r="I19" s="69">
        <v>0</v>
      </c>
      <c r="J19" s="52">
        <v>0</v>
      </c>
    </row>
    <row r="20" spans="1:10" ht="15" customHeight="1">
      <c r="A20" s="10" t="s">
        <v>135</v>
      </c>
      <c r="B20" s="11">
        <v>502</v>
      </c>
      <c r="C20" s="82">
        <v>160600</v>
      </c>
      <c r="D20" s="80">
        <v>172100</v>
      </c>
      <c r="E20" s="80">
        <v>172045.78</v>
      </c>
      <c r="F20" s="52">
        <f t="shared" si="1"/>
        <v>0.9996849506101104</v>
      </c>
      <c r="G20" s="130">
        <v>12300</v>
      </c>
      <c r="H20" s="83">
        <v>23700</v>
      </c>
      <c r="I20" s="80">
        <v>23770.7</v>
      </c>
      <c r="J20" s="52">
        <f>I20/H20</f>
        <v>1.0029831223628691</v>
      </c>
    </row>
    <row r="21" spans="1:10" ht="15" customHeight="1">
      <c r="A21" s="10" t="s">
        <v>136</v>
      </c>
      <c r="B21" s="11">
        <v>502</v>
      </c>
      <c r="C21" s="82">
        <v>85000</v>
      </c>
      <c r="D21" s="80">
        <v>96300</v>
      </c>
      <c r="E21" s="80">
        <v>96280</v>
      </c>
      <c r="F21" s="52">
        <f t="shared" si="1"/>
        <v>0.9997923156801661</v>
      </c>
      <c r="G21" s="130">
        <v>2200</v>
      </c>
      <c r="H21" s="83">
        <v>2800</v>
      </c>
      <c r="I21" s="80">
        <v>2790</v>
      </c>
      <c r="J21" s="52">
        <f>I21/H21</f>
        <v>0.9964285714285714</v>
      </c>
    </row>
    <row r="22" spans="1:10" ht="15" customHeight="1">
      <c r="A22" s="10" t="s">
        <v>137</v>
      </c>
      <c r="B22" s="11">
        <v>502</v>
      </c>
      <c r="C22" s="82">
        <v>80000</v>
      </c>
      <c r="D22" s="80">
        <v>50600</v>
      </c>
      <c r="E22" s="80">
        <v>50518.68</v>
      </c>
      <c r="F22" s="52">
        <f t="shared" si="1"/>
        <v>0.9983928853754941</v>
      </c>
      <c r="G22" s="130">
        <v>4300</v>
      </c>
      <c r="H22" s="83">
        <v>4700</v>
      </c>
      <c r="I22" s="80">
        <v>4662.32</v>
      </c>
      <c r="J22" s="52">
        <f>I22/H22</f>
        <v>0.9919829787234042</v>
      </c>
    </row>
    <row r="23" spans="1:10" ht="15" customHeight="1">
      <c r="A23" s="10" t="s">
        <v>138</v>
      </c>
      <c r="B23" s="11">
        <v>502</v>
      </c>
      <c r="C23" s="82">
        <v>60000</v>
      </c>
      <c r="D23" s="80">
        <v>69400</v>
      </c>
      <c r="E23" s="80">
        <v>69364.44</v>
      </c>
      <c r="F23" s="52">
        <f t="shared" si="1"/>
        <v>0.9994876080691643</v>
      </c>
      <c r="G23" s="130">
        <v>1000</v>
      </c>
      <c r="H23" s="83">
        <v>1200</v>
      </c>
      <c r="I23" s="80">
        <v>1127.88</v>
      </c>
      <c r="J23" s="52">
        <f>I23/H23</f>
        <v>0.9399000000000001</v>
      </c>
    </row>
    <row r="24" spans="1:10" ht="15" customHeight="1">
      <c r="A24" s="10" t="s">
        <v>153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0</v>
      </c>
      <c r="H24" s="83">
        <v>0</v>
      </c>
      <c r="I24" s="80">
        <v>0</v>
      </c>
      <c r="J24" s="52">
        <v>0</v>
      </c>
    </row>
    <row r="25" spans="1:10" ht="15" customHeight="1">
      <c r="A25" s="10" t="s">
        <v>140</v>
      </c>
      <c r="B25" s="11">
        <v>511</v>
      </c>
      <c r="C25" s="82">
        <v>25000</v>
      </c>
      <c r="D25" s="80">
        <v>51900</v>
      </c>
      <c r="E25" s="80">
        <v>51866</v>
      </c>
      <c r="F25" s="52">
        <f aca="true" t="shared" si="2" ref="F25:F32">E25/D25</f>
        <v>0.9993448940269749</v>
      </c>
      <c r="G25" s="130">
        <v>0</v>
      </c>
      <c r="H25" s="83">
        <v>0</v>
      </c>
      <c r="I25" s="80">
        <v>0</v>
      </c>
      <c r="J25" s="52">
        <v>0</v>
      </c>
    </row>
    <row r="26" spans="1:10" ht="15" customHeight="1">
      <c r="A26" s="10" t="s">
        <v>151</v>
      </c>
      <c r="B26" s="11">
        <v>512</v>
      </c>
      <c r="C26" s="82">
        <v>10000</v>
      </c>
      <c r="D26" s="80">
        <v>10600</v>
      </c>
      <c r="E26" s="80">
        <v>10550</v>
      </c>
      <c r="F26" s="52">
        <f t="shared" si="2"/>
        <v>0.9952830188679245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1000</v>
      </c>
      <c r="D27" s="80">
        <v>1000</v>
      </c>
      <c r="E27" s="80">
        <v>986</v>
      </c>
      <c r="F27" s="52">
        <f t="shared" si="2"/>
        <v>0.986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142</v>
      </c>
      <c r="B28" s="11">
        <v>518</v>
      </c>
      <c r="C28" s="82">
        <v>130300</v>
      </c>
      <c r="D28" s="80">
        <v>222800</v>
      </c>
      <c r="E28" s="80">
        <v>222843.8</v>
      </c>
      <c r="F28" s="52">
        <f t="shared" si="2"/>
        <v>1.0001965888689408</v>
      </c>
      <c r="G28" s="130">
        <v>1400</v>
      </c>
      <c r="H28" s="83">
        <v>1500</v>
      </c>
      <c r="I28" s="80">
        <v>1440</v>
      </c>
      <c r="J28" s="52">
        <f>I28/H28</f>
        <v>0.96</v>
      </c>
    </row>
    <row r="29" spans="1:10" ht="15" customHeight="1">
      <c r="A29" s="10" t="s">
        <v>143</v>
      </c>
      <c r="B29" s="11">
        <v>521</v>
      </c>
      <c r="C29" s="82">
        <v>82000</v>
      </c>
      <c r="D29" s="80">
        <v>368600</v>
      </c>
      <c r="E29" s="80">
        <v>368600</v>
      </c>
      <c r="F29" s="52">
        <f t="shared" si="2"/>
        <v>1</v>
      </c>
      <c r="G29" s="130">
        <v>0</v>
      </c>
      <c r="H29" s="83">
        <v>0</v>
      </c>
      <c r="I29" s="80">
        <v>0</v>
      </c>
      <c r="J29" s="52">
        <v>0</v>
      </c>
    </row>
    <row r="30" spans="1:10" ht="15" customHeight="1">
      <c r="A30" s="10" t="s">
        <v>144</v>
      </c>
      <c r="B30" s="11">
        <v>524</v>
      </c>
      <c r="C30" s="82">
        <v>27900</v>
      </c>
      <c r="D30" s="80">
        <v>126200</v>
      </c>
      <c r="E30" s="80">
        <v>126125.36</v>
      </c>
      <c r="F30" s="52">
        <f t="shared" si="2"/>
        <v>0.999408557844691</v>
      </c>
      <c r="G30" s="130">
        <v>0</v>
      </c>
      <c r="H30" s="83">
        <v>0</v>
      </c>
      <c r="I30" s="80">
        <v>0</v>
      </c>
      <c r="J30" s="52">
        <v>0</v>
      </c>
    </row>
    <row r="31" spans="1:10" ht="15" customHeight="1">
      <c r="A31" s="10" t="s">
        <v>191</v>
      </c>
      <c r="B31" s="11">
        <v>527</v>
      </c>
      <c r="C31" s="82">
        <v>800</v>
      </c>
      <c r="D31" s="80">
        <v>11800</v>
      </c>
      <c r="E31" s="80">
        <v>11822</v>
      </c>
      <c r="F31" s="52">
        <f t="shared" si="2"/>
        <v>1.001864406779661</v>
      </c>
      <c r="G31" s="130">
        <v>0</v>
      </c>
      <c r="H31" s="83">
        <v>0</v>
      </c>
      <c r="I31" s="80">
        <v>0</v>
      </c>
      <c r="J31" s="52">
        <v>0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600</v>
      </c>
      <c r="E32" s="80">
        <v>564</v>
      </c>
      <c r="F32" s="52">
        <f t="shared" si="2"/>
        <v>0.94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187</v>
      </c>
      <c r="B37" s="11">
        <v>549</v>
      </c>
      <c r="C37" s="82">
        <v>0</v>
      </c>
      <c r="D37" s="80">
        <v>0</v>
      </c>
      <c r="E37" s="80">
        <v>0</v>
      </c>
      <c r="F37" s="52">
        <v>0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125000</v>
      </c>
      <c r="D38" s="80">
        <v>124900</v>
      </c>
      <c r="E38" s="80">
        <v>124888.55</v>
      </c>
      <c r="F38" s="52">
        <f>E38/D38</f>
        <v>0.9999083266613291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0</v>
      </c>
      <c r="D39" s="85">
        <v>200</v>
      </c>
      <c r="E39" s="85">
        <v>124.67</v>
      </c>
      <c r="F39" s="52">
        <f>E39/D39</f>
        <v>0.62335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SUM(C8:C15)</f>
        <v>1567100</v>
      </c>
      <c r="D40" s="59">
        <f>SUM(D8:D15)</f>
        <v>2185600</v>
      </c>
      <c r="E40" s="59">
        <f>SUM(E8:E15)</f>
        <v>2185574.77</v>
      </c>
      <c r="F40" s="60">
        <f>E40/D40</f>
        <v>0.9999884562591508</v>
      </c>
      <c r="G40" s="61">
        <f>SUM(G8:G15)</f>
        <v>70000</v>
      </c>
      <c r="H40" s="61">
        <f>SUM(H8:H15)</f>
        <v>103300</v>
      </c>
      <c r="I40" s="62">
        <f>SUM(I8:I15)</f>
        <v>103216.95</v>
      </c>
      <c r="J40" s="60">
        <f>I40/H40</f>
        <v>0.9991960309777347</v>
      </c>
    </row>
    <row r="41" spans="1:10" ht="15" customHeight="1" thickBot="1">
      <c r="A41" s="13" t="s">
        <v>21</v>
      </c>
      <c r="B41" s="16"/>
      <c r="C41" s="63">
        <f>-SUM(C17:C39)</f>
        <v>-1567100</v>
      </c>
      <c r="D41" s="63">
        <f>-SUM(D17:D39)</f>
        <v>-2185600</v>
      </c>
      <c r="E41" s="63">
        <f>-SUM(E17:E39)</f>
        <v>-2185574.77</v>
      </c>
      <c r="F41" s="52">
        <f>E41/D41</f>
        <v>0.9999884562591508</v>
      </c>
      <c r="G41" s="64">
        <f>-SUM(G17:G39)</f>
        <v>-21200</v>
      </c>
      <c r="H41" s="64">
        <f>-SUM(H17:H39)</f>
        <v>-33900</v>
      </c>
      <c r="I41" s="65">
        <f>-SUM(I17:I39)</f>
        <v>-33790.9</v>
      </c>
      <c r="J41" s="56">
        <f>I41/H41</f>
        <v>0.9967817109144543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0</v>
      </c>
      <c r="F42" s="67" t="s">
        <v>19</v>
      </c>
      <c r="G42" s="184">
        <f>+G40+G41</f>
        <v>48800</v>
      </c>
      <c r="H42" s="87">
        <f>+H40+H41</f>
        <v>69400</v>
      </c>
      <c r="I42" s="101">
        <f>+I40+I41</f>
        <v>69426.04999999999</v>
      </c>
      <c r="J42" s="52">
        <f>I42/H42</f>
        <v>1.0003753602305474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0</v>
      </c>
      <c r="F44" s="179" t="s">
        <v>19</v>
      </c>
      <c r="G44" s="185">
        <v>0</v>
      </c>
      <c r="H44" s="181">
        <v>0</v>
      </c>
      <c r="I44" s="101">
        <f>I42</f>
        <v>69426.04999999999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69426.04999999999</v>
      </c>
      <c r="J45" s="180" t="s">
        <v>19</v>
      </c>
    </row>
    <row r="46" ht="12.75">
      <c r="C46" s="158"/>
    </row>
  </sheetData>
  <sheetProtection/>
  <mergeCells count="10">
    <mergeCell ref="A16:J16"/>
    <mergeCell ref="A12:B12"/>
    <mergeCell ref="A13:B13"/>
    <mergeCell ref="A14:B14"/>
    <mergeCell ref="D2:F2"/>
    <mergeCell ref="C4:F4"/>
    <mergeCell ref="G4:J4"/>
    <mergeCell ref="A15:B15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274</v>
      </c>
    </row>
    <row r="2" spans="1:9" ht="15">
      <c r="A2" s="38" t="s">
        <v>179</v>
      </c>
      <c r="D2" s="206" t="s">
        <v>8</v>
      </c>
      <c r="E2" s="206"/>
      <c r="F2" s="206"/>
      <c r="G2" s="126"/>
      <c r="H2" s="39" t="s">
        <v>9</v>
      </c>
      <c r="I2" s="40">
        <v>43830</v>
      </c>
    </row>
    <row r="3" ht="13.5" thickBot="1"/>
    <row r="4" spans="3:10" ht="12" customHeight="1">
      <c r="C4" s="207" t="s">
        <v>61</v>
      </c>
      <c r="D4" s="208"/>
      <c r="E4" s="208"/>
      <c r="F4" s="209"/>
      <c r="G4" s="210" t="s">
        <v>10</v>
      </c>
      <c r="H4" s="208"/>
      <c r="I4" s="208"/>
      <c r="J4" s="209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16" t="s">
        <v>65</v>
      </c>
      <c r="B7" s="217"/>
      <c r="C7" s="217"/>
      <c r="D7" s="217"/>
      <c r="E7" s="217"/>
      <c r="F7" s="217"/>
      <c r="G7" s="217"/>
      <c r="H7" s="217"/>
      <c r="I7" s="217"/>
      <c r="J7" s="218"/>
    </row>
    <row r="8" spans="1:10" ht="15" customHeight="1">
      <c r="A8" s="211" t="s">
        <v>131</v>
      </c>
      <c r="B8" s="212"/>
      <c r="C8" s="68">
        <v>588200</v>
      </c>
      <c r="D8" s="21">
        <v>588200</v>
      </c>
      <c r="E8" s="69">
        <v>588200</v>
      </c>
      <c r="F8" s="52">
        <f>E8/D8</f>
        <v>1</v>
      </c>
      <c r="G8" s="21">
        <v>0</v>
      </c>
      <c r="H8" s="21">
        <v>0</v>
      </c>
      <c r="I8" s="69">
        <v>0</v>
      </c>
      <c r="J8" s="52">
        <f>IF(ISERR(I8/H8),0,I8/H8)</f>
        <v>0</v>
      </c>
    </row>
    <row r="9" spans="1:10" ht="15" customHeight="1">
      <c r="A9" s="13" t="s">
        <v>207</v>
      </c>
      <c r="B9" s="16"/>
      <c r="C9" s="70">
        <v>0</v>
      </c>
      <c r="D9" s="71">
        <v>394800</v>
      </c>
      <c r="E9" s="72">
        <v>394800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>IF(ISERR(I9/H9),0,I9/H9)</f>
        <v>0</v>
      </c>
    </row>
    <row r="10" spans="1:10" ht="15" customHeight="1">
      <c r="A10" s="13" t="s">
        <v>298</v>
      </c>
      <c r="B10" s="16"/>
      <c r="C10" s="70">
        <v>0</v>
      </c>
      <c r="D10" s="71">
        <v>0</v>
      </c>
      <c r="E10" s="72">
        <v>0</v>
      </c>
      <c r="F10" s="52">
        <v>0</v>
      </c>
      <c r="G10" s="139">
        <v>0</v>
      </c>
      <c r="H10" s="71">
        <v>0</v>
      </c>
      <c r="I10" s="72">
        <v>0</v>
      </c>
      <c r="J10" s="55">
        <v>0</v>
      </c>
    </row>
    <row r="11" spans="1:10" ht="15" customHeight="1">
      <c r="A11" s="13" t="s">
        <v>196</v>
      </c>
      <c r="B11" s="16"/>
      <c r="C11" s="70">
        <v>0</v>
      </c>
      <c r="D11" s="71">
        <v>0</v>
      </c>
      <c r="E11" s="165">
        <v>0</v>
      </c>
      <c r="F11" s="52">
        <v>0</v>
      </c>
      <c r="G11" s="139">
        <v>0</v>
      </c>
      <c r="H11" s="71">
        <v>0</v>
      </c>
      <c r="I11" s="72">
        <v>0</v>
      </c>
      <c r="J11" s="55">
        <v>0</v>
      </c>
    </row>
    <row r="12" spans="1:10" ht="15" customHeight="1">
      <c r="A12" s="213" t="s">
        <v>66</v>
      </c>
      <c r="B12" s="214"/>
      <c r="C12" s="70">
        <v>265000</v>
      </c>
      <c r="D12" s="71">
        <v>293500</v>
      </c>
      <c r="E12" s="72">
        <v>293500</v>
      </c>
      <c r="F12" s="52">
        <f>E12/D12</f>
        <v>1</v>
      </c>
      <c r="G12" s="139">
        <v>0</v>
      </c>
      <c r="H12" s="71">
        <v>0</v>
      </c>
      <c r="I12" s="72">
        <v>0</v>
      </c>
      <c r="J12" s="55">
        <f>IF(ISERR(I12/H12),0,I12/H12)</f>
        <v>0</v>
      </c>
    </row>
    <row r="13" spans="1:10" ht="15" customHeight="1">
      <c r="A13" s="213" t="s">
        <v>67</v>
      </c>
      <c r="B13" s="215"/>
      <c r="C13" s="70">
        <v>390000</v>
      </c>
      <c r="D13" s="71">
        <v>421500</v>
      </c>
      <c r="E13" s="72">
        <v>421505.78</v>
      </c>
      <c r="F13" s="52">
        <f>E13/D13</f>
        <v>1.000013712930012</v>
      </c>
      <c r="G13" s="139">
        <v>0</v>
      </c>
      <c r="H13" s="71">
        <v>0</v>
      </c>
      <c r="I13" s="72">
        <v>0</v>
      </c>
      <c r="J13" s="55">
        <f>IF(ISERR(I13/H13),0,I13/H13)</f>
        <v>0</v>
      </c>
    </row>
    <row r="14" spans="1:10" ht="15" customHeight="1">
      <c r="A14" s="213" t="s">
        <v>68</v>
      </c>
      <c r="B14" s="224"/>
      <c r="C14" s="73">
        <v>800</v>
      </c>
      <c r="D14" s="74">
        <v>53700</v>
      </c>
      <c r="E14" s="75">
        <v>53682.4</v>
      </c>
      <c r="F14" s="52">
        <f>E14/D14</f>
        <v>0.9996722532588455</v>
      </c>
      <c r="G14" s="140">
        <v>55000</v>
      </c>
      <c r="H14" s="74">
        <v>86600</v>
      </c>
      <c r="I14" s="75">
        <v>86572</v>
      </c>
      <c r="J14" s="52">
        <f>I14/H14</f>
        <v>0.999676674364896</v>
      </c>
    </row>
    <row r="15" spans="1:10" ht="15" customHeight="1" thickBot="1">
      <c r="A15" s="204" t="s">
        <v>189</v>
      </c>
      <c r="B15" s="205"/>
      <c r="C15" s="76">
        <v>0</v>
      </c>
      <c r="D15" s="77">
        <v>30000</v>
      </c>
      <c r="E15" s="78">
        <v>30036.53</v>
      </c>
      <c r="F15" s="52">
        <f>E15/D15</f>
        <v>1.0012176666666666</v>
      </c>
      <c r="G15" s="141">
        <v>0</v>
      </c>
      <c r="H15" s="77">
        <v>0</v>
      </c>
      <c r="I15" s="78">
        <v>0</v>
      </c>
      <c r="J15" s="56">
        <f>IF(ISERR(I15/H15),0,I15/H15)</f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5" customHeight="1">
      <c r="A17" s="18" t="s">
        <v>132</v>
      </c>
      <c r="B17" s="19">
        <v>558</v>
      </c>
      <c r="C17" s="79">
        <v>0</v>
      </c>
      <c r="D17" s="69">
        <v>6700</v>
      </c>
      <c r="E17" s="69">
        <v>6690</v>
      </c>
      <c r="F17" s="52">
        <f aca="true" t="shared" si="0" ref="F17:F22">E17/D17</f>
        <v>0.9985074626865672</v>
      </c>
      <c r="G17" s="21">
        <v>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152</v>
      </c>
      <c r="B18" s="19">
        <v>501</v>
      </c>
      <c r="C18" s="79">
        <v>121000</v>
      </c>
      <c r="D18" s="80">
        <v>123600</v>
      </c>
      <c r="E18" s="69">
        <v>123570.22</v>
      </c>
      <c r="F18" s="52">
        <f t="shared" si="0"/>
        <v>0.9997590614886731</v>
      </c>
      <c r="G18" s="21">
        <v>0</v>
      </c>
      <c r="H18" s="81">
        <v>0</v>
      </c>
      <c r="I18" s="69">
        <v>0</v>
      </c>
      <c r="J18" s="52">
        <v>0</v>
      </c>
    </row>
    <row r="19" spans="1:10" ht="15" customHeight="1">
      <c r="A19" s="18" t="s">
        <v>134</v>
      </c>
      <c r="B19" s="19">
        <v>501</v>
      </c>
      <c r="C19" s="79">
        <v>390000</v>
      </c>
      <c r="D19" s="69">
        <v>421500</v>
      </c>
      <c r="E19" s="69">
        <v>421505.76</v>
      </c>
      <c r="F19" s="52">
        <f t="shared" si="0"/>
        <v>1.000013665480427</v>
      </c>
      <c r="G19" s="21">
        <v>0</v>
      </c>
      <c r="H19" s="81">
        <v>0</v>
      </c>
      <c r="I19" s="69">
        <v>0</v>
      </c>
      <c r="J19" s="52">
        <v>0</v>
      </c>
    </row>
    <row r="20" spans="1:10" ht="15" customHeight="1">
      <c r="A20" s="10" t="s">
        <v>135</v>
      </c>
      <c r="B20" s="11">
        <v>502</v>
      </c>
      <c r="C20" s="82">
        <v>154000</v>
      </c>
      <c r="D20" s="80">
        <v>110500</v>
      </c>
      <c r="E20" s="80">
        <v>110511.73</v>
      </c>
      <c r="F20" s="52">
        <f t="shared" si="0"/>
        <v>1.0001061538461538</v>
      </c>
      <c r="G20" s="130">
        <v>2400</v>
      </c>
      <c r="H20" s="83">
        <v>1600</v>
      </c>
      <c r="I20" s="80">
        <v>1611</v>
      </c>
      <c r="J20" s="52">
        <f>I20/H20</f>
        <v>1.006875</v>
      </c>
    </row>
    <row r="21" spans="1:10" ht="15" customHeight="1">
      <c r="A21" s="10" t="s">
        <v>136</v>
      </c>
      <c r="B21" s="11">
        <v>502</v>
      </c>
      <c r="C21" s="82">
        <v>102000</v>
      </c>
      <c r="D21" s="80">
        <v>119400</v>
      </c>
      <c r="E21" s="80">
        <v>119393</v>
      </c>
      <c r="F21" s="52">
        <f t="shared" si="0"/>
        <v>0.9999413735343383</v>
      </c>
      <c r="G21" s="130">
        <v>1700</v>
      </c>
      <c r="H21" s="83">
        <v>1000</v>
      </c>
      <c r="I21" s="80">
        <v>1025</v>
      </c>
      <c r="J21" s="52">
        <f>I21/H21</f>
        <v>1.025</v>
      </c>
    </row>
    <row r="22" spans="1:10" ht="15" customHeight="1">
      <c r="A22" s="10" t="s">
        <v>137</v>
      </c>
      <c r="B22" s="11">
        <v>502</v>
      </c>
      <c r="C22" s="82">
        <v>43000</v>
      </c>
      <c r="D22" s="80">
        <v>57600</v>
      </c>
      <c r="E22" s="80">
        <v>57628</v>
      </c>
      <c r="F22" s="52">
        <f t="shared" si="0"/>
        <v>1.0004861111111112</v>
      </c>
      <c r="G22" s="130">
        <v>800</v>
      </c>
      <c r="H22" s="83">
        <v>300</v>
      </c>
      <c r="I22" s="80">
        <v>293</v>
      </c>
      <c r="J22" s="52">
        <f>I22/H22</f>
        <v>0.9766666666666667</v>
      </c>
    </row>
    <row r="23" spans="1:10" ht="15" customHeight="1">
      <c r="A23" s="10" t="s">
        <v>138</v>
      </c>
      <c r="B23" s="11">
        <v>502</v>
      </c>
      <c r="C23" s="82">
        <v>0</v>
      </c>
      <c r="D23" s="80">
        <v>0</v>
      </c>
      <c r="E23" s="80">
        <v>0</v>
      </c>
      <c r="F23" s="52">
        <v>0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153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0</v>
      </c>
      <c r="H24" s="83">
        <v>0</v>
      </c>
      <c r="I24" s="80">
        <v>0</v>
      </c>
      <c r="J24" s="52">
        <v>0</v>
      </c>
    </row>
    <row r="25" spans="1:10" ht="15" customHeight="1">
      <c r="A25" s="10" t="s">
        <v>140</v>
      </c>
      <c r="B25" s="11">
        <v>511</v>
      </c>
      <c r="C25" s="82">
        <v>15000</v>
      </c>
      <c r="D25" s="80">
        <v>7400</v>
      </c>
      <c r="E25" s="80">
        <v>7388</v>
      </c>
      <c r="F25" s="52">
        <f aca="true" t="shared" si="1" ref="F25:F32">E25/D25</f>
        <v>0.9983783783783784</v>
      </c>
      <c r="G25" s="130">
        <v>0</v>
      </c>
      <c r="H25" s="83">
        <v>0</v>
      </c>
      <c r="I25" s="80">
        <v>0</v>
      </c>
      <c r="J25" s="52">
        <v>0</v>
      </c>
    </row>
    <row r="26" spans="1:10" ht="15" customHeight="1">
      <c r="A26" s="10" t="s">
        <v>151</v>
      </c>
      <c r="B26" s="11">
        <v>512</v>
      </c>
      <c r="C26" s="82">
        <v>8000</v>
      </c>
      <c r="D26" s="80">
        <v>5100</v>
      </c>
      <c r="E26" s="80">
        <v>5142</v>
      </c>
      <c r="F26" s="52">
        <f t="shared" si="1"/>
        <v>1.0082352941176471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2000</v>
      </c>
      <c r="D27" s="80">
        <v>2700</v>
      </c>
      <c r="E27" s="80">
        <v>2702.76</v>
      </c>
      <c r="F27" s="52">
        <f t="shared" si="1"/>
        <v>1.0010222222222223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142</v>
      </c>
      <c r="B28" s="11">
        <v>518</v>
      </c>
      <c r="C28" s="82">
        <v>239900</v>
      </c>
      <c r="D28" s="80">
        <v>378400</v>
      </c>
      <c r="E28" s="80">
        <v>378419.87</v>
      </c>
      <c r="F28" s="52">
        <f t="shared" si="1"/>
        <v>1.0000525105708244</v>
      </c>
      <c r="G28" s="130">
        <v>0</v>
      </c>
      <c r="H28" s="83">
        <v>0</v>
      </c>
      <c r="I28" s="80">
        <v>0</v>
      </c>
      <c r="J28" s="52">
        <v>0</v>
      </c>
    </row>
    <row r="29" spans="1:10" ht="15" customHeight="1">
      <c r="A29" s="10" t="s">
        <v>143</v>
      </c>
      <c r="B29" s="11">
        <v>521</v>
      </c>
      <c r="C29" s="82">
        <v>23000</v>
      </c>
      <c r="D29" s="80">
        <v>290300</v>
      </c>
      <c r="E29" s="80">
        <v>290300</v>
      </c>
      <c r="F29" s="52">
        <f t="shared" si="1"/>
        <v>1</v>
      </c>
      <c r="G29" s="130">
        <v>44000</v>
      </c>
      <c r="H29" s="83">
        <v>73000</v>
      </c>
      <c r="I29" s="80">
        <v>72956</v>
      </c>
      <c r="J29" s="52">
        <f>I29/H29</f>
        <v>0.9993972602739726</v>
      </c>
    </row>
    <row r="30" spans="1:10" ht="15" customHeight="1">
      <c r="A30" s="10" t="s">
        <v>144</v>
      </c>
      <c r="B30" s="11">
        <v>524</v>
      </c>
      <c r="C30" s="82">
        <v>0</v>
      </c>
      <c r="D30" s="80">
        <v>98400</v>
      </c>
      <c r="E30" s="80">
        <v>98389</v>
      </c>
      <c r="F30" s="52">
        <f t="shared" si="1"/>
        <v>0.9998882113821138</v>
      </c>
      <c r="G30" s="130">
        <v>0</v>
      </c>
      <c r="H30" s="83">
        <v>0</v>
      </c>
      <c r="I30" s="80">
        <v>0</v>
      </c>
      <c r="J30" s="52">
        <v>0</v>
      </c>
    </row>
    <row r="31" spans="1:10" ht="15" customHeight="1">
      <c r="A31" s="10" t="s">
        <v>191</v>
      </c>
      <c r="B31" s="11">
        <v>527</v>
      </c>
      <c r="C31" s="82">
        <v>5000</v>
      </c>
      <c r="D31" s="80">
        <v>6600</v>
      </c>
      <c r="E31" s="80">
        <v>6606</v>
      </c>
      <c r="F31" s="52">
        <f t="shared" si="1"/>
        <v>1.000909090909091</v>
      </c>
      <c r="G31" s="130">
        <v>0</v>
      </c>
      <c r="H31" s="83">
        <v>0</v>
      </c>
      <c r="I31" s="80">
        <v>0</v>
      </c>
      <c r="J31" s="52">
        <v>0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12200</v>
      </c>
      <c r="E32" s="80">
        <v>12235.88</v>
      </c>
      <c r="F32" s="52">
        <f t="shared" si="1"/>
        <v>1.0029409836065573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187</v>
      </c>
      <c r="B37" s="11">
        <v>549</v>
      </c>
      <c r="C37" s="82">
        <v>0</v>
      </c>
      <c r="D37" s="80">
        <v>0</v>
      </c>
      <c r="E37" s="80">
        <v>0</v>
      </c>
      <c r="F37" s="52">
        <v>0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141000</v>
      </c>
      <c r="D38" s="80">
        <v>141000</v>
      </c>
      <c r="E38" s="80">
        <v>141040</v>
      </c>
      <c r="F38" s="52">
        <f>E38/D38</f>
        <v>1.0002836879432624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100</v>
      </c>
      <c r="D39" s="85">
        <v>300</v>
      </c>
      <c r="E39" s="85">
        <v>202.49</v>
      </c>
      <c r="F39" s="52">
        <f>E39/D39</f>
        <v>0.6749666666666667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SUM(C8:C15)</f>
        <v>1244000</v>
      </c>
      <c r="D40" s="59">
        <f>SUM(D8:D15)</f>
        <v>1781700</v>
      </c>
      <c r="E40" s="59">
        <f>SUM(E8:E15)</f>
        <v>1781724.71</v>
      </c>
      <c r="F40" s="60">
        <f>E40/D40</f>
        <v>1.0000138687770106</v>
      </c>
      <c r="G40" s="61">
        <f>SUM(G8:G15)</f>
        <v>55000</v>
      </c>
      <c r="H40" s="61">
        <f>SUM(H8:H15)</f>
        <v>86600</v>
      </c>
      <c r="I40" s="62">
        <f>SUM(I8:I15)</f>
        <v>86572</v>
      </c>
      <c r="J40" s="60">
        <f>I40/H40</f>
        <v>0.999676674364896</v>
      </c>
    </row>
    <row r="41" spans="1:10" ht="15" customHeight="1" thickBot="1">
      <c r="A41" s="13" t="s">
        <v>21</v>
      </c>
      <c r="B41" s="16"/>
      <c r="C41" s="63">
        <f>-SUM(C17:C39)</f>
        <v>-1244000</v>
      </c>
      <c r="D41" s="63">
        <f>-SUM(D17:D39)</f>
        <v>-1781700</v>
      </c>
      <c r="E41" s="63">
        <f>-SUM(E17:E39)</f>
        <v>-1781724.7099999997</v>
      </c>
      <c r="F41" s="52">
        <f>E41/D41</f>
        <v>1.0000138687770106</v>
      </c>
      <c r="G41" s="64">
        <f>-SUM(G17:G39)</f>
        <v>-48900</v>
      </c>
      <c r="H41" s="64">
        <f>-SUM(H17:H39)</f>
        <v>-75900</v>
      </c>
      <c r="I41" s="65">
        <f>-SUM(I17:I39)</f>
        <v>-75885</v>
      </c>
      <c r="J41" s="56">
        <f>I41/H41</f>
        <v>0.999802371541502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0</v>
      </c>
      <c r="F42" s="67" t="s">
        <v>19</v>
      </c>
      <c r="G42" s="184">
        <f>+G40+G41</f>
        <v>6100</v>
      </c>
      <c r="H42" s="87">
        <f>+H40+H41</f>
        <v>10700</v>
      </c>
      <c r="I42" s="101">
        <f>+I40+I41</f>
        <v>10687</v>
      </c>
      <c r="J42" s="52">
        <f>I42/H42</f>
        <v>0.998785046728972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0</v>
      </c>
      <c r="F44" s="179" t="s">
        <v>19</v>
      </c>
      <c r="G44" s="185">
        <v>0</v>
      </c>
      <c r="H44" s="181">
        <v>0</v>
      </c>
      <c r="I44" s="101">
        <f>I42</f>
        <v>10687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10687</v>
      </c>
      <c r="J45" s="180" t="s">
        <v>19</v>
      </c>
    </row>
    <row r="46" ht="12.75">
      <c r="C46" s="158"/>
    </row>
  </sheetData>
  <sheetProtection/>
  <mergeCells count="10">
    <mergeCell ref="A16:J16"/>
    <mergeCell ref="A12:B12"/>
    <mergeCell ref="A13:B13"/>
    <mergeCell ref="A14:B14"/>
    <mergeCell ref="D2:F2"/>
    <mergeCell ref="C4:F4"/>
    <mergeCell ref="G4:J4"/>
    <mergeCell ref="A15:B15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&amp;L&amp;A&amp;R132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8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185</v>
      </c>
    </row>
    <row r="2" spans="1:9" ht="15">
      <c r="A2" s="38" t="s">
        <v>121</v>
      </c>
      <c r="D2" s="206" t="s">
        <v>8</v>
      </c>
      <c r="E2" s="206"/>
      <c r="F2" s="206"/>
      <c r="G2" s="126"/>
      <c r="H2" s="39" t="s">
        <v>9</v>
      </c>
      <c r="I2" s="40">
        <v>43830</v>
      </c>
    </row>
    <row r="3" ht="13.5" thickBot="1"/>
    <row r="4" spans="3:10" ht="12" customHeight="1">
      <c r="C4" s="207" t="s">
        <v>61</v>
      </c>
      <c r="D4" s="208"/>
      <c r="E4" s="208"/>
      <c r="F4" s="209"/>
      <c r="G4" s="210" t="s">
        <v>10</v>
      </c>
      <c r="H4" s="208"/>
      <c r="I4" s="208"/>
      <c r="J4" s="209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16" t="s">
        <v>65</v>
      </c>
      <c r="B7" s="217"/>
      <c r="C7" s="217"/>
      <c r="D7" s="217"/>
      <c r="E7" s="217"/>
      <c r="F7" s="217"/>
      <c r="G7" s="217"/>
      <c r="H7" s="217"/>
      <c r="I7" s="217"/>
      <c r="J7" s="218"/>
    </row>
    <row r="8" spans="1:10" ht="15" customHeight="1">
      <c r="A8" s="211" t="s">
        <v>131</v>
      </c>
      <c r="B8" s="212"/>
      <c r="C8" s="68">
        <v>558800</v>
      </c>
      <c r="D8" s="21">
        <v>700800</v>
      </c>
      <c r="E8" s="69">
        <v>700800</v>
      </c>
      <c r="F8" s="52">
        <f>E8/D8</f>
        <v>1</v>
      </c>
      <c r="G8" s="21">
        <v>0</v>
      </c>
      <c r="H8" s="21">
        <v>0</v>
      </c>
      <c r="I8" s="69">
        <v>0</v>
      </c>
      <c r="J8" s="52">
        <f aca="true" t="shared" si="0" ref="J8:J15">IF(ISERR(I8/H8),0,I8/H8)</f>
        <v>0</v>
      </c>
    </row>
    <row r="9" spans="1:10" ht="15" customHeight="1">
      <c r="A9" s="13" t="s">
        <v>207</v>
      </c>
      <c r="B9" s="16"/>
      <c r="C9" s="70">
        <v>0</v>
      </c>
      <c r="D9" s="71">
        <v>627000</v>
      </c>
      <c r="E9" s="72">
        <v>627000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 t="shared" si="0"/>
        <v>0</v>
      </c>
    </row>
    <row r="10" spans="1:10" ht="15" customHeight="1">
      <c r="A10" s="13" t="s">
        <v>299</v>
      </c>
      <c r="B10" s="16"/>
      <c r="C10" s="70">
        <v>0</v>
      </c>
      <c r="D10" s="174">
        <v>408300</v>
      </c>
      <c r="E10" s="72">
        <v>408306.6</v>
      </c>
      <c r="F10" s="52">
        <f>E10/D10</f>
        <v>1.000016164584864</v>
      </c>
      <c r="G10" s="139">
        <v>0</v>
      </c>
      <c r="H10" s="71">
        <v>0</v>
      </c>
      <c r="I10" s="72">
        <v>0</v>
      </c>
      <c r="J10" s="55">
        <v>0</v>
      </c>
    </row>
    <row r="11" spans="1:10" ht="15" customHeight="1">
      <c r="A11" s="13" t="s">
        <v>196</v>
      </c>
      <c r="B11" s="16"/>
      <c r="C11" s="70">
        <v>0</v>
      </c>
      <c r="D11" s="71">
        <v>0</v>
      </c>
      <c r="E11" s="165">
        <v>0</v>
      </c>
      <c r="F11" s="52">
        <v>0</v>
      </c>
      <c r="G11" s="139">
        <v>0</v>
      </c>
      <c r="H11" s="71">
        <v>0</v>
      </c>
      <c r="I11" s="72">
        <v>0</v>
      </c>
      <c r="J11" s="55">
        <v>0</v>
      </c>
    </row>
    <row r="12" spans="1:10" ht="15" customHeight="1">
      <c r="A12" s="213" t="s">
        <v>66</v>
      </c>
      <c r="B12" s="214"/>
      <c r="C12" s="70">
        <v>385000</v>
      </c>
      <c r="D12" s="71">
        <v>381000</v>
      </c>
      <c r="E12" s="72">
        <v>381000</v>
      </c>
      <c r="F12" s="52">
        <f>E12/D12</f>
        <v>1</v>
      </c>
      <c r="G12" s="139">
        <v>0</v>
      </c>
      <c r="H12" s="71">
        <v>0</v>
      </c>
      <c r="I12" s="72">
        <v>0</v>
      </c>
      <c r="J12" s="55">
        <f t="shared" si="0"/>
        <v>0</v>
      </c>
    </row>
    <row r="13" spans="1:10" ht="15" customHeight="1">
      <c r="A13" s="213" t="s">
        <v>67</v>
      </c>
      <c r="B13" s="215"/>
      <c r="C13" s="70">
        <v>680900</v>
      </c>
      <c r="D13" s="71">
        <v>685500</v>
      </c>
      <c r="E13" s="72">
        <v>685514.81</v>
      </c>
      <c r="F13" s="52">
        <f>E13/D13</f>
        <v>1.0000216046681256</v>
      </c>
      <c r="G13" s="139">
        <v>0</v>
      </c>
      <c r="H13" s="71">
        <v>0</v>
      </c>
      <c r="I13" s="72">
        <v>0</v>
      </c>
      <c r="J13" s="55">
        <f t="shared" si="0"/>
        <v>0</v>
      </c>
    </row>
    <row r="14" spans="1:10" ht="15" customHeight="1">
      <c r="A14" s="213" t="s">
        <v>68</v>
      </c>
      <c r="B14" s="224"/>
      <c r="C14" s="73">
        <v>500</v>
      </c>
      <c r="D14" s="74">
        <v>188000</v>
      </c>
      <c r="E14" s="75">
        <v>187950.35</v>
      </c>
      <c r="F14" s="52">
        <f>E14/D14</f>
        <v>0.9997359042553192</v>
      </c>
      <c r="G14" s="140">
        <v>6300</v>
      </c>
      <c r="H14" s="74">
        <v>3400</v>
      </c>
      <c r="I14" s="75">
        <v>3360</v>
      </c>
      <c r="J14" s="52">
        <f>I14/H14</f>
        <v>0.9882352941176471</v>
      </c>
    </row>
    <row r="15" spans="1:10" ht="15" customHeight="1" thickBot="1">
      <c r="A15" s="204" t="s">
        <v>197</v>
      </c>
      <c r="B15" s="205"/>
      <c r="C15" s="76">
        <v>0</v>
      </c>
      <c r="D15" s="77">
        <v>26400</v>
      </c>
      <c r="E15" s="78">
        <v>26405.7</v>
      </c>
      <c r="F15" s="52">
        <f>E15/D15</f>
        <v>1.000215909090909</v>
      </c>
      <c r="G15" s="141">
        <v>0</v>
      </c>
      <c r="H15" s="77">
        <v>0</v>
      </c>
      <c r="I15" s="78">
        <v>0</v>
      </c>
      <c r="J15" s="56">
        <f t="shared" si="0"/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5" customHeight="1">
      <c r="A17" s="18" t="s">
        <v>221</v>
      </c>
      <c r="B17" s="19">
        <v>558</v>
      </c>
      <c r="C17" s="79">
        <v>68100</v>
      </c>
      <c r="D17" s="164">
        <v>200600</v>
      </c>
      <c r="E17" s="69">
        <v>200569</v>
      </c>
      <c r="F17" s="52">
        <f>E17/D17</f>
        <v>0.9998454636091725</v>
      </c>
      <c r="G17" s="21">
        <v>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152</v>
      </c>
      <c r="B18" s="19">
        <v>501</v>
      </c>
      <c r="C18" s="79">
        <v>85200</v>
      </c>
      <c r="D18" s="80">
        <v>256000</v>
      </c>
      <c r="E18" s="69">
        <v>256026.05</v>
      </c>
      <c r="F18" s="52">
        <f aca="true" t="shared" si="1" ref="F18:F23">E18/D18</f>
        <v>1.0001017578125</v>
      </c>
      <c r="G18" s="21">
        <v>0</v>
      </c>
      <c r="H18" s="81">
        <v>0</v>
      </c>
      <c r="I18" s="69">
        <v>0</v>
      </c>
      <c r="J18" s="52">
        <v>0</v>
      </c>
    </row>
    <row r="19" spans="1:10" ht="15" customHeight="1">
      <c r="A19" s="18" t="s">
        <v>134</v>
      </c>
      <c r="B19" s="19">
        <v>501</v>
      </c>
      <c r="C19" s="79">
        <v>680900</v>
      </c>
      <c r="D19" s="69">
        <v>685500</v>
      </c>
      <c r="E19" s="69">
        <v>685514.81</v>
      </c>
      <c r="F19" s="52">
        <f t="shared" si="1"/>
        <v>1.0000216046681256</v>
      </c>
      <c r="G19" s="21">
        <v>0</v>
      </c>
      <c r="H19" s="81">
        <v>0</v>
      </c>
      <c r="I19" s="69">
        <v>0</v>
      </c>
      <c r="J19" s="52">
        <v>0</v>
      </c>
    </row>
    <row r="20" spans="1:10" ht="15" customHeight="1">
      <c r="A20" s="10" t="s">
        <v>135</v>
      </c>
      <c r="B20" s="11">
        <v>502</v>
      </c>
      <c r="C20" s="82">
        <v>174000</v>
      </c>
      <c r="D20" s="80">
        <v>145100</v>
      </c>
      <c r="E20" s="80">
        <v>145112.38</v>
      </c>
      <c r="F20" s="52">
        <f t="shared" si="1"/>
        <v>1.0000853204686424</v>
      </c>
      <c r="G20" s="130">
        <v>2100</v>
      </c>
      <c r="H20" s="83">
        <v>500</v>
      </c>
      <c r="I20" s="80">
        <v>493</v>
      </c>
      <c r="J20" s="52">
        <f>I20/H20</f>
        <v>0.986</v>
      </c>
    </row>
    <row r="21" spans="1:10" ht="15" customHeight="1">
      <c r="A21" s="10" t="s">
        <v>136</v>
      </c>
      <c r="B21" s="11">
        <v>502</v>
      </c>
      <c r="C21" s="82">
        <v>125000</v>
      </c>
      <c r="D21" s="80">
        <v>128500</v>
      </c>
      <c r="E21" s="80">
        <v>128487.94</v>
      </c>
      <c r="F21" s="52">
        <f t="shared" si="1"/>
        <v>0.9999061478599222</v>
      </c>
      <c r="G21" s="130">
        <v>0</v>
      </c>
      <c r="H21" s="83">
        <v>400</v>
      </c>
      <c r="I21" s="80">
        <v>358</v>
      </c>
      <c r="J21" s="52">
        <f>I21/H21</f>
        <v>0.895</v>
      </c>
    </row>
    <row r="22" spans="1:10" ht="15" customHeight="1">
      <c r="A22" s="10" t="s">
        <v>137</v>
      </c>
      <c r="B22" s="11">
        <v>502</v>
      </c>
      <c r="C22" s="82">
        <v>70000</v>
      </c>
      <c r="D22" s="80">
        <v>83400</v>
      </c>
      <c r="E22" s="80">
        <v>83426</v>
      </c>
      <c r="F22" s="52">
        <f t="shared" si="1"/>
        <v>1.0003117505995205</v>
      </c>
      <c r="G22" s="130">
        <v>0</v>
      </c>
      <c r="H22" s="83">
        <v>300</v>
      </c>
      <c r="I22" s="80">
        <v>269</v>
      </c>
      <c r="J22" s="52">
        <f>I22/H22</f>
        <v>0.8966666666666666</v>
      </c>
    </row>
    <row r="23" spans="1:10" ht="15" customHeight="1">
      <c r="A23" s="10" t="s">
        <v>138</v>
      </c>
      <c r="B23" s="11">
        <v>502</v>
      </c>
      <c r="C23" s="82">
        <v>10000</v>
      </c>
      <c r="D23" s="80">
        <v>8200</v>
      </c>
      <c r="E23" s="80">
        <v>8237</v>
      </c>
      <c r="F23" s="52">
        <f t="shared" si="1"/>
        <v>1.0045121951219511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153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0</v>
      </c>
      <c r="H24" s="83">
        <v>0</v>
      </c>
      <c r="I24" s="80">
        <v>0</v>
      </c>
      <c r="J24" s="52">
        <v>0</v>
      </c>
    </row>
    <row r="25" spans="1:10" ht="15" customHeight="1">
      <c r="A25" s="10" t="s">
        <v>140</v>
      </c>
      <c r="B25" s="11">
        <v>511</v>
      </c>
      <c r="C25" s="82">
        <v>25000</v>
      </c>
      <c r="D25" s="80">
        <v>24500</v>
      </c>
      <c r="E25" s="80">
        <v>24565.52</v>
      </c>
      <c r="F25" s="52">
        <f>E25/D25</f>
        <v>1.0026742857142856</v>
      </c>
      <c r="G25" s="130">
        <v>0</v>
      </c>
      <c r="H25" s="83">
        <v>0</v>
      </c>
      <c r="I25" s="80">
        <v>0</v>
      </c>
      <c r="J25" s="52">
        <v>0</v>
      </c>
    </row>
    <row r="26" spans="1:10" ht="15" customHeight="1">
      <c r="A26" s="10" t="s">
        <v>151</v>
      </c>
      <c r="B26" s="11">
        <v>512</v>
      </c>
      <c r="C26" s="82">
        <v>9000</v>
      </c>
      <c r="D26" s="105">
        <v>11500</v>
      </c>
      <c r="E26" s="80">
        <v>11528</v>
      </c>
      <c r="F26" s="52">
        <f>E26/D26</f>
        <v>1.0024347826086957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0</v>
      </c>
      <c r="D27" s="105">
        <v>0</v>
      </c>
      <c r="E27" s="80">
        <v>0</v>
      </c>
      <c r="F27" s="52">
        <v>0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231</v>
      </c>
      <c r="B28" s="11">
        <v>518</v>
      </c>
      <c r="C28" s="82">
        <v>176300</v>
      </c>
      <c r="D28" s="105">
        <v>585000</v>
      </c>
      <c r="E28" s="80">
        <v>584912.61</v>
      </c>
      <c r="F28" s="52">
        <f>E28/D28</f>
        <v>0.9998506153846154</v>
      </c>
      <c r="G28" s="130">
        <v>0</v>
      </c>
      <c r="H28" s="83">
        <v>0</v>
      </c>
      <c r="I28" s="80">
        <v>0</v>
      </c>
      <c r="J28" s="52">
        <v>0</v>
      </c>
    </row>
    <row r="29" spans="1:10" ht="15" customHeight="1">
      <c r="A29" s="10" t="s">
        <v>222</v>
      </c>
      <c r="B29" s="11">
        <v>521</v>
      </c>
      <c r="C29" s="82">
        <v>50000</v>
      </c>
      <c r="D29" s="105">
        <v>551300</v>
      </c>
      <c r="E29" s="80">
        <v>551230</v>
      </c>
      <c r="F29" s="52">
        <f>E29/D29</f>
        <v>0.9998730273898059</v>
      </c>
      <c r="G29" s="130">
        <v>0</v>
      </c>
      <c r="H29" s="83">
        <v>0</v>
      </c>
      <c r="I29" s="80">
        <v>0</v>
      </c>
      <c r="J29" s="52">
        <v>0</v>
      </c>
    </row>
    <row r="30" spans="1:10" ht="15" customHeight="1">
      <c r="A30" s="10" t="s">
        <v>232</v>
      </c>
      <c r="B30" s="11">
        <v>524</v>
      </c>
      <c r="C30" s="82">
        <v>17500</v>
      </c>
      <c r="D30" s="105">
        <v>185000</v>
      </c>
      <c r="E30" s="80">
        <v>185042</v>
      </c>
      <c r="F30" s="52">
        <f>E30/D30</f>
        <v>1.000227027027027</v>
      </c>
      <c r="G30" s="130">
        <v>0</v>
      </c>
      <c r="H30" s="83">
        <v>0</v>
      </c>
      <c r="I30" s="80">
        <v>0</v>
      </c>
      <c r="J30" s="52">
        <v>0</v>
      </c>
    </row>
    <row r="31" spans="1:10" ht="15" customHeight="1">
      <c r="A31" s="10" t="s">
        <v>230</v>
      </c>
      <c r="B31" s="11">
        <v>527</v>
      </c>
      <c r="C31" s="82">
        <v>1000</v>
      </c>
      <c r="D31" s="105">
        <v>15500</v>
      </c>
      <c r="E31" s="80">
        <v>15446.56</v>
      </c>
      <c r="F31" s="52">
        <f>E31/D31</f>
        <v>0.9965522580645161</v>
      </c>
      <c r="G31" s="130">
        <v>0</v>
      </c>
      <c r="H31" s="83">
        <v>0</v>
      </c>
      <c r="I31" s="80">
        <v>0</v>
      </c>
      <c r="J31" s="52">
        <v>0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500</v>
      </c>
      <c r="E32" s="80">
        <v>511</v>
      </c>
      <c r="F32" s="52">
        <f>E32/D32</f>
        <v>1.022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75" t="s">
        <v>217</v>
      </c>
      <c r="B37" s="11">
        <v>549</v>
      </c>
      <c r="C37" s="82">
        <v>0</v>
      </c>
      <c r="D37" s="105">
        <v>3000</v>
      </c>
      <c r="E37" s="105">
        <v>3016</v>
      </c>
      <c r="F37" s="52">
        <f>E37/D37</f>
        <v>1.0053333333333334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133200</v>
      </c>
      <c r="D38" s="80">
        <v>133200</v>
      </c>
      <c r="E38" s="80">
        <v>133177</v>
      </c>
      <c r="F38" s="52">
        <f>E38/D38</f>
        <v>0.9998273273273274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0</v>
      </c>
      <c r="D39" s="85">
        <v>200</v>
      </c>
      <c r="E39" s="85">
        <v>175.59</v>
      </c>
      <c r="F39" s="52">
        <f>E39/D39</f>
        <v>0.87795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SUM(C8:C15)</f>
        <v>1625200</v>
      </c>
      <c r="D40" s="59">
        <f>SUM(D8:D15)</f>
        <v>3017000</v>
      </c>
      <c r="E40" s="59">
        <f>SUM(E8:E15)</f>
        <v>3016977.4600000004</v>
      </c>
      <c r="F40" s="60">
        <f>E40/D40</f>
        <v>0.9999925290023203</v>
      </c>
      <c r="G40" s="61">
        <f>SUM(G8:G15)</f>
        <v>6300</v>
      </c>
      <c r="H40" s="61">
        <f>SUM(H8:H15)</f>
        <v>3400</v>
      </c>
      <c r="I40" s="62">
        <f>SUM(I8:I15)</f>
        <v>3360</v>
      </c>
      <c r="J40" s="60">
        <f>I40/H40</f>
        <v>0.9882352941176471</v>
      </c>
    </row>
    <row r="41" spans="1:10" ht="15" customHeight="1" thickBot="1">
      <c r="A41" s="13" t="s">
        <v>21</v>
      </c>
      <c r="B41" s="16"/>
      <c r="C41" s="63">
        <f>-SUM(C17:C39)</f>
        <v>-1625200</v>
      </c>
      <c r="D41" s="63">
        <f>-SUM(D17:D39)</f>
        <v>-3017000</v>
      </c>
      <c r="E41" s="63">
        <f>-SUM(E17:E39)</f>
        <v>-3016977.46</v>
      </c>
      <c r="F41" s="52">
        <f>E41/D41</f>
        <v>0.9999925290023202</v>
      </c>
      <c r="G41" s="64">
        <f>-SUM(G17:G39)</f>
        <v>-2100</v>
      </c>
      <c r="H41" s="64">
        <f>-SUM(H17:H39)</f>
        <v>-1200</v>
      </c>
      <c r="I41" s="65">
        <f>-SUM(I17:I39)</f>
        <v>-1120</v>
      </c>
      <c r="J41" s="56">
        <f>I41/H41</f>
        <v>0.9333333333333333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0</v>
      </c>
      <c r="F42" s="67" t="s">
        <v>19</v>
      </c>
      <c r="G42" s="184">
        <f>+G40+G41</f>
        <v>4200</v>
      </c>
      <c r="H42" s="87">
        <f>+H40+H41</f>
        <v>2200</v>
      </c>
      <c r="I42" s="101">
        <f>+I40+I41</f>
        <v>2240</v>
      </c>
      <c r="J42" s="52">
        <f>I42/H42</f>
        <v>1.018181818181818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0</v>
      </c>
      <c r="F44" s="179" t="s">
        <v>19</v>
      </c>
      <c r="G44" s="185">
        <v>0</v>
      </c>
      <c r="H44" s="181">
        <v>0</v>
      </c>
      <c r="I44" s="101">
        <f>I42</f>
        <v>2240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2240</v>
      </c>
      <c r="J45" s="180" t="s">
        <v>19</v>
      </c>
    </row>
    <row r="46" ht="12.75">
      <c r="C46" s="158"/>
    </row>
  </sheetData>
  <sheetProtection/>
  <mergeCells count="10">
    <mergeCell ref="A16:J16"/>
    <mergeCell ref="A12:B12"/>
    <mergeCell ref="A13:B13"/>
    <mergeCell ref="A14:B14"/>
    <mergeCell ref="D2:F2"/>
    <mergeCell ref="C4:F4"/>
    <mergeCell ref="G4:J4"/>
    <mergeCell ref="A15:B15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119</v>
      </c>
    </row>
    <row r="2" spans="1:9" ht="15">
      <c r="A2" s="38" t="s">
        <v>120</v>
      </c>
      <c r="D2" s="206" t="s">
        <v>8</v>
      </c>
      <c r="E2" s="206"/>
      <c r="F2" s="206"/>
      <c r="G2" s="126"/>
      <c r="H2" s="39" t="s">
        <v>9</v>
      </c>
      <c r="I2" s="40">
        <v>43830</v>
      </c>
    </row>
    <row r="3" ht="13.5" thickBot="1"/>
    <row r="4" spans="3:10" ht="12" customHeight="1">
      <c r="C4" s="207" t="s">
        <v>61</v>
      </c>
      <c r="D4" s="208"/>
      <c r="E4" s="208"/>
      <c r="F4" s="209"/>
      <c r="G4" s="210" t="s">
        <v>10</v>
      </c>
      <c r="H4" s="208"/>
      <c r="I4" s="208"/>
      <c r="J4" s="209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16" t="s">
        <v>65</v>
      </c>
      <c r="B7" s="217"/>
      <c r="C7" s="217"/>
      <c r="D7" s="217"/>
      <c r="E7" s="217"/>
      <c r="F7" s="217"/>
      <c r="G7" s="217"/>
      <c r="H7" s="217"/>
      <c r="I7" s="217"/>
      <c r="J7" s="218"/>
    </row>
    <row r="8" spans="1:10" ht="15" customHeight="1">
      <c r="A8" s="211" t="s">
        <v>131</v>
      </c>
      <c r="B8" s="212"/>
      <c r="C8" s="68">
        <v>668500</v>
      </c>
      <c r="D8" s="21">
        <v>668500</v>
      </c>
      <c r="E8" s="69">
        <v>668500</v>
      </c>
      <c r="F8" s="52">
        <f>E8/D8</f>
        <v>1</v>
      </c>
      <c r="G8" s="21">
        <v>0</v>
      </c>
      <c r="H8" s="21">
        <v>0</v>
      </c>
      <c r="I8" s="69">
        <v>0</v>
      </c>
      <c r="J8" s="52">
        <f aca="true" t="shared" si="0" ref="J8:J15">IF(ISERR(I8/H8),0,I8/H8)</f>
        <v>0</v>
      </c>
    </row>
    <row r="9" spans="1:10" ht="15" customHeight="1">
      <c r="A9" s="13" t="s">
        <v>207</v>
      </c>
      <c r="B9" s="16"/>
      <c r="C9" s="70">
        <v>0</v>
      </c>
      <c r="D9" s="71">
        <v>489600</v>
      </c>
      <c r="E9" s="72">
        <v>489600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 t="shared" si="0"/>
        <v>0</v>
      </c>
    </row>
    <row r="10" spans="1:10" ht="15" customHeight="1">
      <c r="A10" s="13" t="s">
        <v>300</v>
      </c>
      <c r="B10" s="16"/>
      <c r="C10" s="70">
        <v>0</v>
      </c>
      <c r="D10" s="174">
        <v>81600</v>
      </c>
      <c r="E10" s="72">
        <v>81571</v>
      </c>
      <c r="F10" s="52">
        <f>E10/D10</f>
        <v>0.9996446078431372</v>
      </c>
      <c r="G10" s="139">
        <v>0</v>
      </c>
      <c r="H10" s="71">
        <v>0</v>
      </c>
      <c r="I10" s="72">
        <v>0</v>
      </c>
      <c r="J10" s="55">
        <v>0</v>
      </c>
    </row>
    <row r="11" spans="1:10" ht="15" customHeight="1">
      <c r="A11" s="13" t="s">
        <v>196</v>
      </c>
      <c r="B11" s="16"/>
      <c r="C11" s="70">
        <v>0</v>
      </c>
      <c r="D11" s="71">
        <v>0</v>
      </c>
      <c r="E11" s="165">
        <v>0</v>
      </c>
      <c r="F11" s="52">
        <v>0</v>
      </c>
      <c r="G11" s="139">
        <v>0</v>
      </c>
      <c r="H11" s="71">
        <v>0</v>
      </c>
      <c r="I11" s="72">
        <v>0</v>
      </c>
      <c r="J11" s="55">
        <v>0</v>
      </c>
    </row>
    <row r="12" spans="1:10" ht="15" customHeight="1">
      <c r="A12" s="213" t="s">
        <v>66</v>
      </c>
      <c r="B12" s="214"/>
      <c r="C12" s="70">
        <v>360000</v>
      </c>
      <c r="D12" s="71">
        <v>319500</v>
      </c>
      <c r="E12" s="72">
        <v>319500</v>
      </c>
      <c r="F12" s="52">
        <f>E12/D12</f>
        <v>1</v>
      </c>
      <c r="G12" s="139">
        <v>0</v>
      </c>
      <c r="H12" s="71">
        <v>0</v>
      </c>
      <c r="I12" s="72">
        <v>0</v>
      </c>
      <c r="J12" s="55">
        <f t="shared" si="0"/>
        <v>0</v>
      </c>
    </row>
    <row r="13" spans="1:10" ht="15" customHeight="1">
      <c r="A13" s="213" t="s">
        <v>67</v>
      </c>
      <c r="B13" s="215"/>
      <c r="C13" s="70">
        <v>590000</v>
      </c>
      <c r="D13" s="71">
        <v>554800</v>
      </c>
      <c r="E13" s="72">
        <v>554844.67</v>
      </c>
      <c r="F13" s="52">
        <f>E13/D13</f>
        <v>1.0000805155010815</v>
      </c>
      <c r="G13" s="139">
        <v>0</v>
      </c>
      <c r="H13" s="71">
        <v>0</v>
      </c>
      <c r="I13" s="72">
        <v>0</v>
      </c>
      <c r="J13" s="55">
        <f t="shared" si="0"/>
        <v>0</v>
      </c>
    </row>
    <row r="14" spans="1:10" ht="15" customHeight="1">
      <c r="A14" s="213" t="s">
        <v>68</v>
      </c>
      <c r="B14" s="224"/>
      <c r="C14" s="73">
        <v>1000</v>
      </c>
      <c r="D14" s="74">
        <v>78200</v>
      </c>
      <c r="E14" s="75">
        <v>78193.29</v>
      </c>
      <c r="F14" s="52">
        <f>E14/D14</f>
        <v>0.9999141943734015</v>
      </c>
      <c r="G14" s="140">
        <v>110000</v>
      </c>
      <c r="H14" s="74">
        <v>112200</v>
      </c>
      <c r="I14" s="75">
        <v>112149</v>
      </c>
      <c r="J14" s="52">
        <f>I14/H14</f>
        <v>0.9995454545454545</v>
      </c>
    </row>
    <row r="15" spans="1:10" ht="15" customHeight="1" thickBot="1">
      <c r="A15" s="204" t="s">
        <v>277</v>
      </c>
      <c r="B15" s="205"/>
      <c r="C15" s="76">
        <v>0</v>
      </c>
      <c r="D15" s="77">
        <v>258700</v>
      </c>
      <c r="E15" s="78">
        <v>258649</v>
      </c>
      <c r="F15" s="52">
        <f>E15/D15</f>
        <v>0.9998028604561268</v>
      </c>
      <c r="G15" s="141">
        <v>0</v>
      </c>
      <c r="H15" s="77">
        <v>0</v>
      </c>
      <c r="I15" s="78">
        <v>0</v>
      </c>
      <c r="J15" s="56">
        <f t="shared" si="0"/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5" customHeight="1">
      <c r="A17" s="18" t="s">
        <v>132</v>
      </c>
      <c r="B17" s="19">
        <v>558</v>
      </c>
      <c r="C17" s="79">
        <v>0</v>
      </c>
      <c r="D17" s="69">
        <v>31800</v>
      </c>
      <c r="E17" s="69">
        <v>31750</v>
      </c>
      <c r="F17" s="52">
        <f aca="true" t="shared" si="1" ref="F17:F22">E17/D17</f>
        <v>0.9984276729559748</v>
      </c>
      <c r="G17" s="21">
        <v>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152</v>
      </c>
      <c r="B18" s="19">
        <v>501</v>
      </c>
      <c r="C18" s="79">
        <v>163200</v>
      </c>
      <c r="D18" s="80">
        <v>123700</v>
      </c>
      <c r="E18" s="69">
        <v>123739.03</v>
      </c>
      <c r="F18" s="52">
        <f t="shared" si="1"/>
        <v>1.000315521422797</v>
      </c>
      <c r="G18" s="21">
        <v>0</v>
      </c>
      <c r="H18" s="81">
        <v>0</v>
      </c>
      <c r="I18" s="69">
        <v>0</v>
      </c>
      <c r="J18" s="52">
        <v>0</v>
      </c>
    </row>
    <row r="19" spans="1:10" ht="15" customHeight="1">
      <c r="A19" s="18" t="s">
        <v>134</v>
      </c>
      <c r="B19" s="19">
        <v>501</v>
      </c>
      <c r="C19" s="79">
        <v>590000</v>
      </c>
      <c r="D19" s="69">
        <v>554800</v>
      </c>
      <c r="E19" s="69">
        <v>554844.37</v>
      </c>
      <c r="F19" s="52">
        <f t="shared" si="1"/>
        <v>1.0000799747656812</v>
      </c>
      <c r="G19" s="21">
        <v>0</v>
      </c>
      <c r="H19" s="81">
        <v>0</v>
      </c>
      <c r="I19" s="69">
        <v>0</v>
      </c>
      <c r="J19" s="52">
        <v>0</v>
      </c>
    </row>
    <row r="20" spans="1:10" ht="15" customHeight="1">
      <c r="A20" s="10" t="s">
        <v>135</v>
      </c>
      <c r="B20" s="11">
        <v>502</v>
      </c>
      <c r="C20" s="82">
        <v>215000</v>
      </c>
      <c r="D20" s="80">
        <v>186400</v>
      </c>
      <c r="E20" s="80">
        <v>186360.84</v>
      </c>
      <c r="F20" s="52">
        <f t="shared" si="1"/>
        <v>0.9997899141630902</v>
      </c>
      <c r="G20" s="130">
        <v>18200</v>
      </c>
      <c r="H20" s="83">
        <v>12700</v>
      </c>
      <c r="I20" s="80">
        <v>12750.5</v>
      </c>
      <c r="J20" s="52">
        <f>I20/H20</f>
        <v>1.003976377952756</v>
      </c>
    </row>
    <row r="21" spans="1:10" ht="15" customHeight="1">
      <c r="A21" s="10" t="s">
        <v>136</v>
      </c>
      <c r="B21" s="11">
        <v>502</v>
      </c>
      <c r="C21" s="82">
        <v>152500</v>
      </c>
      <c r="D21" s="80">
        <v>132900</v>
      </c>
      <c r="E21" s="80">
        <v>132867</v>
      </c>
      <c r="F21" s="52">
        <f t="shared" si="1"/>
        <v>0.9997516930022573</v>
      </c>
      <c r="G21" s="130">
        <v>2600</v>
      </c>
      <c r="H21" s="83">
        <v>2300</v>
      </c>
      <c r="I21" s="80">
        <v>2329</v>
      </c>
      <c r="J21" s="52">
        <f>I21/H21</f>
        <v>1.0126086956521738</v>
      </c>
    </row>
    <row r="22" spans="1:10" ht="15" customHeight="1">
      <c r="A22" s="10" t="s">
        <v>137</v>
      </c>
      <c r="B22" s="11">
        <v>502</v>
      </c>
      <c r="C22" s="82">
        <v>115000</v>
      </c>
      <c r="D22" s="80">
        <v>101600</v>
      </c>
      <c r="E22" s="80">
        <v>101617</v>
      </c>
      <c r="F22" s="52">
        <f t="shared" si="1"/>
        <v>1.0001673228346457</v>
      </c>
      <c r="G22" s="130">
        <v>16600</v>
      </c>
      <c r="H22" s="83">
        <v>19000</v>
      </c>
      <c r="I22" s="80">
        <v>18957</v>
      </c>
      <c r="J22" s="52">
        <f>I22/H22</f>
        <v>0.9977368421052631</v>
      </c>
    </row>
    <row r="23" spans="1:10" ht="15" customHeight="1">
      <c r="A23" s="10" t="s">
        <v>138</v>
      </c>
      <c r="B23" s="11">
        <v>502</v>
      </c>
      <c r="C23" s="82">
        <v>0</v>
      </c>
      <c r="D23" s="80">
        <v>0</v>
      </c>
      <c r="E23" s="80">
        <v>0</v>
      </c>
      <c r="F23" s="52">
        <v>0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153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0</v>
      </c>
      <c r="H24" s="83">
        <v>0</v>
      </c>
      <c r="I24" s="80">
        <v>0</v>
      </c>
      <c r="J24" s="52">
        <v>0</v>
      </c>
    </row>
    <row r="25" spans="1:10" ht="15" customHeight="1">
      <c r="A25" s="10" t="s">
        <v>140</v>
      </c>
      <c r="B25" s="11">
        <v>511</v>
      </c>
      <c r="C25" s="82">
        <v>21500</v>
      </c>
      <c r="D25" s="80">
        <v>194100</v>
      </c>
      <c r="E25" s="80">
        <v>194069.76</v>
      </c>
      <c r="F25" s="52">
        <f aca="true" t="shared" si="2" ref="F25:F32">E25/D25</f>
        <v>0.9998442040185472</v>
      </c>
      <c r="G25" s="130">
        <v>0</v>
      </c>
      <c r="H25" s="83">
        <v>0</v>
      </c>
      <c r="I25" s="80">
        <v>0</v>
      </c>
      <c r="J25" s="52">
        <v>0</v>
      </c>
    </row>
    <row r="26" spans="1:10" ht="15" customHeight="1">
      <c r="A26" s="10" t="s">
        <v>233</v>
      </c>
      <c r="B26" s="11">
        <v>512</v>
      </c>
      <c r="C26" s="82">
        <v>15000</v>
      </c>
      <c r="D26" s="105">
        <v>14100</v>
      </c>
      <c r="E26" s="80">
        <v>14141</v>
      </c>
      <c r="F26" s="52">
        <f t="shared" si="2"/>
        <v>1.0029078014184398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0</v>
      </c>
      <c r="D27" s="105">
        <v>1800</v>
      </c>
      <c r="E27" s="80">
        <v>1807.74</v>
      </c>
      <c r="F27" s="52">
        <f t="shared" si="2"/>
        <v>1.0043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234</v>
      </c>
      <c r="B28" s="11">
        <v>518</v>
      </c>
      <c r="C28" s="82">
        <v>226200</v>
      </c>
      <c r="D28" s="105">
        <v>508700</v>
      </c>
      <c r="E28" s="80">
        <v>508713.29</v>
      </c>
      <c r="F28" s="52">
        <f t="shared" si="2"/>
        <v>1.0000261254177314</v>
      </c>
      <c r="G28" s="130">
        <v>2200</v>
      </c>
      <c r="H28" s="83">
        <v>2300</v>
      </c>
      <c r="I28" s="80">
        <v>2279</v>
      </c>
      <c r="J28" s="52">
        <f>I28/H28</f>
        <v>0.9908695652173913</v>
      </c>
    </row>
    <row r="29" spans="1:10" ht="15" customHeight="1">
      <c r="A29" s="10" t="s">
        <v>143</v>
      </c>
      <c r="B29" s="11">
        <v>521</v>
      </c>
      <c r="C29" s="82">
        <v>15000</v>
      </c>
      <c r="D29" s="80">
        <v>360000</v>
      </c>
      <c r="E29" s="80">
        <v>360000</v>
      </c>
      <c r="F29" s="52">
        <f t="shared" si="2"/>
        <v>1</v>
      </c>
      <c r="G29" s="130">
        <v>9900</v>
      </c>
      <c r="H29" s="83">
        <v>10000</v>
      </c>
      <c r="I29" s="80">
        <v>10000</v>
      </c>
      <c r="J29" s="52">
        <f>I29/H29</f>
        <v>1</v>
      </c>
    </row>
    <row r="30" spans="1:10" ht="15" customHeight="1">
      <c r="A30" s="10" t="s">
        <v>144</v>
      </c>
      <c r="B30" s="11">
        <v>524</v>
      </c>
      <c r="C30" s="82">
        <v>0</v>
      </c>
      <c r="D30" s="80">
        <v>121900</v>
      </c>
      <c r="E30" s="80">
        <v>121900</v>
      </c>
      <c r="F30" s="52">
        <f t="shared" si="2"/>
        <v>1</v>
      </c>
      <c r="G30" s="130">
        <v>0</v>
      </c>
      <c r="H30" s="83">
        <v>0</v>
      </c>
      <c r="I30" s="80">
        <v>0</v>
      </c>
      <c r="J30" s="52">
        <v>0</v>
      </c>
    </row>
    <row r="31" spans="1:10" ht="15" customHeight="1">
      <c r="A31" s="10" t="s">
        <v>191</v>
      </c>
      <c r="B31" s="11">
        <v>527</v>
      </c>
      <c r="C31" s="82">
        <v>0</v>
      </c>
      <c r="D31" s="80">
        <v>12300</v>
      </c>
      <c r="E31" s="80">
        <v>12350</v>
      </c>
      <c r="F31" s="52">
        <f t="shared" si="2"/>
        <v>1.0040650406504066</v>
      </c>
      <c r="G31" s="130">
        <v>0</v>
      </c>
      <c r="H31" s="83">
        <v>0</v>
      </c>
      <c r="I31" s="80">
        <v>0</v>
      </c>
      <c r="J31" s="52">
        <v>0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500</v>
      </c>
      <c r="E32" s="80">
        <v>500</v>
      </c>
      <c r="F32" s="52">
        <f t="shared" si="2"/>
        <v>1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187</v>
      </c>
      <c r="B37" s="11">
        <v>549</v>
      </c>
      <c r="C37" s="82">
        <v>0</v>
      </c>
      <c r="D37" s="80">
        <v>0</v>
      </c>
      <c r="E37" s="80">
        <v>0</v>
      </c>
      <c r="F37" s="52">
        <v>0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105900</v>
      </c>
      <c r="D38" s="80">
        <v>105900</v>
      </c>
      <c r="E38" s="80">
        <v>105873</v>
      </c>
      <c r="F38" s="52">
        <f>E38/D38</f>
        <v>0.9997450424929178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200</v>
      </c>
      <c r="D39" s="85">
        <v>400</v>
      </c>
      <c r="E39" s="85">
        <v>324.93</v>
      </c>
      <c r="F39" s="52">
        <f>E39/D39</f>
        <v>0.812325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SUM(C8:C15)</f>
        <v>1619500</v>
      </c>
      <c r="D40" s="59">
        <f>SUM(D8:D15)</f>
        <v>2450900</v>
      </c>
      <c r="E40" s="59">
        <f>SUM(E8:E15)</f>
        <v>2450857.96</v>
      </c>
      <c r="F40" s="60">
        <f>E40/D40</f>
        <v>0.9999828471173854</v>
      </c>
      <c r="G40" s="61">
        <f>SUM(G8:G15)</f>
        <v>110000</v>
      </c>
      <c r="H40" s="61">
        <f>SUM(H8:H15)</f>
        <v>112200</v>
      </c>
      <c r="I40" s="62">
        <f>SUM(I8:I15)</f>
        <v>112149</v>
      </c>
      <c r="J40" s="60">
        <f>I40/H40</f>
        <v>0.9995454545454545</v>
      </c>
    </row>
    <row r="41" spans="1:10" ht="15" customHeight="1" thickBot="1">
      <c r="A41" s="13" t="s">
        <v>21</v>
      </c>
      <c r="B41" s="16"/>
      <c r="C41" s="63">
        <f>-SUM(C17:C39)</f>
        <v>-1619500</v>
      </c>
      <c r="D41" s="63">
        <f>-SUM(D17:D39)</f>
        <v>-2450900</v>
      </c>
      <c r="E41" s="63">
        <f>-SUM(E17:E39)</f>
        <v>-2450857.9600000004</v>
      </c>
      <c r="F41" s="52">
        <f>E41/D41</f>
        <v>0.9999828471173856</v>
      </c>
      <c r="G41" s="64">
        <f>-SUM(G17:G39)</f>
        <v>-49500</v>
      </c>
      <c r="H41" s="64">
        <f>-SUM(H17:H39)</f>
        <v>-46300</v>
      </c>
      <c r="I41" s="65">
        <f>-SUM(I17:I39)</f>
        <v>-46315.5</v>
      </c>
      <c r="J41" s="56">
        <f>I41/H41</f>
        <v>1.0003347732181425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0</v>
      </c>
      <c r="F42" s="67" t="s">
        <v>19</v>
      </c>
      <c r="G42" s="184">
        <f>+G40+G41</f>
        <v>60500</v>
      </c>
      <c r="H42" s="87">
        <f>+H40+H41</f>
        <v>65900</v>
      </c>
      <c r="I42" s="101">
        <f>+I40+I41</f>
        <v>65833.5</v>
      </c>
      <c r="J42" s="52">
        <f>I42/H42</f>
        <v>0.9989908952959029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0</v>
      </c>
      <c r="F44" s="179" t="s">
        <v>19</v>
      </c>
      <c r="G44" s="185">
        <v>0</v>
      </c>
      <c r="H44" s="181">
        <v>0</v>
      </c>
      <c r="I44" s="101">
        <f>I42</f>
        <v>65833.5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65833.5</v>
      </c>
      <c r="J45" s="180" t="s">
        <v>19</v>
      </c>
    </row>
    <row r="46" ht="12.75">
      <c r="C46" s="158"/>
    </row>
  </sheetData>
  <sheetProtection/>
  <mergeCells count="10">
    <mergeCell ref="A16:J16"/>
    <mergeCell ref="A12:B12"/>
    <mergeCell ref="A13:B13"/>
    <mergeCell ref="A14:B14"/>
    <mergeCell ref="D2:F2"/>
    <mergeCell ref="C4:F4"/>
    <mergeCell ref="G4:J4"/>
    <mergeCell ref="A15:B15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117</v>
      </c>
    </row>
    <row r="2" spans="1:9" ht="15">
      <c r="A2" s="38" t="s">
        <v>118</v>
      </c>
      <c r="D2" s="206" t="s">
        <v>8</v>
      </c>
      <c r="E2" s="206"/>
      <c r="F2" s="206"/>
      <c r="G2" s="126"/>
      <c r="H2" s="39" t="s">
        <v>9</v>
      </c>
      <c r="I2" s="40">
        <v>43830</v>
      </c>
    </row>
    <row r="3" ht="13.5" thickBot="1"/>
    <row r="4" spans="3:10" ht="12" customHeight="1">
      <c r="C4" s="207" t="s">
        <v>61</v>
      </c>
      <c r="D4" s="208"/>
      <c r="E4" s="208"/>
      <c r="F4" s="209"/>
      <c r="G4" s="210" t="s">
        <v>10</v>
      </c>
      <c r="H4" s="208"/>
      <c r="I4" s="208"/>
      <c r="J4" s="209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16" t="s">
        <v>65</v>
      </c>
      <c r="B7" s="217"/>
      <c r="C7" s="217"/>
      <c r="D7" s="217"/>
      <c r="E7" s="217"/>
      <c r="F7" s="217"/>
      <c r="G7" s="217"/>
      <c r="H7" s="217"/>
      <c r="I7" s="217"/>
      <c r="J7" s="218"/>
    </row>
    <row r="8" spans="1:10" ht="15" customHeight="1">
      <c r="A8" s="211" t="s">
        <v>131</v>
      </c>
      <c r="B8" s="212"/>
      <c r="C8" s="68">
        <v>602200</v>
      </c>
      <c r="D8" s="21">
        <v>602200</v>
      </c>
      <c r="E8" s="69">
        <v>602200</v>
      </c>
      <c r="F8" s="52">
        <f>E8/D8</f>
        <v>1</v>
      </c>
      <c r="G8" s="21">
        <v>0</v>
      </c>
      <c r="H8" s="21">
        <v>0</v>
      </c>
      <c r="I8" s="69">
        <v>0</v>
      </c>
      <c r="J8" s="52">
        <f aca="true" t="shared" si="0" ref="J8:J15">IF(ISERR(I8/H8),0,I8/H8)</f>
        <v>0</v>
      </c>
    </row>
    <row r="9" spans="1:10" ht="15" customHeight="1">
      <c r="A9" s="13" t="s">
        <v>207</v>
      </c>
      <c r="B9" s="16"/>
      <c r="C9" s="70">
        <v>0</v>
      </c>
      <c r="D9" s="71">
        <v>474900</v>
      </c>
      <c r="E9" s="72">
        <v>474900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 t="shared" si="0"/>
        <v>0</v>
      </c>
    </row>
    <row r="10" spans="1:10" ht="15" customHeight="1">
      <c r="A10" s="13" t="s">
        <v>301</v>
      </c>
      <c r="B10" s="16"/>
      <c r="C10" s="70">
        <v>0</v>
      </c>
      <c r="D10" s="174">
        <v>81100</v>
      </c>
      <c r="E10" s="72">
        <v>81080</v>
      </c>
      <c r="F10" s="52">
        <f>E10/D10</f>
        <v>0.9997533908754624</v>
      </c>
      <c r="G10" s="139">
        <v>0</v>
      </c>
      <c r="H10" s="71">
        <v>0</v>
      </c>
      <c r="I10" s="72">
        <v>0</v>
      </c>
      <c r="J10" s="55">
        <v>0</v>
      </c>
    </row>
    <row r="11" spans="1:10" ht="15" customHeight="1">
      <c r="A11" s="13" t="s">
        <v>196</v>
      </c>
      <c r="B11" s="16"/>
      <c r="C11" s="70">
        <v>0</v>
      </c>
      <c r="D11" s="71">
        <v>0</v>
      </c>
      <c r="E11" s="165">
        <v>0</v>
      </c>
      <c r="F11" s="52">
        <v>0</v>
      </c>
      <c r="G11" s="139">
        <v>0</v>
      </c>
      <c r="H11" s="71">
        <v>0</v>
      </c>
      <c r="I11" s="72">
        <v>0</v>
      </c>
      <c r="J11" s="55">
        <v>0</v>
      </c>
    </row>
    <row r="12" spans="1:10" ht="15" customHeight="1">
      <c r="A12" s="213" t="s">
        <v>66</v>
      </c>
      <c r="B12" s="214"/>
      <c r="C12" s="70">
        <v>330000</v>
      </c>
      <c r="D12" s="71">
        <v>338300</v>
      </c>
      <c r="E12" s="72">
        <v>338250</v>
      </c>
      <c r="F12" s="52">
        <f>E12/D12</f>
        <v>0.9998522021874077</v>
      </c>
      <c r="G12" s="139">
        <v>0</v>
      </c>
      <c r="H12" s="71">
        <v>0</v>
      </c>
      <c r="I12" s="72">
        <v>0</v>
      </c>
      <c r="J12" s="55">
        <f t="shared" si="0"/>
        <v>0</v>
      </c>
    </row>
    <row r="13" spans="1:10" ht="15" customHeight="1">
      <c r="A13" s="213" t="s">
        <v>67</v>
      </c>
      <c r="B13" s="215"/>
      <c r="C13" s="70">
        <v>520000</v>
      </c>
      <c r="D13" s="71">
        <v>569000</v>
      </c>
      <c r="E13" s="72">
        <v>569021.48</v>
      </c>
      <c r="F13" s="52">
        <f>E13/D13</f>
        <v>1.0000377504393674</v>
      </c>
      <c r="G13" s="139">
        <v>0</v>
      </c>
      <c r="H13" s="71">
        <v>0</v>
      </c>
      <c r="I13" s="72">
        <v>0</v>
      </c>
      <c r="J13" s="55">
        <f t="shared" si="0"/>
        <v>0</v>
      </c>
    </row>
    <row r="14" spans="1:10" ht="15" customHeight="1">
      <c r="A14" s="213" t="s">
        <v>68</v>
      </c>
      <c r="B14" s="224"/>
      <c r="C14" s="73">
        <v>1000</v>
      </c>
      <c r="D14" s="74">
        <v>17000</v>
      </c>
      <c r="E14" s="75">
        <v>16960.01</v>
      </c>
      <c r="F14" s="52">
        <f>E14/D14</f>
        <v>0.9976476470588235</v>
      </c>
      <c r="G14" s="140">
        <v>90000</v>
      </c>
      <c r="H14" s="74">
        <v>81000</v>
      </c>
      <c r="I14" s="75">
        <v>80939</v>
      </c>
      <c r="J14" s="52">
        <f>I14/H14</f>
        <v>0.9992469135802469</v>
      </c>
    </row>
    <row r="15" spans="1:10" ht="15" customHeight="1" thickBot="1">
      <c r="A15" s="204" t="s">
        <v>277</v>
      </c>
      <c r="B15" s="205"/>
      <c r="C15" s="76">
        <v>0</v>
      </c>
      <c r="D15" s="77">
        <v>91300</v>
      </c>
      <c r="E15" s="78">
        <v>91268.34</v>
      </c>
      <c r="F15" s="52">
        <f>E15/D15</f>
        <v>0.9996532311062432</v>
      </c>
      <c r="G15" s="141">
        <v>0</v>
      </c>
      <c r="H15" s="77">
        <v>0</v>
      </c>
      <c r="I15" s="78">
        <v>0</v>
      </c>
      <c r="J15" s="56">
        <f t="shared" si="0"/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5" customHeight="1">
      <c r="A17" s="18" t="s">
        <v>132</v>
      </c>
      <c r="B17" s="19">
        <v>558</v>
      </c>
      <c r="C17" s="79">
        <v>0</v>
      </c>
      <c r="D17" s="69">
        <v>13000</v>
      </c>
      <c r="E17" s="69">
        <v>13000</v>
      </c>
      <c r="F17" s="52">
        <f aca="true" t="shared" si="1" ref="F17:F22">E17/D17</f>
        <v>1</v>
      </c>
      <c r="G17" s="21">
        <v>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152</v>
      </c>
      <c r="B18" s="19">
        <v>501</v>
      </c>
      <c r="C18" s="79">
        <v>137800</v>
      </c>
      <c r="D18" s="80">
        <v>119600</v>
      </c>
      <c r="E18" s="69">
        <v>119621.48</v>
      </c>
      <c r="F18" s="52">
        <f t="shared" si="1"/>
        <v>1.0001795986622073</v>
      </c>
      <c r="G18" s="21">
        <v>0</v>
      </c>
      <c r="H18" s="81">
        <v>0</v>
      </c>
      <c r="I18" s="69">
        <v>0</v>
      </c>
      <c r="J18" s="52">
        <v>0</v>
      </c>
    </row>
    <row r="19" spans="1:10" ht="15" customHeight="1">
      <c r="A19" s="18" t="s">
        <v>134</v>
      </c>
      <c r="B19" s="19">
        <v>501</v>
      </c>
      <c r="C19" s="79">
        <v>520000</v>
      </c>
      <c r="D19" s="69">
        <v>569000</v>
      </c>
      <c r="E19" s="69">
        <v>569021.48</v>
      </c>
      <c r="F19" s="52">
        <f t="shared" si="1"/>
        <v>1.0000377504393674</v>
      </c>
      <c r="G19" s="21">
        <v>0</v>
      </c>
      <c r="H19" s="81">
        <v>0</v>
      </c>
      <c r="I19" s="69">
        <v>0</v>
      </c>
      <c r="J19" s="52">
        <v>0</v>
      </c>
    </row>
    <row r="20" spans="1:10" ht="15" customHeight="1">
      <c r="A20" s="10" t="s">
        <v>135</v>
      </c>
      <c r="B20" s="11">
        <v>502</v>
      </c>
      <c r="C20" s="82">
        <v>200000</v>
      </c>
      <c r="D20" s="80">
        <v>179800</v>
      </c>
      <c r="E20" s="80">
        <v>179785.63</v>
      </c>
      <c r="F20" s="52">
        <f t="shared" si="1"/>
        <v>0.9999200778642937</v>
      </c>
      <c r="G20" s="130">
        <v>10700</v>
      </c>
      <c r="H20" s="83">
        <v>9400</v>
      </c>
      <c r="I20" s="80">
        <v>9414.5</v>
      </c>
      <c r="J20" s="52">
        <f>I20/H20</f>
        <v>1.0015425531914894</v>
      </c>
    </row>
    <row r="21" spans="1:10" ht="15" customHeight="1">
      <c r="A21" s="10" t="s">
        <v>136</v>
      </c>
      <c r="B21" s="11">
        <v>502</v>
      </c>
      <c r="C21" s="82">
        <v>129400</v>
      </c>
      <c r="D21" s="80">
        <v>160300</v>
      </c>
      <c r="E21" s="80">
        <v>160308</v>
      </c>
      <c r="F21" s="52">
        <f t="shared" si="1"/>
        <v>1.0000499064254522</v>
      </c>
      <c r="G21" s="130">
        <v>1800</v>
      </c>
      <c r="H21" s="83">
        <v>2300</v>
      </c>
      <c r="I21" s="80">
        <v>2273</v>
      </c>
      <c r="J21" s="52">
        <f>I21/H21</f>
        <v>0.9882608695652174</v>
      </c>
    </row>
    <row r="22" spans="1:10" ht="15" customHeight="1">
      <c r="A22" s="10" t="s">
        <v>137</v>
      </c>
      <c r="B22" s="11">
        <v>502</v>
      </c>
      <c r="C22" s="82">
        <v>127200</v>
      </c>
      <c r="D22" s="80">
        <v>71200</v>
      </c>
      <c r="E22" s="80">
        <v>71208</v>
      </c>
      <c r="F22" s="52">
        <f t="shared" si="1"/>
        <v>1.0001123595505619</v>
      </c>
      <c r="G22" s="130">
        <v>6400</v>
      </c>
      <c r="H22" s="83">
        <v>9600</v>
      </c>
      <c r="I22" s="80">
        <v>9619</v>
      </c>
      <c r="J22" s="52">
        <f>I22/H22</f>
        <v>1.0019791666666666</v>
      </c>
    </row>
    <row r="23" spans="1:10" ht="15" customHeight="1">
      <c r="A23" s="10" t="s">
        <v>138</v>
      </c>
      <c r="B23" s="11">
        <v>502</v>
      </c>
      <c r="C23" s="82">
        <v>0</v>
      </c>
      <c r="D23" s="80">
        <v>0</v>
      </c>
      <c r="E23" s="80">
        <v>0</v>
      </c>
      <c r="F23" s="52">
        <v>0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153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0</v>
      </c>
      <c r="H24" s="83">
        <v>0</v>
      </c>
      <c r="I24" s="80">
        <v>0</v>
      </c>
      <c r="J24" s="52">
        <v>0</v>
      </c>
    </row>
    <row r="25" spans="1:10" ht="15" customHeight="1">
      <c r="A25" s="10" t="s">
        <v>140</v>
      </c>
      <c r="B25" s="11">
        <v>511</v>
      </c>
      <c r="C25" s="82">
        <v>21800</v>
      </c>
      <c r="D25" s="80">
        <v>79700</v>
      </c>
      <c r="E25" s="80">
        <v>79619.02</v>
      </c>
      <c r="F25" s="52">
        <f>E25/D25</f>
        <v>0.9989839397741531</v>
      </c>
      <c r="G25" s="130">
        <v>0</v>
      </c>
      <c r="H25" s="83">
        <v>0</v>
      </c>
      <c r="I25" s="80">
        <v>0</v>
      </c>
      <c r="J25" s="52">
        <v>0</v>
      </c>
    </row>
    <row r="26" spans="1:10" ht="15" customHeight="1">
      <c r="A26" s="10" t="s">
        <v>151</v>
      </c>
      <c r="B26" s="11">
        <v>512</v>
      </c>
      <c r="C26" s="82">
        <v>5000</v>
      </c>
      <c r="D26" s="80">
        <v>5900</v>
      </c>
      <c r="E26" s="80">
        <v>5850</v>
      </c>
      <c r="F26" s="52">
        <f>E26/D26</f>
        <v>0.9915254237288136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0</v>
      </c>
      <c r="D27" s="80">
        <v>0</v>
      </c>
      <c r="E27" s="80">
        <v>0</v>
      </c>
      <c r="F27" s="52">
        <v>0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235</v>
      </c>
      <c r="B28" s="11">
        <v>518</v>
      </c>
      <c r="C28" s="82">
        <v>209000</v>
      </c>
      <c r="D28" s="105">
        <v>324000</v>
      </c>
      <c r="E28" s="80">
        <v>324038.47</v>
      </c>
      <c r="F28" s="52">
        <f>E28/D28</f>
        <v>1.0001187345679012</v>
      </c>
      <c r="G28" s="130">
        <v>2700</v>
      </c>
      <c r="H28" s="83">
        <v>400</v>
      </c>
      <c r="I28" s="80">
        <v>360</v>
      </c>
      <c r="J28" s="52">
        <f>I28/H28</f>
        <v>0.9</v>
      </c>
    </row>
    <row r="29" spans="1:10" ht="15" customHeight="1">
      <c r="A29" s="10" t="s">
        <v>236</v>
      </c>
      <c r="B29" s="11">
        <v>521</v>
      </c>
      <c r="C29" s="82">
        <v>0</v>
      </c>
      <c r="D29" s="105">
        <v>399700</v>
      </c>
      <c r="E29" s="80">
        <v>399700</v>
      </c>
      <c r="F29" s="52">
        <f>E29/D29</f>
        <v>1</v>
      </c>
      <c r="G29" s="130">
        <v>8100</v>
      </c>
      <c r="H29" s="83">
        <v>8000</v>
      </c>
      <c r="I29" s="80">
        <v>8000</v>
      </c>
      <c r="J29" s="52">
        <f>I29/H29</f>
        <v>1</v>
      </c>
    </row>
    <row r="30" spans="1:10" ht="15" customHeight="1">
      <c r="A30" s="10" t="s">
        <v>237</v>
      </c>
      <c r="B30" s="11">
        <v>524</v>
      </c>
      <c r="C30" s="82">
        <v>0</v>
      </c>
      <c r="D30" s="105">
        <v>135400</v>
      </c>
      <c r="E30" s="80">
        <v>135334</v>
      </c>
      <c r="F30" s="52">
        <f>E30/D30</f>
        <v>0.9995125553914328</v>
      </c>
      <c r="G30" s="130">
        <v>0</v>
      </c>
      <c r="H30" s="83">
        <v>0</v>
      </c>
      <c r="I30" s="80">
        <v>0</v>
      </c>
      <c r="J30" s="52">
        <v>0</v>
      </c>
    </row>
    <row r="31" spans="1:10" ht="15" customHeight="1">
      <c r="A31" s="10" t="s">
        <v>238</v>
      </c>
      <c r="B31" s="11">
        <v>527</v>
      </c>
      <c r="C31" s="82">
        <v>0</v>
      </c>
      <c r="D31" s="105">
        <v>8000</v>
      </c>
      <c r="E31" s="80">
        <v>7994</v>
      </c>
      <c r="F31" s="52">
        <f>E31/D31</f>
        <v>0.99925</v>
      </c>
      <c r="G31" s="130">
        <v>0</v>
      </c>
      <c r="H31" s="83">
        <v>0</v>
      </c>
      <c r="I31" s="80">
        <v>0</v>
      </c>
      <c r="J31" s="52">
        <v>0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4900</v>
      </c>
      <c r="E32" s="80">
        <v>4906.38</v>
      </c>
      <c r="F32" s="52">
        <f>E32/D32</f>
        <v>1.0013020408163265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187</v>
      </c>
      <c r="B37" s="11">
        <v>549</v>
      </c>
      <c r="C37" s="82">
        <v>0</v>
      </c>
      <c r="D37" s="80">
        <v>0</v>
      </c>
      <c r="E37" s="80">
        <v>0</v>
      </c>
      <c r="F37" s="52">
        <v>0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102800</v>
      </c>
      <c r="D38" s="80">
        <v>103000</v>
      </c>
      <c r="E38" s="80">
        <v>103039</v>
      </c>
      <c r="F38" s="52">
        <f>E38/D38</f>
        <v>1.000378640776699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200</v>
      </c>
      <c r="D39" s="85">
        <v>300</v>
      </c>
      <c r="E39" s="85">
        <v>254.37</v>
      </c>
      <c r="F39" s="52">
        <f>E39/D39</f>
        <v>0.8479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SUM(C8:C15)</f>
        <v>1453200</v>
      </c>
      <c r="D40" s="59">
        <f>SUM(D8:D15)</f>
        <v>2173800</v>
      </c>
      <c r="E40" s="59">
        <f>SUM(E8:E15)</f>
        <v>2173679.83</v>
      </c>
      <c r="F40" s="60">
        <f>E40/D40</f>
        <v>0.9999447189253842</v>
      </c>
      <c r="G40" s="61">
        <f>SUM(G8:G15)</f>
        <v>90000</v>
      </c>
      <c r="H40" s="61">
        <f>SUM(H8:H15)</f>
        <v>81000</v>
      </c>
      <c r="I40" s="62">
        <f>SUM(I8:I15)</f>
        <v>80939</v>
      </c>
      <c r="J40" s="60">
        <f>I40/H40</f>
        <v>0.9992469135802469</v>
      </c>
    </row>
    <row r="41" spans="1:10" ht="15" customHeight="1" thickBot="1">
      <c r="A41" s="13" t="s">
        <v>21</v>
      </c>
      <c r="B41" s="16"/>
      <c r="C41" s="63">
        <f>-SUM(C17:C39)</f>
        <v>-1453200</v>
      </c>
      <c r="D41" s="63">
        <f>-SUM(D17:D39)</f>
        <v>-2173800</v>
      </c>
      <c r="E41" s="63">
        <f>-SUM(E17:E39)</f>
        <v>-2173679.83</v>
      </c>
      <c r="F41" s="52">
        <f>E41/D41</f>
        <v>0.9999447189253842</v>
      </c>
      <c r="G41" s="64">
        <f>-SUM(G17:G39)</f>
        <v>-29700</v>
      </c>
      <c r="H41" s="64">
        <f>-SUM(H17:H39)</f>
        <v>-29700</v>
      </c>
      <c r="I41" s="65">
        <f>-SUM(I17:I39)</f>
        <v>-29666.5</v>
      </c>
      <c r="J41" s="56">
        <f>I41/H41</f>
        <v>0.9988720538720539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0</v>
      </c>
      <c r="F42" s="67" t="s">
        <v>19</v>
      </c>
      <c r="G42" s="184">
        <f>+G40+G41</f>
        <v>60300</v>
      </c>
      <c r="H42" s="87">
        <f>+H40+H41</f>
        <v>51300</v>
      </c>
      <c r="I42" s="101">
        <f>+I40+I41</f>
        <v>51272.5</v>
      </c>
      <c r="J42" s="52">
        <f>I42/H42</f>
        <v>0.9994639376218324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0</v>
      </c>
      <c r="F44" s="179" t="s">
        <v>19</v>
      </c>
      <c r="G44" s="185">
        <v>0</v>
      </c>
      <c r="H44" s="181">
        <v>0</v>
      </c>
      <c r="I44" s="101">
        <f>I42</f>
        <v>51272.5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51272.5</v>
      </c>
      <c r="J45" s="180" t="s">
        <v>19</v>
      </c>
    </row>
    <row r="46" ht="12.75">
      <c r="C46" s="158"/>
    </row>
  </sheetData>
  <sheetProtection/>
  <mergeCells count="10">
    <mergeCell ref="A16:J16"/>
    <mergeCell ref="A12:B12"/>
    <mergeCell ref="A13:B13"/>
    <mergeCell ref="A14:B14"/>
    <mergeCell ref="D2:F2"/>
    <mergeCell ref="C4:F4"/>
    <mergeCell ref="G4:J4"/>
    <mergeCell ref="A15:B15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5.375" style="4" customWidth="1"/>
    <col min="12" max="16384" width="9.125" style="5" customWidth="1"/>
  </cols>
  <sheetData>
    <row r="1" ht="15" customHeight="1">
      <c r="A1" s="38" t="s">
        <v>192</v>
      </c>
    </row>
    <row r="2" spans="1:9" ht="15">
      <c r="A2" s="38" t="s">
        <v>116</v>
      </c>
      <c r="D2" s="206" t="s">
        <v>8</v>
      </c>
      <c r="E2" s="206"/>
      <c r="F2" s="206"/>
      <c r="G2" s="126"/>
      <c r="H2" s="39" t="s">
        <v>9</v>
      </c>
      <c r="I2" s="40">
        <v>43830</v>
      </c>
    </row>
    <row r="3" ht="13.5" thickBot="1"/>
    <row r="4" spans="3:10" ht="12" customHeight="1">
      <c r="C4" s="207" t="s">
        <v>61</v>
      </c>
      <c r="D4" s="208"/>
      <c r="E4" s="208"/>
      <c r="F4" s="209"/>
      <c r="G4" s="210" t="s">
        <v>10</v>
      </c>
      <c r="H4" s="208"/>
      <c r="I4" s="208"/>
      <c r="J4" s="209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16" t="s">
        <v>65</v>
      </c>
      <c r="B7" s="217"/>
      <c r="C7" s="217"/>
      <c r="D7" s="217"/>
      <c r="E7" s="217"/>
      <c r="F7" s="217"/>
      <c r="G7" s="217"/>
      <c r="H7" s="217"/>
      <c r="I7" s="217"/>
      <c r="J7" s="218"/>
    </row>
    <row r="8" spans="1:10" ht="15" customHeight="1">
      <c r="A8" s="211" t="s">
        <v>131</v>
      </c>
      <c r="B8" s="212"/>
      <c r="C8" s="68">
        <v>516900</v>
      </c>
      <c r="D8" s="21">
        <v>524900</v>
      </c>
      <c r="E8" s="69">
        <v>524900</v>
      </c>
      <c r="F8" s="52">
        <f>E8/D8</f>
        <v>1</v>
      </c>
      <c r="G8" s="21">
        <v>0</v>
      </c>
      <c r="H8" s="21">
        <v>0</v>
      </c>
      <c r="I8" s="69">
        <v>0</v>
      </c>
      <c r="J8" s="52">
        <f aca="true" t="shared" si="0" ref="J8:J15">IF(ISERR(I8/H8),0,I8/H8)</f>
        <v>0</v>
      </c>
    </row>
    <row r="9" spans="1:10" ht="15" customHeight="1">
      <c r="A9" s="13" t="s">
        <v>207</v>
      </c>
      <c r="B9" s="16"/>
      <c r="C9" s="70">
        <v>0</v>
      </c>
      <c r="D9" s="71">
        <v>514400</v>
      </c>
      <c r="E9" s="72">
        <v>514400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 t="shared" si="0"/>
        <v>0</v>
      </c>
    </row>
    <row r="10" spans="1:10" ht="15" customHeight="1">
      <c r="A10" s="13" t="s">
        <v>302</v>
      </c>
      <c r="B10" s="16"/>
      <c r="C10" s="70">
        <v>0</v>
      </c>
      <c r="D10" s="71">
        <v>214800</v>
      </c>
      <c r="E10" s="72">
        <v>214755.5</v>
      </c>
      <c r="F10" s="52">
        <f>E10/D10</f>
        <v>0.9997928305400372</v>
      </c>
      <c r="G10" s="139">
        <v>0</v>
      </c>
      <c r="H10" s="71">
        <v>0</v>
      </c>
      <c r="I10" s="72">
        <v>0</v>
      </c>
      <c r="J10" s="55">
        <v>0</v>
      </c>
    </row>
    <row r="11" spans="1:10" ht="15" customHeight="1">
      <c r="A11" s="13" t="s">
        <v>196</v>
      </c>
      <c r="B11" s="16"/>
      <c r="C11" s="70">
        <v>0</v>
      </c>
      <c r="D11" s="71">
        <v>0</v>
      </c>
      <c r="E11" s="165">
        <v>0</v>
      </c>
      <c r="F11" s="52">
        <v>0</v>
      </c>
      <c r="G11" s="139">
        <v>0</v>
      </c>
      <c r="H11" s="71">
        <v>0</v>
      </c>
      <c r="I11" s="72">
        <v>0</v>
      </c>
      <c r="J11" s="55">
        <v>0</v>
      </c>
    </row>
    <row r="12" spans="1:10" ht="15" customHeight="1">
      <c r="A12" s="213" t="s">
        <v>66</v>
      </c>
      <c r="B12" s="214"/>
      <c r="C12" s="70">
        <v>380000</v>
      </c>
      <c r="D12" s="71">
        <v>365500</v>
      </c>
      <c r="E12" s="72">
        <v>365500</v>
      </c>
      <c r="F12" s="52">
        <f>E12/D12</f>
        <v>1</v>
      </c>
      <c r="G12" s="139">
        <v>0</v>
      </c>
      <c r="H12" s="71">
        <v>0</v>
      </c>
      <c r="I12" s="72">
        <v>0</v>
      </c>
      <c r="J12" s="55">
        <f t="shared" si="0"/>
        <v>0</v>
      </c>
    </row>
    <row r="13" spans="1:10" ht="15" customHeight="1">
      <c r="A13" s="213" t="s">
        <v>67</v>
      </c>
      <c r="B13" s="215"/>
      <c r="C13" s="70">
        <v>580000</v>
      </c>
      <c r="D13" s="71">
        <v>538300</v>
      </c>
      <c r="E13" s="72">
        <v>538292</v>
      </c>
      <c r="F13" s="52">
        <f>E13/D13</f>
        <v>0.9999851383986624</v>
      </c>
      <c r="G13" s="139">
        <v>0</v>
      </c>
      <c r="H13" s="71">
        <v>0</v>
      </c>
      <c r="I13" s="72">
        <v>0</v>
      </c>
      <c r="J13" s="55">
        <f t="shared" si="0"/>
        <v>0</v>
      </c>
    </row>
    <row r="14" spans="1:10" ht="15" customHeight="1">
      <c r="A14" s="213" t="s">
        <v>68</v>
      </c>
      <c r="B14" s="224"/>
      <c r="C14" s="73">
        <v>500</v>
      </c>
      <c r="D14" s="74">
        <v>180700</v>
      </c>
      <c r="E14" s="75">
        <v>180666.76</v>
      </c>
      <c r="F14" s="52">
        <f>E14/D14</f>
        <v>0.999816048699502</v>
      </c>
      <c r="G14" s="140">
        <v>59400</v>
      </c>
      <c r="H14" s="74">
        <v>29600</v>
      </c>
      <c r="I14" s="75">
        <v>29530</v>
      </c>
      <c r="J14" s="52">
        <f>I14/H14</f>
        <v>0.9976351351351351</v>
      </c>
    </row>
    <row r="15" spans="1:10" ht="15" customHeight="1" thickBot="1">
      <c r="A15" s="204" t="s">
        <v>278</v>
      </c>
      <c r="B15" s="205"/>
      <c r="C15" s="76">
        <v>0</v>
      </c>
      <c r="D15" s="77">
        <v>60700</v>
      </c>
      <c r="E15" s="78">
        <v>60712.34</v>
      </c>
      <c r="F15" s="52">
        <f>E15/D15</f>
        <v>1.0002032948929158</v>
      </c>
      <c r="G15" s="141">
        <v>0</v>
      </c>
      <c r="H15" s="77">
        <v>0</v>
      </c>
      <c r="I15" s="78">
        <v>0</v>
      </c>
      <c r="J15" s="56">
        <f t="shared" si="0"/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5" customHeight="1">
      <c r="A17" s="18" t="s">
        <v>132</v>
      </c>
      <c r="B17" s="19">
        <v>558</v>
      </c>
      <c r="C17" s="79">
        <v>20000</v>
      </c>
      <c r="D17" s="69">
        <v>146200</v>
      </c>
      <c r="E17" s="69">
        <v>146207.51</v>
      </c>
      <c r="F17" s="52">
        <f>E17/D17</f>
        <v>1.0000513679890561</v>
      </c>
      <c r="G17" s="21">
        <v>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152</v>
      </c>
      <c r="B18" s="19">
        <v>501</v>
      </c>
      <c r="C18" s="79">
        <v>115600</v>
      </c>
      <c r="D18" s="80">
        <v>182300</v>
      </c>
      <c r="E18" s="69">
        <v>182330.86</v>
      </c>
      <c r="F18" s="52">
        <f aca="true" t="shared" si="1" ref="F18:F41">E18/D18</f>
        <v>1.0001692814042786</v>
      </c>
      <c r="G18" s="21">
        <v>15000</v>
      </c>
      <c r="H18" s="81">
        <v>1700</v>
      </c>
      <c r="I18" s="69">
        <v>1708</v>
      </c>
      <c r="J18" s="52">
        <f>I18/H18</f>
        <v>1.0047058823529411</v>
      </c>
    </row>
    <row r="19" spans="1:10" ht="15" customHeight="1">
      <c r="A19" s="18" t="s">
        <v>134</v>
      </c>
      <c r="B19" s="19">
        <v>501</v>
      </c>
      <c r="C19" s="79">
        <v>580000</v>
      </c>
      <c r="D19" s="69">
        <v>538300</v>
      </c>
      <c r="E19" s="69">
        <v>538286.9</v>
      </c>
      <c r="F19" s="52">
        <f t="shared" si="1"/>
        <v>0.9999756641278098</v>
      </c>
      <c r="G19" s="21">
        <v>0</v>
      </c>
      <c r="H19" s="81">
        <v>0</v>
      </c>
      <c r="I19" s="69">
        <v>0</v>
      </c>
      <c r="J19" s="52">
        <v>0</v>
      </c>
    </row>
    <row r="20" spans="1:10" ht="15" customHeight="1">
      <c r="A20" s="10" t="s">
        <v>135</v>
      </c>
      <c r="B20" s="11">
        <v>502</v>
      </c>
      <c r="C20" s="82">
        <v>155200</v>
      </c>
      <c r="D20" s="80">
        <v>160100</v>
      </c>
      <c r="E20" s="80">
        <v>160051.77</v>
      </c>
      <c r="F20" s="52">
        <f t="shared" si="1"/>
        <v>0.999698750780762</v>
      </c>
      <c r="G20" s="130">
        <v>4500</v>
      </c>
      <c r="H20" s="83">
        <v>1400</v>
      </c>
      <c r="I20" s="80">
        <v>1383.75</v>
      </c>
      <c r="J20" s="52">
        <f>I20/H20</f>
        <v>0.9883928571428572</v>
      </c>
    </row>
    <row r="21" spans="1:10" ht="15" customHeight="1">
      <c r="A21" s="10" t="s">
        <v>136</v>
      </c>
      <c r="B21" s="11">
        <v>502</v>
      </c>
      <c r="C21" s="82">
        <v>132000</v>
      </c>
      <c r="D21" s="80">
        <v>116600</v>
      </c>
      <c r="E21" s="80">
        <v>116591.75</v>
      </c>
      <c r="F21" s="52">
        <f>E21/D21</f>
        <v>0.9999292452830189</v>
      </c>
      <c r="G21" s="130">
        <v>2800</v>
      </c>
      <c r="H21" s="83">
        <v>900</v>
      </c>
      <c r="I21" s="80">
        <v>830.25</v>
      </c>
      <c r="J21" s="52">
        <f>I21/H21</f>
        <v>0.9225</v>
      </c>
    </row>
    <row r="22" spans="1:10" ht="15" customHeight="1">
      <c r="A22" s="10" t="s">
        <v>137</v>
      </c>
      <c r="B22" s="11">
        <v>502</v>
      </c>
      <c r="C22" s="82">
        <v>65400</v>
      </c>
      <c r="D22" s="80">
        <v>74300</v>
      </c>
      <c r="E22" s="80">
        <v>74264.5</v>
      </c>
      <c r="F22" s="52">
        <f>E22/D22</f>
        <v>0.9995222072678331</v>
      </c>
      <c r="G22" s="130">
        <v>2000</v>
      </c>
      <c r="H22" s="83">
        <v>600</v>
      </c>
      <c r="I22" s="80">
        <v>553.5</v>
      </c>
      <c r="J22" s="52">
        <f>I22/H22</f>
        <v>0.9225</v>
      </c>
    </row>
    <row r="23" spans="1:10" ht="15" customHeight="1">
      <c r="A23" s="10" t="s">
        <v>138</v>
      </c>
      <c r="B23" s="11">
        <v>502</v>
      </c>
      <c r="C23" s="82">
        <v>0</v>
      </c>
      <c r="D23" s="80">
        <v>0</v>
      </c>
      <c r="E23" s="80">
        <v>0</v>
      </c>
      <c r="F23" s="52">
        <v>0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153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0</v>
      </c>
      <c r="H24" s="83">
        <v>0</v>
      </c>
      <c r="I24" s="80">
        <v>0</v>
      </c>
      <c r="J24" s="52">
        <v>0</v>
      </c>
    </row>
    <row r="25" spans="1:10" ht="15" customHeight="1">
      <c r="A25" s="10" t="s">
        <v>140</v>
      </c>
      <c r="B25" s="11">
        <v>511</v>
      </c>
      <c r="C25" s="82">
        <v>20000</v>
      </c>
      <c r="D25" s="80">
        <v>30400</v>
      </c>
      <c r="E25" s="80">
        <v>30354.63</v>
      </c>
      <c r="F25" s="52">
        <f t="shared" si="1"/>
        <v>0.9985075657894737</v>
      </c>
      <c r="G25" s="130">
        <v>0</v>
      </c>
      <c r="H25" s="83">
        <v>0</v>
      </c>
      <c r="I25" s="80">
        <v>0</v>
      </c>
      <c r="J25" s="52">
        <v>0</v>
      </c>
    </row>
    <row r="26" spans="1:10" ht="15" customHeight="1">
      <c r="A26" s="10" t="s">
        <v>151</v>
      </c>
      <c r="B26" s="11">
        <v>512</v>
      </c>
      <c r="C26" s="82">
        <v>4800</v>
      </c>
      <c r="D26" s="80">
        <v>7800</v>
      </c>
      <c r="E26" s="80">
        <v>7782</v>
      </c>
      <c r="F26" s="52">
        <f t="shared" si="1"/>
        <v>0.9976923076923077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0</v>
      </c>
      <c r="D27" s="80">
        <v>0</v>
      </c>
      <c r="E27" s="80">
        <v>0</v>
      </c>
      <c r="F27" s="52">
        <v>0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142</v>
      </c>
      <c r="B28" s="11">
        <v>518</v>
      </c>
      <c r="C28" s="82">
        <v>205400</v>
      </c>
      <c r="D28" s="80">
        <v>493200</v>
      </c>
      <c r="E28" s="80">
        <v>493229.18</v>
      </c>
      <c r="F28" s="52">
        <f t="shared" si="1"/>
        <v>1.0000591646390917</v>
      </c>
      <c r="G28" s="130">
        <v>0</v>
      </c>
      <c r="H28" s="83">
        <v>0</v>
      </c>
      <c r="I28" s="80">
        <v>0</v>
      </c>
      <c r="J28" s="52">
        <v>0</v>
      </c>
    </row>
    <row r="29" spans="1:10" ht="15" customHeight="1">
      <c r="A29" s="10" t="s">
        <v>143</v>
      </c>
      <c r="B29" s="11">
        <v>521</v>
      </c>
      <c r="C29" s="82">
        <v>40000</v>
      </c>
      <c r="D29" s="80">
        <v>378200</v>
      </c>
      <c r="E29" s="80">
        <v>378200</v>
      </c>
      <c r="F29" s="52">
        <f t="shared" si="1"/>
        <v>1</v>
      </c>
      <c r="G29" s="130">
        <v>32000</v>
      </c>
      <c r="H29" s="83">
        <v>15100</v>
      </c>
      <c r="I29" s="80">
        <v>15150</v>
      </c>
      <c r="J29" s="52">
        <f>I29/H29</f>
        <v>1.0033112582781456</v>
      </c>
    </row>
    <row r="30" spans="1:10" ht="15" customHeight="1">
      <c r="A30" s="10" t="s">
        <v>144</v>
      </c>
      <c r="B30" s="11">
        <v>524</v>
      </c>
      <c r="C30" s="82">
        <v>13600</v>
      </c>
      <c r="D30" s="80">
        <v>128600</v>
      </c>
      <c r="E30" s="80">
        <v>128636</v>
      </c>
      <c r="F30" s="52">
        <f t="shared" si="1"/>
        <v>1.0002799377916018</v>
      </c>
      <c r="G30" s="130">
        <v>0</v>
      </c>
      <c r="H30" s="83">
        <v>0</v>
      </c>
      <c r="I30" s="80">
        <v>0</v>
      </c>
      <c r="J30" s="52">
        <v>0</v>
      </c>
    </row>
    <row r="31" spans="1:10" ht="15" customHeight="1">
      <c r="A31" s="10" t="s">
        <v>191</v>
      </c>
      <c r="B31" s="11">
        <v>527</v>
      </c>
      <c r="C31" s="82">
        <v>800</v>
      </c>
      <c r="D31" s="80">
        <v>7600</v>
      </c>
      <c r="E31" s="80">
        <v>7564</v>
      </c>
      <c r="F31" s="52">
        <f t="shared" si="1"/>
        <v>0.9952631578947368</v>
      </c>
      <c r="G31" s="130">
        <v>0</v>
      </c>
      <c r="H31" s="83">
        <v>0</v>
      </c>
      <c r="I31" s="80">
        <v>0</v>
      </c>
      <c r="J31" s="52">
        <v>0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0</v>
      </c>
      <c r="E32" s="80">
        <v>0</v>
      </c>
      <c r="F32" s="52">
        <v>0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187</v>
      </c>
      <c r="B37" s="11">
        <v>549</v>
      </c>
      <c r="C37" s="82">
        <v>0</v>
      </c>
      <c r="D37" s="80">
        <v>0</v>
      </c>
      <c r="E37" s="80">
        <v>0</v>
      </c>
      <c r="F37" s="52">
        <v>0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124600</v>
      </c>
      <c r="D38" s="80">
        <v>135500</v>
      </c>
      <c r="E38" s="80">
        <v>135517.96</v>
      </c>
      <c r="F38" s="52">
        <f t="shared" si="1"/>
        <v>1.000132546125461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0</v>
      </c>
      <c r="D39" s="85">
        <v>200</v>
      </c>
      <c r="E39" s="85">
        <v>209.54</v>
      </c>
      <c r="F39" s="52">
        <f t="shared" si="1"/>
        <v>1.0476999999999999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SUM(C8:C15)</f>
        <v>1477400</v>
      </c>
      <c r="D40" s="59">
        <f>SUM(D8:D15)</f>
        <v>2399300</v>
      </c>
      <c r="E40" s="59">
        <f>SUM(E8:E15)</f>
        <v>2399226.5999999996</v>
      </c>
      <c r="F40" s="60">
        <f t="shared" si="1"/>
        <v>0.9999694077439252</v>
      </c>
      <c r="G40" s="61">
        <f>SUM(G8:G15)</f>
        <v>59400</v>
      </c>
      <c r="H40" s="61">
        <f>SUM(H8:H15)</f>
        <v>29600</v>
      </c>
      <c r="I40" s="62">
        <f>SUM(I8:I15)</f>
        <v>29530</v>
      </c>
      <c r="J40" s="60">
        <f>I40/H40</f>
        <v>0.9976351351351351</v>
      </c>
    </row>
    <row r="41" spans="1:10" ht="15" customHeight="1" thickBot="1">
      <c r="A41" s="13" t="s">
        <v>21</v>
      </c>
      <c r="B41" s="16"/>
      <c r="C41" s="63">
        <f>-SUM(C17:C39)</f>
        <v>-1477400</v>
      </c>
      <c r="D41" s="63">
        <f>-SUM(D17:D39)</f>
        <v>-2399300</v>
      </c>
      <c r="E41" s="63">
        <f>-SUM(E17:E39)</f>
        <v>-2399226.5999999996</v>
      </c>
      <c r="F41" s="52">
        <f t="shared" si="1"/>
        <v>0.9999694077439252</v>
      </c>
      <c r="G41" s="64">
        <f>-SUM(G17:G39)</f>
        <v>-56300</v>
      </c>
      <c r="H41" s="64">
        <f>-SUM(H17:H39)</f>
        <v>-19700</v>
      </c>
      <c r="I41" s="65">
        <f>-SUM(I17:I39)</f>
        <v>-19625.5</v>
      </c>
      <c r="J41" s="56">
        <f>I41/H41</f>
        <v>0.9962182741116751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0</v>
      </c>
      <c r="F42" s="67" t="s">
        <v>19</v>
      </c>
      <c r="G42" s="184">
        <f>+G40+G41</f>
        <v>3100</v>
      </c>
      <c r="H42" s="87">
        <f>+H40+H41</f>
        <v>9900</v>
      </c>
      <c r="I42" s="101">
        <f>+I40+I41</f>
        <v>9904.5</v>
      </c>
      <c r="J42" s="52">
        <f>I42/H42</f>
        <v>1.0004545454545455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0</v>
      </c>
      <c r="F44" s="179" t="s">
        <v>19</v>
      </c>
      <c r="G44" s="185">
        <v>0</v>
      </c>
      <c r="H44" s="181">
        <v>0</v>
      </c>
      <c r="I44" s="101">
        <f>I42</f>
        <v>9904.5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9904.5</v>
      </c>
      <c r="J45" s="180" t="s">
        <v>19</v>
      </c>
    </row>
    <row r="46" ht="12.75">
      <c r="C46" s="158"/>
    </row>
  </sheetData>
  <sheetProtection/>
  <mergeCells count="10">
    <mergeCell ref="A16:J16"/>
    <mergeCell ref="A12:B12"/>
    <mergeCell ref="A13:B13"/>
    <mergeCell ref="A14:B14"/>
    <mergeCell ref="D2:F2"/>
    <mergeCell ref="C4:F4"/>
    <mergeCell ref="G4:J4"/>
    <mergeCell ref="A15:B15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193</v>
      </c>
    </row>
    <row r="2" spans="1:9" ht="15">
      <c r="A2" s="38" t="s">
        <v>115</v>
      </c>
      <c r="D2" s="206" t="s">
        <v>8</v>
      </c>
      <c r="E2" s="206"/>
      <c r="F2" s="206"/>
      <c r="G2" s="126"/>
      <c r="H2" s="39" t="s">
        <v>9</v>
      </c>
      <c r="I2" s="40">
        <v>43830</v>
      </c>
    </row>
    <row r="3" ht="13.5" thickBot="1"/>
    <row r="4" spans="3:10" ht="12" customHeight="1">
      <c r="C4" s="207" t="s">
        <v>61</v>
      </c>
      <c r="D4" s="208"/>
      <c r="E4" s="208"/>
      <c r="F4" s="209"/>
      <c r="G4" s="210" t="s">
        <v>10</v>
      </c>
      <c r="H4" s="208"/>
      <c r="I4" s="208"/>
      <c r="J4" s="209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16" t="s">
        <v>65</v>
      </c>
      <c r="B7" s="217"/>
      <c r="C7" s="217"/>
      <c r="D7" s="217"/>
      <c r="E7" s="217"/>
      <c r="F7" s="217"/>
      <c r="G7" s="217"/>
      <c r="H7" s="217"/>
      <c r="I7" s="217"/>
      <c r="J7" s="218"/>
    </row>
    <row r="8" spans="1:10" ht="15" customHeight="1">
      <c r="A8" s="211" t="s">
        <v>131</v>
      </c>
      <c r="B8" s="212"/>
      <c r="C8" s="68">
        <v>520800</v>
      </c>
      <c r="D8" s="21">
        <v>520800</v>
      </c>
      <c r="E8" s="69">
        <v>520800</v>
      </c>
      <c r="F8" s="52">
        <f>E8/D8</f>
        <v>1</v>
      </c>
      <c r="G8" s="21">
        <v>0</v>
      </c>
      <c r="H8" s="21">
        <v>0</v>
      </c>
      <c r="I8" s="69">
        <v>0</v>
      </c>
      <c r="J8" s="52">
        <f aca="true" t="shared" si="0" ref="J8:J15">IF(ISERR(I8/H8),0,I8/H8)</f>
        <v>0</v>
      </c>
    </row>
    <row r="9" spans="1:10" ht="15" customHeight="1">
      <c r="A9" s="13" t="s">
        <v>207</v>
      </c>
      <c r="B9" s="16"/>
      <c r="C9" s="70">
        <v>0</v>
      </c>
      <c r="D9" s="71">
        <v>475900</v>
      </c>
      <c r="E9" s="72">
        <v>475900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 t="shared" si="0"/>
        <v>0</v>
      </c>
    </row>
    <row r="10" spans="1:10" ht="15" customHeight="1">
      <c r="A10" s="13" t="s">
        <v>302</v>
      </c>
      <c r="B10" s="16"/>
      <c r="C10" s="70">
        <v>0</v>
      </c>
      <c r="D10" s="71">
        <v>198300</v>
      </c>
      <c r="E10" s="72">
        <v>198300.5</v>
      </c>
      <c r="F10" s="52">
        <f>E10/D10</f>
        <v>1.0000025214321735</v>
      </c>
      <c r="G10" s="139">
        <v>0</v>
      </c>
      <c r="H10" s="71">
        <v>0</v>
      </c>
      <c r="I10" s="72">
        <v>0</v>
      </c>
      <c r="J10" s="55">
        <v>0</v>
      </c>
    </row>
    <row r="11" spans="1:10" ht="15" customHeight="1">
      <c r="A11" s="13" t="s">
        <v>196</v>
      </c>
      <c r="B11" s="16"/>
      <c r="C11" s="70">
        <v>0</v>
      </c>
      <c r="D11" s="71">
        <v>0</v>
      </c>
      <c r="E11" s="165">
        <v>0</v>
      </c>
      <c r="F11" s="52">
        <v>0</v>
      </c>
      <c r="G11" s="139">
        <v>0</v>
      </c>
      <c r="H11" s="71">
        <v>0</v>
      </c>
      <c r="I11" s="72">
        <v>0</v>
      </c>
      <c r="J11" s="55">
        <v>0</v>
      </c>
    </row>
    <row r="12" spans="1:10" ht="15" customHeight="1">
      <c r="A12" s="213" t="s">
        <v>66</v>
      </c>
      <c r="B12" s="214"/>
      <c r="C12" s="70">
        <v>360000</v>
      </c>
      <c r="D12" s="71">
        <v>326000</v>
      </c>
      <c r="E12" s="72">
        <v>326000</v>
      </c>
      <c r="F12" s="52">
        <f>E12/D12</f>
        <v>1</v>
      </c>
      <c r="G12" s="139">
        <v>0</v>
      </c>
      <c r="H12" s="71">
        <v>0</v>
      </c>
      <c r="I12" s="72">
        <v>0</v>
      </c>
      <c r="J12" s="55">
        <f t="shared" si="0"/>
        <v>0</v>
      </c>
    </row>
    <row r="13" spans="1:10" ht="15" customHeight="1">
      <c r="A13" s="213" t="s">
        <v>67</v>
      </c>
      <c r="B13" s="215"/>
      <c r="C13" s="70">
        <v>570000</v>
      </c>
      <c r="D13" s="71">
        <v>554300</v>
      </c>
      <c r="E13" s="72">
        <v>554296.66</v>
      </c>
      <c r="F13" s="52">
        <f>E13/D13</f>
        <v>0.9999939743821036</v>
      </c>
      <c r="G13" s="139">
        <v>0</v>
      </c>
      <c r="H13" s="71">
        <v>0</v>
      </c>
      <c r="I13" s="72">
        <v>0</v>
      </c>
      <c r="J13" s="55">
        <f t="shared" si="0"/>
        <v>0</v>
      </c>
    </row>
    <row r="14" spans="1:10" ht="15" customHeight="1">
      <c r="A14" s="213" t="s">
        <v>68</v>
      </c>
      <c r="B14" s="224"/>
      <c r="C14" s="73">
        <v>800</v>
      </c>
      <c r="D14" s="74">
        <v>5500</v>
      </c>
      <c r="E14" s="75">
        <v>5504.39</v>
      </c>
      <c r="F14" s="52">
        <f>E14/D14</f>
        <v>1.000798181818182</v>
      </c>
      <c r="G14" s="140">
        <v>98800</v>
      </c>
      <c r="H14" s="74">
        <v>98600</v>
      </c>
      <c r="I14" s="75">
        <v>98578</v>
      </c>
      <c r="J14" s="52">
        <f>I14/H14</f>
        <v>0.9997768762677485</v>
      </c>
    </row>
    <row r="15" spans="1:10" ht="15" customHeight="1" thickBot="1">
      <c r="A15" s="204" t="s">
        <v>98</v>
      </c>
      <c r="B15" s="205"/>
      <c r="C15" s="76">
        <v>0</v>
      </c>
      <c r="D15" s="77">
        <v>0</v>
      </c>
      <c r="E15" s="78">
        <v>0</v>
      </c>
      <c r="F15" s="52">
        <v>0</v>
      </c>
      <c r="G15" s="141">
        <v>0</v>
      </c>
      <c r="H15" s="77">
        <v>0</v>
      </c>
      <c r="I15" s="78">
        <v>0</v>
      </c>
      <c r="J15" s="56">
        <f t="shared" si="0"/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5" customHeight="1">
      <c r="A17" s="18" t="s">
        <v>132</v>
      </c>
      <c r="B17" s="19">
        <v>558</v>
      </c>
      <c r="C17" s="79">
        <v>0</v>
      </c>
      <c r="D17" s="69">
        <v>205400</v>
      </c>
      <c r="E17" s="69">
        <v>205373.5</v>
      </c>
      <c r="F17" s="52">
        <f aca="true" t="shared" si="1" ref="F17:F22">E17/D17</f>
        <v>0.9998709834469328</v>
      </c>
      <c r="G17" s="21">
        <v>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152</v>
      </c>
      <c r="B18" s="19">
        <v>501</v>
      </c>
      <c r="C18" s="79">
        <v>121000</v>
      </c>
      <c r="D18" s="80">
        <v>101300</v>
      </c>
      <c r="E18" s="69">
        <v>101319.36</v>
      </c>
      <c r="F18" s="52">
        <f t="shared" si="1"/>
        <v>1.0001911154985192</v>
      </c>
      <c r="G18" s="21">
        <v>0</v>
      </c>
      <c r="H18" s="81">
        <v>0</v>
      </c>
      <c r="I18" s="69">
        <v>0</v>
      </c>
      <c r="J18" s="52">
        <v>0</v>
      </c>
    </row>
    <row r="19" spans="1:10" ht="15" customHeight="1">
      <c r="A19" s="18" t="s">
        <v>134</v>
      </c>
      <c r="B19" s="19">
        <v>501</v>
      </c>
      <c r="C19" s="79">
        <v>570000</v>
      </c>
      <c r="D19" s="69">
        <v>554300</v>
      </c>
      <c r="E19" s="69">
        <v>554296.66</v>
      </c>
      <c r="F19" s="52">
        <f t="shared" si="1"/>
        <v>0.9999939743821036</v>
      </c>
      <c r="G19" s="21">
        <v>0</v>
      </c>
      <c r="H19" s="81">
        <v>0</v>
      </c>
      <c r="I19" s="69">
        <v>0</v>
      </c>
      <c r="J19" s="52">
        <v>0</v>
      </c>
    </row>
    <row r="20" spans="1:10" ht="15" customHeight="1">
      <c r="A20" s="10" t="s">
        <v>135</v>
      </c>
      <c r="B20" s="11">
        <v>502</v>
      </c>
      <c r="C20" s="82">
        <v>139400</v>
      </c>
      <c r="D20" s="80">
        <v>143800</v>
      </c>
      <c r="E20" s="80">
        <v>143794.96</v>
      </c>
      <c r="F20" s="52">
        <f t="shared" si="1"/>
        <v>0.9999649513212795</v>
      </c>
      <c r="G20" s="130">
        <v>17000</v>
      </c>
      <c r="H20" s="83">
        <v>9300</v>
      </c>
      <c r="I20" s="80">
        <v>9321.35</v>
      </c>
      <c r="J20" s="52">
        <f>I20/H20</f>
        <v>1.0022956989247311</v>
      </c>
    </row>
    <row r="21" spans="1:10" ht="15" customHeight="1">
      <c r="A21" s="10" t="s">
        <v>136</v>
      </c>
      <c r="B21" s="11">
        <v>502</v>
      </c>
      <c r="C21" s="82">
        <v>125000</v>
      </c>
      <c r="D21" s="80">
        <v>133700</v>
      </c>
      <c r="E21" s="80">
        <v>133665.5</v>
      </c>
      <c r="F21" s="52">
        <f t="shared" si="1"/>
        <v>0.9997419596110696</v>
      </c>
      <c r="G21" s="130">
        <v>3700</v>
      </c>
      <c r="H21" s="83">
        <v>800</v>
      </c>
      <c r="I21" s="80">
        <v>776</v>
      </c>
      <c r="J21" s="52">
        <f>I21/H21</f>
        <v>0.97</v>
      </c>
    </row>
    <row r="22" spans="1:10" ht="15" customHeight="1">
      <c r="A22" s="10" t="s">
        <v>137</v>
      </c>
      <c r="B22" s="11">
        <v>502</v>
      </c>
      <c r="C22" s="82">
        <v>118300</v>
      </c>
      <c r="D22" s="80">
        <v>69700</v>
      </c>
      <c r="E22" s="80">
        <v>69679.36</v>
      </c>
      <c r="F22" s="52">
        <f t="shared" si="1"/>
        <v>0.9997038737446198</v>
      </c>
      <c r="G22" s="130">
        <v>5100</v>
      </c>
      <c r="H22" s="83">
        <v>15900</v>
      </c>
      <c r="I22" s="80">
        <v>15866.64</v>
      </c>
      <c r="J22" s="52">
        <f>I22/H22</f>
        <v>0.9979018867924528</v>
      </c>
    </row>
    <row r="23" spans="1:10" ht="15" customHeight="1">
      <c r="A23" s="10" t="s">
        <v>138</v>
      </c>
      <c r="B23" s="11">
        <v>502</v>
      </c>
      <c r="C23" s="82">
        <v>0</v>
      </c>
      <c r="D23" s="80">
        <v>0</v>
      </c>
      <c r="E23" s="80">
        <v>0</v>
      </c>
      <c r="F23" s="52">
        <v>0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153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0</v>
      </c>
      <c r="H24" s="83">
        <v>0</v>
      </c>
      <c r="I24" s="80">
        <v>0</v>
      </c>
      <c r="J24" s="52">
        <v>0</v>
      </c>
    </row>
    <row r="25" spans="1:10" ht="15" customHeight="1">
      <c r="A25" s="10" t="s">
        <v>140</v>
      </c>
      <c r="B25" s="11">
        <v>511</v>
      </c>
      <c r="C25" s="82">
        <v>15000</v>
      </c>
      <c r="D25" s="80">
        <v>7400</v>
      </c>
      <c r="E25" s="80">
        <v>7404.8</v>
      </c>
      <c r="F25" s="52">
        <f>E25/D25</f>
        <v>1.0006486486486488</v>
      </c>
      <c r="G25" s="130">
        <v>0</v>
      </c>
      <c r="H25" s="83">
        <v>0</v>
      </c>
      <c r="I25" s="80">
        <v>0</v>
      </c>
      <c r="J25" s="52">
        <v>0</v>
      </c>
    </row>
    <row r="26" spans="1:10" ht="15" customHeight="1">
      <c r="A26" s="10" t="s">
        <v>151</v>
      </c>
      <c r="B26" s="11">
        <v>512</v>
      </c>
      <c r="C26" s="82">
        <v>5000</v>
      </c>
      <c r="D26" s="80">
        <v>5500</v>
      </c>
      <c r="E26" s="80">
        <v>5514</v>
      </c>
      <c r="F26" s="52">
        <f>E26/D26</f>
        <v>1.0025454545454546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0</v>
      </c>
      <c r="D27" s="80">
        <v>0</v>
      </c>
      <c r="E27" s="80">
        <v>0</v>
      </c>
      <c r="F27" s="52">
        <v>0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142</v>
      </c>
      <c r="B28" s="11">
        <v>518</v>
      </c>
      <c r="C28" s="82">
        <v>201000</v>
      </c>
      <c r="D28" s="80">
        <v>255100</v>
      </c>
      <c r="E28" s="80">
        <v>255130</v>
      </c>
      <c r="F28" s="52">
        <f>E28/D28</f>
        <v>1.0001176009408075</v>
      </c>
      <c r="G28" s="130">
        <v>1200</v>
      </c>
      <c r="H28" s="83">
        <v>1200</v>
      </c>
      <c r="I28" s="80">
        <v>1200</v>
      </c>
      <c r="J28" s="52">
        <f>I28/H28</f>
        <v>1</v>
      </c>
    </row>
    <row r="29" spans="1:10" ht="15" customHeight="1">
      <c r="A29" s="10" t="s">
        <v>143</v>
      </c>
      <c r="B29" s="11">
        <v>521</v>
      </c>
      <c r="C29" s="82">
        <v>25000</v>
      </c>
      <c r="D29" s="80">
        <v>349900</v>
      </c>
      <c r="E29" s="80">
        <v>349900</v>
      </c>
      <c r="F29" s="52">
        <f>E29/D29</f>
        <v>1</v>
      </c>
      <c r="G29" s="130">
        <v>8100</v>
      </c>
      <c r="H29" s="83">
        <v>0</v>
      </c>
      <c r="I29" s="80">
        <v>0</v>
      </c>
      <c r="J29" s="52">
        <v>0</v>
      </c>
    </row>
    <row r="30" spans="1:10" ht="15" customHeight="1">
      <c r="A30" s="10" t="s">
        <v>144</v>
      </c>
      <c r="B30" s="11">
        <v>524</v>
      </c>
      <c r="C30" s="82">
        <v>8500</v>
      </c>
      <c r="D30" s="80">
        <v>118000</v>
      </c>
      <c r="E30" s="80">
        <v>118021</v>
      </c>
      <c r="F30" s="52">
        <f>E30/D30</f>
        <v>1.000177966101695</v>
      </c>
      <c r="G30" s="130">
        <v>0</v>
      </c>
      <c r="H30" s="83">
        <v>0</v>
      </c>
      <c r="I30" s="80">
        <v>0</v>
      </c>
      <c r="J30" s="52">
        <v>0</v>
      </c>
    </row>
    <row r="31" spans="1:10" ht="15" customHeight="1">
      <c r="A31" s="10" t="s">
        <v>191</v>
      </c>
      <c r="B31" s="11">
        <v>527</v>
      </c>
      <c r="C31" s="82">
        <v>500</v>
      </c>
      <c r="D31" s="80">
        <v>12800</v>
      </c>
      <c r="E31" s="80">
        <v>12798</v>
      </c>
      <c r="F31" s="52">
        <f>E31/D31</f>
        <v>0.99984375</v>
      </c>
      <c r="G31" s="130">
        <v>0</v>
      </c>
      <c r="H31" s="83">
        <v>0</v>
      </c>
      <c r="I31" s="80">
        <v>0</v>
      </c>
      <c r="J31" s="52">
        <v>0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1000</v>
      </c>
      <c r="E32" s="80">
        <v>981</v>
      </c>
      <c r="F32" s="52">
        <f>E32/D32</f>
        <v>0.981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187</v>
      </c>
      <c r="B37" s="11">
        <v>549</v>
      </c>
      <c r="C37" s="82">
        <v>0</v>
      </c>
      <c r="D37" s="80">
        <v>0</v>
      </c>
      <c r="E37" s="80">
        <v>0</v>
      </c>
      <c r="F37" s="52">
        <v>0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122700</v>
      </c>
      <c r="D38" s="80">
        <v>122700</v>
      </c>
      <c r="E38" s="80">
        <v>122705</v>
      </c>
      <c r="F38" s="52">
        <f>E38/D38</f>
        <v>1.0000407497962511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200</v>
      </c>
      <c r="D39" s="85">
        <v>200</v>
      </c>
      <c r="E39" s="85">
        <v>218.41</v>
      </c>
      <c r="F39" s="52">
        <f>E39/D39</f>
        <v>1.09205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SUM(C8:C15)</f>
        <v>1451600</v>
      </c>
      <c r="D40" s="59">
        <f>SUM(D8:D15)</f>
        <v>2080800</v>
      </c>
      <c r="E40" s="59">
        <f>SUM(E8:E15)</f>
        <v>2080801.55</v>
      </c>
      <c r="F40" s="60">
        <f>E40/D40</f>
        <v>1.0000007449058055</v>
      </c>
      <c r="G40" s="61">
        <f>SUM(G8:G15)</f>
        <v>98800</v>
      </c>
      <c r="H40" s="61">
        <f>SUM(H8:H15)</f>
        <v>98600</v>
      </c>
      <c r="I40" s="62">
        <f>SUM(I8:I15)</f>
        <v>98578</v>
      </c>
      <c r="J40" s="60">
        <f>I40/H40</f>
        <v>0.9997768762677485</v>
      </c>
    </row>
    <row r="41" spans="1:10" ht="15" customHeight="1" thickBot="1">
      <c r="A41" s="13" t="s">
        <v>21</v>
      </c>
      <c r="B41" s="16"/>
      <c r="C41" s="63">
        <f>-SUM(C17:C39)</f>
        <v>-1451600</v>
      </c>
      <c r="D41" s="63">
        <f>-SUM(D17:D39)</f>
        <v>-2080800</v>
      </c>
      <c r="E41" s="63">
        <f>-SUM(E17:E39)</f>
        <v>-2080801.55</v>
      </c>
      <c r="F41" s="52">
        <f>E41/D41</f>
        <v>1.0000007449058055</v>
      </c>
      <c r="G41" s="64">
        <f>-SUM(G17:G39)</f>
        <v>-35100</v>
      </c>
      <c r="H41" s="64">
        <f>-SUM(H17:H39)</f>
        <v>-27200</v>
      </c>
      <c r="I41" s="65">
        <f>-SUM(I17:I39)</f>
        <v>-27163.989999999998</v>
      </c>
      <c r="J41" s="56">
        <f>I41/H41</f>
        <v>0.9986761029411764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0</v>
      </c>
      <c r="F42" s="67" t="s">
        <v>19</v>
      </c>
      <c r="G42" s="184">
        <f>+G40+G41</f>
        <v>63700</v>
      </c>
      <c r="H42" s="87">
        <f>+H40+H41</f>
        <v>71400</v>
      </c>
      <c r="I42" s="101">
        <f>+I40+I41</f>
        <v>71414.01000000001</v>
      </c>
      <c r="J42" s="52">
        <f>I42/H42</f>
        <v>1.0001962184873952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0</v>
      </c>
      <c r="F44" s="179" t="s">
        <v>19</v>
      </c>
      <c r="G44" s="185">
        <v>0</v>
      </c>
      <c r="H44" s="181">
        <v>0</v>
      </c>
      <c r="I44" s="101">
        <f>I42</f>
        <v>71414.01000000001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71414.01000000001</v>
      </c>
      <c r="J45" s="180" t="s">
        <v>19</v>
      </c>
    </row>
    <row r="46" ht="12.75">
      <c r="C46" s="158"/>
    </row>
  </sheetData>
  <sheetProtection/>
  <mergeCells count="10">
    <mergeCell ref="A16:J16"/>
    <mergeCell ref="A12:B12"/>
    <mergeCell ref="A13:B13"/>
    <mergeCell ref="A14:B14"/>
    <mergeCell ref="D2:F2"/>
    <mergeCell ref="C4:F4"/>
    <mergeCell ref="G4:J4"/>
    <mergeCell ref="A15:B15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113</v>
      </c>
    </row>
    <row r="2" spans="1:9" ht="15">
      <c r="A2" s="38" t="s">
        <v>114</v>
      </c>
      <c r="D2" s="206" t="s">
        <v>8</v>
      </c>
      <c r="E2" s="206"/>
      <c r="F2" s="206"/>
      <c r="G2" s="126"/>
      <c r="H2" s="39" t="s">
        <v>9</v>
      </c>
      <c r="I2" s="40">
        <v>43830</v>
      </c>
    </row>
    <row r="3" ht="13.5" thickBot="1"/>
    <row r="4" spans="1:10" ht="12" customHeight="1">
      <c r="A4" s="6" t="s">
        <v>155</v>
      </c>
      <c r="C4" s="207" t="s">
        <v>61</v>
      </c>
      <c r="D4" s="208"/>
      <c r="E4" s="208"/>
      <c r="F4" s="209"/>
      <c r="G4" s="210" t="s">
        <v>10</v>
      </c>
      <c r="H4" s="208"/>
      <c r="I4" s="208"/>
      <c r="J4" s="209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16" t="s">
        <v>65</v>
      </c>
      <c r="B7" s="217"/>
      <c r="C7" s="217"/>
      <c r="D7" s="217"/>
      <c r="E7" s="217"/>
      <c r="F7" s="217"/>
      <c r="G7" s="217"/>
      <c r="H7" s="217"/>
      <c r="I7" s="217"/>
      <c r="J7" s="218"/>
    </row>
    <row r="8" spans="1:10" ht="15" customHeight="1">
      <c r="A8" s="211" t="s">
        <v>131</v>
      </c>
      <c r="B8" s="212"/>
      <c r="C8" s="68">
        <v>562700</v>
      </c>
      <c r="D8" s="21">
        <v>562700</v>
      </c>
      <c r="E8" s="69">
        <v>562700</v>
      </c>
      <c r="F8" s="52">
        <f>E8/D8</f>
        <v>1</v>
      </c>
      <c r="G8" s="21">
        <v>0</v>
      </c>
      <c r="H8" s="21">
        <v>0</v>
      </c>
      <c r="I8" s="69">
        <v>0</v>
      </c>
      <c r="J8" s="52">
        <f aca="true" t="shared" si="0" ref="J8:J15">IF(ISERR(I8/H8),0,I8/H8)</f>
        <v>0</v>
      </c>
    </row>
    <row r="9" spans="1:10" ht="14.25" customHeight="1">
      <c r="A9" s="13" t="s">
        <v>207</v>
      </c>
      <c r="B9" s="16"/>
      <c r="C9" s="70">
        <v>0</v>
      </c>
      <c r="D9" s="71">
        <v>465100</v>
      </c>
      <c r="E9" s="72">
        <v>465100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 t="shared" si="0"/>
        <v>0</v>
      </c>
    </row>
    <row r="10" spans="1:10" ht="14.25" customHeight="1">
      <c r="A10" s="13" t="s">
        <v>298</v>
      </c>
      <c r="B10" s="16"/>
      <c r="C10" s="70">
        <v>0</v>
      </c>
      <c r="D10" s="71">
        <v>0</v>
      </c>
      <c r="E10" s="72">
        <v>0</v>
      </c>
      <c r="F10" s="52">
        <v>0</v>
      </c>
      <c r="G10" s="139">
        <v>0</v>
      </c>
      <c r="H10" s="71">
        <v>0</v>
      </c>
      <c r="I10" s="72">
        <v>0</v>
      </c>
      <c r="J10" s="55">
        <v>0</v>
      </c>
    </row>
    <row r="11" spans="1:10" ht="15" customHeight="1">
      <c r="A11" s="13" t="s">
        <v>196</v>
      </c>
      <c r="B11" s="16"/>
      <c r="C11" s="70">
        <v>0</v>
      </c>
      <c r="D11" s="71">
        <v>0</v>
      </c>
      <c r="E11" s="165">
        <v>0</v>
      </c>
      <c r="F11" s="52">
        <v>0</v>
      </c>
      <c r="G11" s="139">
        <v>0</v>
      </c>
      <c r="H11" s="71">
        <v>0</v>
      </c>
      <c r="I11" s="72">
        <v>0</v>
      </c>
      <c r="J11" s="55">
        <v>0</v>
      </c>
    </row>
    <row r="12" spans="1:10" ht="15" customHeight="1">
      <c r="A12" s="213" t="s">
        <v>66</v>
      </c>
      <c r="B12" s="214"/>
      <c r="C12" s="70">
        <v>380000</v>
      </c>
      <c r="D12" s="71">
        <v>338500</v>
      </c>
      <c r="E12" s="72">
        <v>338500</v>
      </c>
      <c r="F12" s="52">
        <f>E12/D12</f>
        <v>1</v>
      </c>
      <c r="G12" s="139">
        <v>0</v>
      </c>
      <c r="H12" s="71">
        <v>0</v>
      </c>
      <c r="I12" s="72">
        <v>0</v>
      </c>
      <c r="J12" s="55">
        <f t="shared" si="0"/>
        <v>0</v>
      </c>
    </row>
    <row r="13" spans="1:10" ht="15" customHeight="1">
      <c r="A13" s="213" t="s">
        <v>67</v>
      </c>
      <c r="B13" s="215"/>
      <c r="C13" s="70">
        <v>645000</v>
      </c>
      <c r="D13" s="71">
        <v>611900</v>
      </c>
      <c r="E13" s="72">
        <v>611885.52</v>
      </c>
      <c r="F13" s="52">
        <f>E13/D13</f>
        <v>0.9999763360026148</v>
      </c>
      <c r="G13" s="139">
        <v>0</v>
      </c>
      <c r="H13" s="71">
        <v>0</v>
      </c>
      <c r="I13" s="72">
        <v>0</v>
      </c>
      <c r="J13" s="55">
        <f t="shared" si="0"/>
        <v>0</v>
      </c>
    </row>
    <row r="14" spans="1:10" ht="15" customHeight="1">
      <c r="A14" s="213" t="s">
        <v>68</v>
      </c>
      <c r="B14" s="224"/>
      <c r="C14" s="73">
        <v>800</v>
      </c>
      <c r="D14" s="74">
        <v>262100</v>
      </c>
      <c r="E14" s="75">
        <v>262075.73</v>
      </c>
      <c r="F14" s="52">
        <f>E14/D14</f>
        <v>0.9999074017550553</v>
      </c>
      <c r="G14" s="140">
        <v>140000</v>
      </c>
      <c r="H14" s="74">
        <v>91400</v>
      </c>
      <c r="I14" s="75">
        <v>91445.5</v>
      </c>
      <c r="J14" s="52">
        <f>I14/H14</f>
        <v>1.0004978118161925</v>
      </c>
    </row>
    <row r="15" spans="1:10" ht="15" customHeight="1" thickBot="1">
      <c r="A15" s="204" t="s">
        <v>156</v>
      </c>
      <c r="B15" s="205"/>
      <c r="C15" s="76">
        <v>0</v>
      </c>
      <c r="D15" s="77">
        <v>25300</v>
      </c>
      <c r="E15" s="78">
        <v>25225</v>
      </c>
      <c r="F15" s="52">
        <f>E15/D15</f>
        <v>0.9970355731225297</v>
      </c>
      <c r="G15" s="141">
        <v>0</v>
      </c>
      <c r="H15" s="77">
        <v>0</v>
      </c>
      <c r="I15" s="78">
        <v>0</v>
      </c>
      <c r="J15" s="56">
        <f t="shared" si="0"/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5" customHeight="1">
      <c r="A17" s="18" t="s">
        <v>132</v>
      </c>
      <c r="B17" s="19">
        <v>558</v>
      </c>
      <c r="C17" s="79">
        <v>0</v>
      </c>
      <c r="D17" s="69">
        <v>32500</v>
      </c>
      <c r="E17" s="69">
        <v>32555</v>
      </c>
      <c r="F17" s="52">
        <f aca="true" t="shared" si="1" ref="F17:F22">E17/D17</f>
        <v>1.0016923076923077</v>
      </c>
      <c r="G17" s="21">
        <v>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133</v>
      </c>
      <c r="B18" s="19">
        <v>501</v>
      </c>
      <c r="C18" s="79">
        <v>176100</v>
      </c>
      <c r="D18" s="80">
        <v>162500</v>
      </c>
      <c r="E18" s="69">
        <v>162489.82</v>
      </c>
      <c r="F18" s="52">
        <f t="shared" si="1"/>
        <v>0.9999373538461539</v>
      </c>
      <c r="G18" s="21">
        <v>2800</v>
      </c>
      <c r="H18" s="81">
        <v>0</v>
      </c>
      <c r="I18" s="69">
        <v>0</v>
      </c>
      <c r="J18" s="52">
        <v>0</v>
      </c>
    </row>
    <row r="19" spans="1:10" ht="15" customHeight="1">
      <c r="A19" s="18" t="s">
        <v>134</v>
      </c>
      <c r="B19" s="19">
        <v>501</v>
      </c>
      <c r="C19" s="79">
        <v>645000</v>
      </c>
      <c r="D19" s="69">
        <v>611900</v>
      </c>
      <c r="E19" s="69">
        <v>611885.52</v>
      </c>
      <c r="F19" s="52">
        <f t="shared" si="1"/>
        <v>0.9999763360026148</v>
      </c>
      <c r="G19" s="21">
        <v>0</v>
      </c>
      <c r="H19" s="81">
        <v>0</v>
      </c>
      <c r="I19" s="69">
        <v>0</v>
      </c>
      <c r="J19" s="52">
        <v>0</v>
      </c>
    </row>
    <row r="20" spans="1:10" ht="15" customHeight="1">
      <c r="A20" s="10" t="s">
        <v>135</v>
      </c>
      <c r="B20" s="11">
        <v>502</v>
      </c>
      <c r="C20" s="82">
        <v>165500</v>
      </c>
      <c r="D20" s="80">
        <v>177100</v>
      </c>
      <c r="E20" s="80">
        <v>177059.87</v>
      </c>
      <c r="F20" s="52">
        <f t="shared" si="1"/>
        <v>0.9997734048560135</v>
      </c>
      <c r="G20" s="130">
        <v>9600</v>
      </c>
      <c r="H20" s="83">
        <v>7900</v>
      </c>
      <c r="I20" s="80">
        <v>7934</v>
      </c>
      <c r="J20" s="52">
        <f>I20/H20</f>
        <v>1.0043037974683544</v>
      </c>
    </row>
    <row r="21" spans="1:10" ht="15" customHeight="1">
      <c r="A21" s="10" t="s">
        <v>136</v>
      </c>
      <c r="B21" s="11">
        <v>502</v>
      </c>
      <c r="C21" s="82">
        <v>173700</v>
      </c>
      <c r="D21" s="80">
        <v>150500</v>
      </c>
      <c r="E21" s="80">
        <v>150466</v>
      </c>
      <c r="F21" s="52">
        <f t="shared" si="1"/>
        <v>0.9997740863787375</v>
      </c>
      <c r="G21" s="130">
        <v>2700</v>
      </c>
      <c r="H21" s="83">
        <v>500</v>
      </c>
      <c r="I21" s="80">
        <v>529</v>
      </c>
      <c r="J21" s="52">
        <f>I21/H21</f>
        <v>1.058</v>
      </c>
    </row>
    <row r="22" spans="1:10" ht="15" customHeight="1">
      <c r="A22" s="10" t="s">
        <v>137</v>
      </c>
      <c r="B22" s="11">
        <v>502</v>
      </c>
      <c r="C22" s="82">
        <v>82000</v>
      </c>
      <c r="D22" s="80">
        <v>105000</v>
      </c>
      <c r="E22" s="80">
        <v>104998</v>
      </c>
      <c r="F22" s="52">
        <f t="shared" si="1"/>
        <v>0.9999809523809524</v>
      </c>
      <c r="G22" s="130">
        <v>14300</v>
      </c>
      <c r="H22" s="83">
        <v>5200</v>
      </c>
      <c r="I22" s="80">
        <v>5246</v>
      </c>
      <c r="J22" s="52">
        <f>I22/H22</f>
        <v>1.008846153846154</v>
      </c>
    </row>
    <row r="23" spans="1:10" ht="15" customHeight="1">
      <c r="A23" s="10" t="s">
        <v>138</v>
      </c>
      <c r="B23" s="11">
        <v>502</v>
      </c>
      <c r="C23" s="82">
        <v>0</v>
      </c>
      <c r="D23" s="80">
        <v>0</v>
      </c>
      <c r="E23" s="80">
        <v>0</v>
      </c>
      <c r="F23" s="52">
        <v>0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153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0</v>
      </c>
      <c r="H24" s="83">
        <v>0</v>
      </c>
      <c r="I24" s="80">
        <v>0</v>
      </c>
      <c r="J24" s="52">
        <v>0</v>
      </c>
    </row>
    <row r="25" spans="1:10" ht="15" customHeight="1">
      <c r="A25" s="10" t="s">
        <v>140</v>
      </c>
      <c r="B25" s="11">
        <v>511</v>
      </c>
      <c r="C25" s="82">
        <v>30000</v>
      </c>
      <c r="D25" s="80">
        <v>77600</v>
      </c>
      <c r="E25" s="80">
        <v>77562.17</v>
      </c>
      <c r="F25" s="52">
        <f aca="true" t="shared" si="2" ref="F25:F32">E25/D25</f>
        <v>0.9995125</v>
      </c>
      <c r="G25" s="130">
        <v>0</v>
      </c>
      <c r="H25" s="83">
        <v>0</v>
      </c>
      <c r="I25" s="80">
        <v>0</v>
      </c>
      <c r="J25" s="52">
        <v>0</v>
      </c>
    </row>
    <row r="26" spans="1:10" ht="15" customHeight="1">
      <c r="A26" s="10" t="s">
        <v>151</v>
      </c>
      <c r="B26" s="11">
        <v>512</v>
      </c>
      <c r="C26" s="82">
        <v>5300</v>
      </c>
      <c r="D26" s="80">
        <v>12900</v>
      </c>
      <c r="E26" s="80">
        <v>12918</v>
      </c>
      <c r="F26" s="52">
        <f t="shared" si="2"/>
        <v>1.0013953488372094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4000</v>
      </c>
      <c r="D27" s="80">
        <v>14200</v>
      </c>
      <c r="E27" s="80">
        <v>14181.2</v>
      </c>
      <c r="F27" s="52">
        <f t="shared" si="2"/>
        <v>0.9986760563380283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142</v>
      </c>
      <c r="B28" s="11">
        <v>518</v>
      </c>
      <c r="C28" s="82">
        <v>222700</v>
      </c>
      <c r="D28" s="80">
        <v>393300</v>
      </c>
      <c r="E28" s="80">
        <v>393315.03</v>
      </c>
      <c r="F28" s="52">
        <f t="shared" si="2"/>
        <v>1.000038215102975</v>
      </c>
      <c r="G28" s="130">
        <v>4200</v>
      </c>
      <c r="H28" s="83">
        <v>700</v>
      </c>
      <c r="I28" s="80">
        <v>720</v>
      </c>
      <c r="J28" s="52">
        <f>I28/H28</f>
        <v>1.0285714285714285</v>
      </c>
    </row>
    <row r="29" spans="1:10" ht="15" customHeight="1">
      <c r="A29" s="10" t="s">
        <v>143</v>
      </c>
      <c r="B29" s="11">
        <v>521</v>
      </c>
      <c r="C29" s="82">
        <v>26000</v>
      </c>
      <c r="D29" s="80">
        <v>342000</v>
      </c>
      <c r="E29" s="80">
        <v>342000</v>
      </c>
      <c r="F29" s="52">
        <f t="shared" si="2"/>
        <v>1</v>
      </c>
      <c r="G29" s="130">
        <v>56000</v>
      </c>
      <c r="H29" s="83">
        <v>46000</v>
      </c>
      <c r="I29" s="80">
        <v>46050</v>
      </c>
      <c r="J29" s="52">
        <f>I29/H29</f>
        <v>1.001086956521739</v>
      </c>
    </row>
    <row r="30" spans="1:10" ht="15" customHeight="1">
      <c r="A30" s="10" t="s">
        <v>144</v>
      </c>
      <c r="B30" s="11">
        <v>524</v>
      </c>
      <c r="C30" s="82">
        <v>0</v>
      </c>
      <c r="D30" s="80">
        <v>115900</v>
      </c>
      <c r="E30" s="80">
        <v>115870</v>
      </c>
      <c r="F30" s="52">
        <f t="shared" si="2"/>
        <v>0.9997411561691113</v>
      </c>
      <c r="G30" s="130">
        <v>0</v>
      </c>
      <c r="H30" s="83">
        <v>0</v>
      </c>
      <c r="I30" s="80">
        <v>0</v>
      </c>
      <c r="J30" s="52">
        <v>0</v>
      </c>
    </row>
    <row r="31" spans="1:10" ht="15" customHeight="1">
      <c r="A31" s="10" t="s">
        <v>191</v>
      </c>
      <c r="B31" s="11">
        <v>527</v>
      </c>
      <c r="C31" s="82">
        <v>0</v>
      </c>
      <c r="D31" s="80">
        <v>9600</v>
      </c>
      <c r="E31" s="80">
        <v>9640</v>
      </c>
      <c r="F31" s="52">
        <f t="shared" si="2"/>
        <v>1.0041666666666667</v>
      </c>
      <c r="G31" s="130">
        <v>0</v>
      </c>
      <c r="H31" s="83">
        <v>0</v>
      </c>
      <c r="I31" s="80">
        <v>0</v>
      </c>
      <c r="J31" s="52">
        <v>0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400</v>
      </c>
      <c r="E32" s="80">
        <v>390</v>
      </c>
      <c r="F32" s="52">
        <f t="shared" si="2"/>
        <v>0.975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3.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187</v>
      </c>
      <c r="B37" s="11">
        <v>549</v>
      </c>
      <c r="C37" s="82">
        <v>0</v>
      </c>
      <c r="D37" s="80">
        <v>0</v>
      </c>
      <c r="E37" s="80">
        <v>0</v>
      </c>
      <c r="F37" s="52">
        <v>0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58000</v>
      </c>
      <c r="D38" s="80">
        <v>60000</v>
      </c>
      <c r="E38" s="80">
        <v>60001</v>
      </c>
      <c r="F38" s="52">
        <f>E38/D38</f>
        <v>1.0000166666666668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200</v>
      </c>
      <c r="D39" s="85">
        <v>200</v>
      </c>
      <c r="E39" s="85">
        <v>154.64</v>
      </c>
      <c r="F39" s="52">
        <f>E39/D39</f>
        <v>0.7731999999999999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SUM(C8:C15)</f>
        <v>1588500</v>
      </c>
      <c r="D40" s="59">
        <f>SUM(D8:D15)</f>
        <v>2265600</v>
      </c>
      <c r="E40" s="59">
        <f>SUM(E8:E15)</f>
        <v>2265486.25</v>
      </c>
      <c r="F40" s="60">
        <f>E40/D40</f>
        <v>0.9999497925494351</v>
      </c>
      <c r="G40" s="61">
        <f>SUM(G8:G15)</f>
        <v>140000</v>
      </c>
      <c r="H40" s="61">
        <f>SUM(H8:H15)</f>
        <v>91400</v>
      </c>
      <c r="I40" s="62">
        <f>SUM(I8:I15)</f>
        <v>91445.5</v>
      </c>
      <c r="J40" s="60">
        <f>I40/H40</f>
        <v>1.0004978118161925</v>
      </c>
    </row>
    <row r="41" spans="1:10" ht="15" customHeight="1" thickBot="1">
      <c r="A41" s="13" t="s">
        <v>21</v>
      </c>
      <c r="B41" s="16"/>
      <c r="C41" s="63">
        <f>-SUM(C17:C39)</f>
        <v>-1588500</v>
      </c>
      <c r="D41" s="63">
        <f>-SUM(D17:D39)</f>
        <v>-2265600</v>
      </c>
      <c r="E41" s="63">
        <f>-SUM(E17:E39)</f>
        <v>-2265486.25</v>
      </c>
      <c r="F41" s="52">
        <f>E41/D41</f>
        <v>0.9999497925494351</v>
      </c>
      <c r="G41" s="64">
        <f>-SUM(G17:G39)</f>
        <v>-89600</v>
      </c>
      <c r="H41" s="64">
        <f>-SUM(H17:H39)</f>
        <v>-60300</v>
      </c>
      <c r="I41" s="65">
        <f>-SUM(I17:I39)</f>
        <v>-60479</v>
      </c>
      <c r="J41" s="56">
        <f>I41/H41</f>
        <v>1.0029684908789387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0</v>
      </c>
      <c r="F42" s="67" t="s">
        <v>19</v>
      </c>
      <c r="G42" s="184">
        <f>+G40+G41</f>
        <v>50400</v>
      </c>
      <c r="H42" s="87">
        <f>+H40+H41</f>
        <v>31100</v>
      </c>
      <c r="I42" s="101">
        <f>+I40+I41</f>
        <v>30966.5</v>
      </c>
      <c r="J42" s="52">
        <f>I42/H42</f>
        <v>0.9957073954983923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0</v>
      </c>
      <c r="F44" s="179" t="s">
        <v>19</v>
      </c>
      <c r="G44" s="185">
        <v>0</v>
      </c>
      <c r="H44" s="181">
        <v>0</v>
      </c>
      <c r="I44" s="101">
        <f>I42</f>
        <v>30966.5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30966.5</v>
      </c>
      <c r="J45" s="180" t="s">
        <v>19</v>
      </c>
    </row>
    <row r="46" ht="12.75">
      <c r="C46" s="158"/>
    </row>
  </sheetData>
  <sheetProtection/>
  <mergeCells count="10">
    <mergeCell ref="A16:J16"/>
    <mergeCell ref="A12:B12"/>
    <mergeCell ref="A13:B13"/>
    <mergeCell ref="A14:B14"/>
    <mergeCell ref="D2:F2"/>
    <mergeCell ref="C4:F4"/>
    <mergeCell ref="G4:J4"/>
    <mergeCell ref="A15:B15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37" sqref="A37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275</v>
      </c>
    </row>
    <row r="2" spans="1:9" ht="15">
      <c r="A2" s="38" t="s">
        <v>112</v>
      </c>
      <c r="D2" s="206" t="s">
        <v>8</v>
      </c>
      <c r="E2" s="206"/>
      <c r="F2" s="206"/>
      <c r="G2" s="126"/>
      <c r="H2" s="39" t="s">
        <v>9</v>
      </c>
      <c r="I2" s="40">
        <v>43830</v>
      </c>
    </row>
    <row r="3" ht="13.5" thickBot="1"/>
    <row r="4" spans="3:10" ht="12" customHeight="1">
      <c r="C4" s="207" t="s">
        <v>61</v>
      </c>
      <c r="D4" s="208"/>
      <c r="E4" s="208"/>
      <c r="F4" s="209"/>
      <c r="G4" s="210" t="s">
        <v>10</v>
      </c>
      <c r="H4" s="208"/>
      <c r="I4" s="208"/>
      <c r="J4" s="209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16" t="s">
        <v>65</v>
      </c>
      <c r="B7" s="217"/>
      <c r="C7" s="217"/>
      <c r="D7" s="217"/>
      <c r="E7" s="217"/>
      <c r="F7" s="217"/>
      <c r="G7" s="217"/>
      <c r="H7" s="217"/>
      <c r="I7" s="217"/>
      <c r="J7" s="218"/>
    </row>
    <row r="8" spans="1:10" ht="15" customHeight="1">
      <c r="A8" s="211" t="s">
        <v>131</v>
      </c>
      <c r="B8" s="212"/>
      <c r="C8" s="68">
        <v>579000</v>
      </c>
      <c r="D8" s="21">
        <v>579000</v>
      </c>
      <c r="E8" s="69">
        <v>579000</v>
      </c>
      <c r="F8" s="52">
        <f>E8/D8</f>
        <v>1</v>
      </c>
      <c r="G8" s="21">
        <v>0</v>
      </c>
      <c r="H8" s="21">
        <v>0</v>
      </c>
      <c r="I8" s="69">
        <v>0</v>
      </c>
      <c r="J8" s="52">
        <f>IF(ISERR(I8/H8),0,I8/H8)</f>
        <v>0</v>
      </c>
    </row>
    <row r="9" spans="1:10" ht="15" customHeight="1">
      <c r="A9" s="13" t="s">
        <v>207</v>
      </c>
      <c r="B9" s="16"/>
      <c r="C9" s="70">
        <v>0</v>
      </c>
      <c r="D9" s="71">
        <v>495600</v>
      </c>
      <c r="E9" s="72">
        <v>495600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>IF(ISERR(I9/H9),0,I9/H9)</f>
        <v>0</v>
      </c>
    </row>
    <row r="10" spans="1:10" ht="15" customHeight="1">
      <c r="A10" s="13" t="s">
        <v>303</v>
      </c>
      <c r="B10" s="16"/>
      <c r="C10" s="70">
        <v>0</v>
      </c>
      <c r="D10" s="174">
        <v>123000</v>
      </c>
      <c r="E10" s="72">
        <v>122994</v>
      </c>
      <c r="F10" s="52">
        <f>E10/D10</f>
        <v>0.9999512195121951</v>
      </c>
      <c r="G10" s="139">
        <v>0</v>
      </c>
      <c r="H10" s="71">
        <v>0</v>
      </c>
      <c r="I10" s="72">
        <v>0</v>
      </c>
      <c r="J10" s="55">
        <v>0</v>
      </c>
    </row>
    <row r="11" spans="1:10" ht="15" customHeight="1">
      <c r="A11" s="13" t="s">
        <v>196</v>
      </c>
      <c r="B11" s="16"/>
      <c r="C11" s="70">
        <v>0</v>
      </c>
      <c r="D11" s="71">
        <v>0</v>
      </c>
      <c r="E11" s="165">
        <v>0</v>
      </c>
      <c r="F11" s="52">
        <v>0</v>
      </c>
      <c r="G11" s="139">
        <v>0</v>
      </c>
      <c r="H11" s="71">
        <v>0</v>
      </c>
      <c r="I11" s="72">
        <v>0</v>
      </c>
      <c r="J11" s="55">
        <v>0</v>
      </c>
    </row>
    <row r="12" spans="1:10" ht="15" customHeight="1">
      <c r="A12" s="213" t="s">
        <v>66</v>
      </c>
      <c r="B12" s="214"/>
      <c r="C12" s="70">
        <v>360000</v>
      </c>
      <c r="D12" s="71">
        <v>306800</v>
      </c>
      <c r="E12" s="72">
        <v>306750</v>
      </c>
      <c r="F12" s="52">
        <f>E12/D12</f>
        <v>0.9998370273794003</v>
      </c>
      <c r="G12" s="139">
        <v>0</v>
      </c>
      <c r="H12" s="71">
        <v>0</v>
      </c>
      <c r="I12" s="72">
        <v>0</v>
      </c>
      <c r="J12" s="55">
        <f>IF(ISERR(I12/H12),0,I12/H12)</f>
        <v>0</v>
      </c>
    </row>
    <row r="13" spans="1:10" ht="15" customHeight="1">
      <c r="A13" s="213" t="s">
        <v>67</v>
      </c>
      <c r="B13" s="215"/>
      <c r="C13" s="70">
        <v>560000</v>
      </c>
      <c r="D13" s="71">
        <v>508800</v>
      </c>
      <c r="E13" s="72">
        <v>508804.44</v>
      </c>
      <c r="F13" s="52">
        <f>E13/D13</f>
        <v>1.0000087264150943</v>
      </c>
      <c r="G13" s="139">
        <v>0</v>
      </c>
      <c r="H13" s="71">
        <v>0</v>
      </c>
      <c r="I13" s="72">
        <v>0</v>
      </c>
      <c r="J13" s="55">
        <f>IF(ISERR(I13/H13),0,I13/H13)</f>
        <v>0</v>
      </c>
    </row>
    <row r="14" spans="1:10" ht="15" customHeight="1">
      <c r="A14" s="213" t="s">
        <v>68</v>
      </c>
      <c r="B14" s="224"/>
      <c r="C14" s="73">
        <v>1200</v>
      </c>
      <c r="D14" s="74">
        <v>132100</v>
      </c>
      <c r="E14" s="75">
        <v>132136.63</v>
      </c>
      <c r="F14" s="52">
        <f>E14/D14</f>
        <v>1.00027728993187</v>
      </c>
      <c r="G14" s="140">
        <v>18000</v>
      </c>
      <c r="H14" s="74">
        <v>19400</v>
      </c>
      <c r="I14" s="75">
        <v>19410</v>
      </c>
      <c r="J14" s="52">
        <f>I14/H14</f>
        <v>1.0005154639175258</v>
      </c>
    </row>
    <row r="15" spans="1:10" ht="15" customHeight="1" thickBot="1">
      <c r="A15" s="204" t="s">
        <v>156</v>
      </c>
      <c r="B15" s="205"/>
      <c r="C15" s="76">
        <v>0</v>
      </c>
      <c r="D15" s="77">
        <v>205600</v>
      </c>
      <c r="E15" s="78">
        <v>205578.56</v>
      </c>
      <c r="F15" s="52">
        <f>E15/D15</f>
        <v>0.999895719844358</v>
      </c>
      <c r="G15" s="141">
        <v>0</v>
      </c>
      <c r="H15" s="77">
        <v>0</v>
      </c>
      <c r="I15" s="78">
        <v>0</v>
      </c>
      <c r="J15" s="56">
        <f>IF(ISERR(I15/H15),0,I15/H15)</f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5" customHeight="1">
      <c r="A17" s="18" t="s">
        <v>223</v>
      </c>
      <c r="B17" s="19">
        <v>558</v>
      </c>
      <c r="C17" s="79">
        <v>0</v>
      </c>
      <c r="D17" s="69">
        <v>166400</v>
      </c>
      <c r="E17" s="69">
        <v>166407</v>
      </c>
      <c r="F17" s="52">
        <f>E17/D17</f>
        <v>1.0000420673076924</v>
      </c>
      <c r="G17" s="21">
        <v>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220</v>
      </c>
      <c r="B18" s="19">
        <v>501</v>
      </c>
      <c r="C18" s="79">
        <v>135000</v>
      </c>
      <c r="D18" s="105">
        <v>299600</v>
      </c>
      <c r="E18" s="69">
        <v>299587.3</v>
      </c>
      <c r="F18" s="52">
        <f aca="true" t="shared" si="0" ref="F18:F23">E18/D18</f>
        <v>0.9999576101468625</v>
      </c>
      <c r="G18" s="21">
        <v>0</v>
      </c>
      <c r="H18" s="81">
        <v>0</v>
      </c>
      <c r="I18" s="69">
        <v>0</v>
      </c>
      <c r="J18" s="52">
        <v>0</v>
      </c>
    </row>
    <row r="19" spans="1:10" ht="15" customHeight="1">
      <c r="A19" s="18" t="s">
        <v>134</v>
      </c>
      <c r="B19" s="19">
        <v>501</v>
      </c>
      <c r="C19" s="79">
        <v>560000</v>
      </c>
      <c r="D19" s="69">
        <v>508800</v>
      </c>
      <c r="E19" s="69">
        <v>508804.44</v>
      </c>
      <c r="F19" s="52">
        <f t="shared" si="0"/>
        <v>1.0000087264150943</v>
      </c>
      <c r="G19" s="21">
        <v>0</v>
      </c>
      <c r="H19" s="81">
        <v>0</v>
      </c>
      <c r="I19" s="69">
        <v>0</v>
      </c>
      <c r="J19" s="52">
        <v>0</v>
      </c>
    </row>
    <row r="20" spans="1:10" ht="15" customHeight="1">
      <c r="A20" s="10" t="s">
        <v>135</v>
      </c>
      <c r="B20" s="11">
        <v>502</v>
      </c>
      <c r="C20" s="82">
        <v>195000</v>
      </c>
      <c r="D20" s="80">
        <v>171200</v>
      </c>
      <c r="E20" s="80">
        <v>171200.13</v>
      </c>
      <c r="F20" s="52">
        <f t="shared" si="0"/>
        <v>1.0000007593457945</v>
      </c>
      <c r="G20" s="130">
        <v>2100</v>
      </c>
      <c r="H20" s="83">
        <v>3100</v>
      </c>
      <c r="I20" s="80">
        <v>3118</v>
      </c>
      <c r="J20" s="52">
        <f>I20/H20</f>
        <v>1.0058064516129033</v>
      </c>
    </row>
    <row r="21" spans="1:10" ht="15" customHeight="1">
      <c r="A21" s="10" t="s">
        <v>136</v>
      </c>
      <c r="B21" s="11">
        <v>502</v>
      </c>
      <c r="C21" s="82">
        <v>125000</v>
      </c>
      <c r="D21" s="80">
        <v>112100</v>
      </c>
      <c r="E21" s="80">
        <v>112143.26</v>
      </c>
      <c r="F21" s="52">
        <f t="shared" si="0"/>
        <v>1.00038590544157</v>
      </c>
      <c r="G21" s="130">
        <v>700</v>
      </c>
      <c r="H21" s="83">
        <v>1800</v>
      </c>
      <c r="I21" s="80">
        <v>1774</v>
      </c>
      <c r="J21" s="52">
        <f>I21/H21</f>
        <v>0.9855555555555555</v>
      </c>
    </row>
    <row r="22" spans="1:10" ht="15" customHeight="1">
      <c r="A22" s="10" t="s">
        <v>137</v>
      </c>
      <c r="B22" s="11">
        <v>502</v>
      </c>
      <c r="C22" s="82">
        <v>80000</v>
      </c>
      <c r="D22" s="80">
        <v>78900</v>
      </c>
      <c r="E22" s="80">
        <v>78907</v>
      </c>
      <c r="F22" s="52">
        <f t="shared" si="0"/>
        <v>1.000088719898606</v>
      </c>
      <c r="G22" s="130">
        <v>1700</v>
      </c>
      <c r="H22" s="83">
        <v>800</v>
      </c>
      <c r="I22" s="80">
        <v>757</v>
      </c>
      <c r="J22" s="52">
        <f>I22/H22</f>
        <v>0.94625</v>
      </c>
    </row>
    <row r="23" spans="1:10" ht="15" customHeight="1">
      <c r="A23" s="10" t="s">
        <v>138</v>
      </c>
      <c r="B23" s="11">
        <v>502</v>
      </c>
      <c r="C23" s="82">
        <v>9000</v>
      </c>
      <c r="D23" s="80">
        <v>9400</v>
      </c>
      <c r="E23" s="80">
        <v>9332</v>
      </c>
      <c r="F23" s="52">
        <f t="shared" si="0"/>
        <v>0.9927659574468085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153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0</v>
      </c>
      <c r="H24" s="83">
        <v>0</v>
      </c>
      <c r="I24" s="80">
        <v>0</v>
      </c>
      <c r="J24" s="52">
        <v>0</v>
      </c>
    </row>
    <row r="25" spans="1:10" ht="15" customHeight="1">
      <c r="A25" s="10" t="s">
        <v>140</v>
      </c>
      <c r="B25" s="11">
        <v>511</v>
      </c>
      <c r="C25" s="82">
        <v>20000</v>
      </c>
      <c r="D25" s="80">
        <v>29200</v>
      </c>
      <c r="E25" s="80">
        <v>29186.94</v>
      </c>
      <c r="F25" s="52">
        <f aca="true" t="shared" si="1" ref="F25:F32">E25/D25</f>
        <v>0.9995527397260273</v>
      </c>
      <c r="G25" s="130">
        <v>0</v>
      </c>
      <c r="H25" s="83">
        <v>0</v>
      </c>
      <c r="I25" s="80">
        <v>0</v>
      </c>
      <c r="J25" s="52">
        <v>0</v>
      </c>
    </row>
    <row r="26" spans="1:10" ht="15" customHeight="1">
      <c r="A26" s="10" t="s">
        <v>218</v>
      </c>
      <c r="B26" s="11">
        <v>512</v>
      </c>
      <c r="C26" s="82">
        <v>8000</v>
      </c>
      <c r="D26" s="105">
        <v>8100</v>
      </c>
      <c r="E26" s="80">
        <v>8103</v>
      </c>
      <c r="F26" s="52">
        <f t="shared" si="1"/>
        <v>1.0003703703703704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0</v>
      </c>
      <c r="D27" s="80">
        <v>5600</v>
      </c>
      <c r="E27" s="80">
        <v>5636.19</v>
      </c>
      <c r="F27" s="52">
        <f t="shared" si="1"/>
        <v>1.0064625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219</v>
      </c>
      <c r="B28" s="11">
        <v>518</v>
      </c>
      <c r="C28" s="82">
        <v>290000</v>
      </c>
      <c r="D28" s="105">
        <v>379600</v>
      </c>
      <c r="E28" s="80">
        <v>379614.62</v>
      </c>
      <c r="F28" s="52">
        <f t="shared" si="1"/>
        <v>1.0000385142255006</v>
      </c>
      <c r="G28" s="130">
        <v>0</v>
      </c>
      <c r="H28" s="83">
        <v>0</v>
      </c>
      <c r="I28" s="80">
        <v>0</v>
      </c>
      <c r="J28" s="52">
        <v>0</v>
      </c>
    </row>
    <row r="29" spans="1:10" ht="15" customHeight="1">
      <c r="A29" s="10" t="s">
        <v>239</v>
      </c>
      <c r="B29" s="11">
        <v>521</v>
      </c>
      <c r="C29" s="82">
        <v>17000</v>
      </c>
      <c r="D29" s="105">
        <v>369100</v>
      </c>
      <c r="E29" s="80">
        <v>369150</v>
      </c>
      <c r="F29" s="52">
        <f t="shared" si="1"/>
        <v>1.000135464643728</v>
      </c>
      <c r="G29" s="130">
        <v>1600</v>
      </c>
      <c r="H29" s="83">
        <v>0</v>
      </c>
      <c r="I29" s="80">
        <v>0</v>
      </c>
      <c r="J29" s="52">
        <v>0</v>
      </c>
    </row>
    <row r="30" spans="1:10" ht="15" customHeight="1">
      <c r="A30" s="10" t="s">
        <v>144</v>
      </c>
      <c r="B30" s="11">
        <v>524</v>
      </c>
      <c r="C30" s="82">
        <v>0</v>
      </c>
      <c r="D30" s="80">
        <v>123200</v>
      </c>
      <c r="E30" s="80">
        <v>123197</v>
      </c>
      <c r="F30" s="52">
        <f t="shared" si="1"/>
        <v>0.9999756493506493</v>
      </c>
      <c r="G30" s="130">
        <v>0</v>
      </c>
      <c r="H30" s="83">
        <v>0</v>
      </c>
      <c r="I30" s="80">
        <v>0</v>
      </c>
      <c r="J30" s="52">
        <v>0</v>
      </c>
    </row>
    <row r="31" spans="1:10" ht="15" customHeight="1">
      <c r="A31" s="10" t="s">
        <v>191</v>
      </c>
      <c r="B31" s="11">
        <v>527</v>
      </c>
      <c r="C31" s="82">
        <v>4000</v>
      </c>
      <c r="D31" s="80">
        <v>14300</v>
      </c>
      <c r="E31" s="80">
        <v>14288</v>
      </c>
      <c r="F31" s="52">
        <f t="shared" si="1"/>
        <v>0.9991608391608392</v>
      </c>
      <c r="G31" s="130">
        <v>0</v>
      </c>
      <c r="H31" s="83">
        <v>0</v>
      </c>
      <c r="I31" s="80">
        <v>0</v>
      </c>
      <c r="J31" s="52">
        <v>0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17700</v>
      </c>
      <c r="E32" s="80">
        <v>17640.56</v>
      </c>
      <c r="F32" s="52">
        <f t="shared" si="1"/>
        <v>0.9966418079096045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215</v>
      </c>
      <c r="B37" s="11">
        <v>549</v>
      </c>
      <c r="C37" s="82">
        <v>0</v>
      </c>
      <c r="D37" s="80">
        <v>500</v>
      </c>
      <c r="E37" s="80">
        <v>504</v>
      </c>
      <c r="F37" s="52">
        <f>E37/D37</f>
        <v>1.008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56900</v>
      </c>
      <c r="D38" s="80">
        <v>56900</v>
      </c>
      <c r="E38" s="80">
        <v>56900</v>
      </c>
      <c r="F38" s="52">
        <f>E38/D38</f>
        <v>1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300</v>
      </c>
      <c r="D39" s="85">
        <v>300</v>
      </c>
      <c r="E39" s="85">
        <v>262.19</v>
      </c>
      <c r="F39" s="52">
        <f>E39/D39</f>
        <v>0.8739666666666667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SUM(C8:C15)</f>
        <v>1500200</v>
      </c>
      <c r="D40" s="59">
        <f>SUM(D8:D15)</f>
        <v>2350900</v>
      </c>
      <c r="E40" s="59">
        <f>SUM(E8:E15)</f>
        <v>2350863.63</v>
      </c>
      <c r="F40" s="60">
        <f>E40/D40</f>
        <v>0.999984529329193</v>
      </c>
      <c r="G40" s="61">
        <f>SUM(G8:G15)</f>
        <v>18000</v>
      </c>
      <c r="H40" s="61">
        <f>SUM(H8:H15)</f>
        <v>19400</v>
      </c>
      <c r="I40" s="62">
        <f>SUM(I8:I15)</f>
        <v>19410</v>
      </c>
      <c r="J40" s="60">
        <f>I40/H40</f>
        <v>1.0005154639175258</v>
      </c>
    </row>
    <row r="41" spans="1:10" ht="15" customHeight="1" thickBot="1">
      <c r="A41" s="13" t="s">
        <v>21</v>
      </c>
      <c r="B41" s="16"/>
      <c r="C41" s="63">
        <f>-SUM(C17:C39)</f>
        <v>-1500200</v>
      </c>
      <c r="D41" s="63">
        <f>-SUM(D17:D39)</f>
        <v>-2350900</v>
      </c>
      <c r="E41" s="63">
        <f>-SUM(E17:E39)</f>
        <v>-2350863.63</v>
      </c>
      <c r="F41" s="52">
        <f>E41/D41</f>
        <v>0.999984529329193</v>
      </c>
      <c r="G41" s="64">
        <f>-SUM(G17:G39)</f>
        <v>-6100</v>
      </c>
      <c r="H41" s="64">
        <f>-SUM(H17:H39)</f>
        <v>-5700</v>
      </c>
      <c r="I41" s="65">
        <f>-SUM(I17:I39)</f>
        <v>-5649</v>
      </c>
      <c r="J41" s="56">
        <f>I41/H41</f>
        <v>0.9910526315789474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0</v>
      </c>
      <c r="F42" s="67" t="s">
        <v>19</v>
      </c>
      <c r="G42" s="184">
        <f>+G40+G41</f>
        <v>11900</v>
      </c>
      <c r="H42" s="87">
        <f>+H40+H41</f>
        <v>13700</v>
      </c>
      <c r="I42" s="101">
        <f>+I40+I41</f>
        <v>13761</v>
      </c>
      <c r="J42" s="52">
        <f>I42/H42</f>
        <v>1.0044525547445255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0</v>
      </c>
      <c r="F44" s="179" t="s">
        <v>19</v>
      </c>
      <c r="G44" s="185">
        <v>0</v>
      </c>
      <c r="H44" s="181">
        <v>0</v>
      </c>
      <c r="I44" s="101">
        <f>I42</f>
        <v>13761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13761</v>
      </c>
      <c r="J45" s="180" t="s">
        <v>19</v>
      </c>
    </row>
    <row r="46" ht="12.75">
      <c r="C46" s="158"/>
    </row>
  </sheetData>
  <sheetProtection/>
  <mergeCells count="10">
    <mergeCell ref="A16:J16"/>
    <mergeCell ref="A12:B12"/>
    <mergeCell ref="A13:B13"/>
    <mergeCell ref="A14:B14"/>
    <mergeCell ref="D2:F2"/>
    <mergeCell ref="C4:F4"/>
    <mergeCell ref="G4:J4"/>
    <mergeCell ref="A15:B15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&amp;L&amp;A&amp;R139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110</v>
      </c>
    </row>
    <row r="2" spans="1:9" ht="15">
      <c r="A2" s="38" t="s">
        <v>111</v>
      </c>
      <c r="D2" s="206" t="s">
        <v>8</v>
      </c>
      <c r="E2" s="206"/>
      <c r="F2" s="206"/>
      <c r="G2" s="126"/>
      <c r="H2" s="39" t="s">
        <v>9</v>
      </c>
      <c r="I2" s="40">
        <v>43830</v>
      </c>
    </row>
    <row r="3" ht="13.5" thickBot="1"/>
    <row r="4" spans="3:10" ht="12" customHeight="1">
      <c r="C4" s="207" t="s">
        <v>61</v>
      </c>
      <c r="D4" s="208"/>
      <c r="E4" s="208"/>
      <c r="F4" s="209"/>
      <c r="G4" s="210" t="s">
        <v>10</v>
      </c>
      <c r="H4" s="208"/>
      <c r="I4" s="208"/>
      <c r="J4" s="209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16" t="s">
        <v>65</v>
      </c>
      <c r="B7" s="217"/>
      <c r="C7" s="217"/>
      <c r="D7" s="217"/>
      <c r="E7" s="217"/>
      <c r="F7" s="217"/>
      <c r="G7" s="217"/>
      <c r="H7" s="217"/>
      <c r="I7" s="217"/>
      <c r="J7" s="218"/>
    </row>
    <row r="8" spans="1:10" ht="15" customHeight="1">
      <c r="A8" s="211" t="s">
        <v>131</v>
      </c>
      <c r="B8" s="212"/>
      <c r="C8" s="68">
        <v>516800</v>
      </c>
      <c r="D8" s="21">
        <v>516800</v>
      </c>
      <c r="E8" s="69">
        <v>516800</v>
      </c>
      <c r="F8" s="52">
        <f>E8/D8</f>
        <v>1</v>
      </c>
      <c r="G8" s="21">
        <v>0</v>
      </c>
      <c r="H8" s="21">
        <v>0</v>
      </c>
      <c r="I8" s="69">
        <v>0</v>
      </c>
      <c r="J8" s="52">
        <f>IF(ISERR(I8/H8),0,I8/H8)</f>
        <v>0</v>
      </c>
    </row>
    <row r="9" spans="1:10" ht="15" customHeight="1">
      <c r="A9" s="13" t="s">
        <v>207</v>
      </c>
      <c r="B9" s="16"/>
      <c r="C9" s="70">
        <v>0</v>
      </c>
      <c r="D9" s="71">
        <v>489300</v>
      </c>
      <c r="E9" s="72">
        <v>489300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>IF(ISERR(I9/H9),0,I9/H9)</f>
        <v>0</v>
      </c>
    </row>
    <row r="10" spans="1:10" ht="15" customHeight="1">
      <c r="A10" s="13" t="s">
        <v>304</v>
      </c>
      <c r="B10" s="16"/>
      <c r="C10" s="70">
        <v>0</v>
      </c>
      <c r="D10" s="71">
        <v>459500</v>
      </c>
      <c r="E10" s="72">
        <v>459428.83</v>
      </c>
      <c r="F10" s="52">
        <f>E10/D10</f>
        <v>0.9998451142546246</v>
      </c>
      <c r="G10" s="139">
        <v>0</v>
      </c>
      <c r="H10" s="71">
        <v>0</v>
      </c>
      <c r="I10" s="72">
        <v>0</v>
      </c>
      <c r="J10" s="55">
        <v>0</v>
      </c>
    </row>
    <row r="11" spans="1:10" ht="15" customHeight="1">
      <c r="A11" s="13" t="s">
        <v>196</v>
      </c>
      <c r="B11" s="16"/>
      <c r="C11" s="70">
        <v>0</v>
      </c>
      <c r="D11" s="71">
        <v>0</v>
      </c>
      <c r="E11" s="165">
        <v>0</v>
      </c>
      <c r="F11" s="52">
        <v>0</v>
      </c>
      <c r="G11" s="139">
        <v>0</v>
      </c>
      <c r="H11" s="71">
        <v>0</v>
      </c>
      <c r="I11" s="72">
        <v>0</v>
      </c>
      <c r="J11" s="55">
        <v>0</v>
      </c>
    </row>
    <row r="12" spans="1:10" ht="15" customHeight="1">
      <c r="A12" s="213" t="s">
        <v>66</v>
      </c>
      <c r="B12" s="214"/>
      <c r="C12" s="70">
        <v>320000</v>
      </c>
      <c r="D12" s="71">
        <v>347000</v>
      </c>
      <c r="E12" s="72">
        <v>347000</v>
      </c>
      <c r="F12" s="52">
        <f>E12/D12</f>
        <v>1</v>
      </c>
      <c r="G12" s="139">
        <v>0</v>
      </c>
      <c r="H12" s="71">
        <v>0</v>
      </c>
      <c r="I12" s="72">
        <v>0</v>
      </c>
      <c r="J12" s="55">
        <f>IF(ISERR(I12/H12),0,I12/H12)</f>
        <v>0</v>
      </c>
    </row>
    <row r="13" spans="1:10" ht="15" customHeight="1">
      <c r="A13" s="213" t="s">
        <v>67</v>
      </c>
      <c r="B13" s="215"/>
      <c r="C13" s="70">
        <v>620000</v>
      </c>
      <c r="D13" s="71">
        <v>658100</v>
      </c>
      <c r="E13" s="72">
        <v>658084</v>
      </c>
      <c r="F13" s="52">
        <f>E13/D13</f>
        <v>0.9999756875854733</v>
      </c>
      <c r="G13" s="139">
        <v>0</v>
      </c>
      <c r="H13" s="71">
        <v>0</v>
      </c>
      <c r="I13" s="72">
        <v>0</v>
      </c>
      <c r="J13" s="55">
        <f>IF(ISERR(I13/H13),0,I13/H13)</f>
        <v>0</v>
      </c>
    </row>
    <row r="14" spans="1:10" ht="15" customHeight="1">
      <c r="A14" s="213" t="s">
        <v>68</v>
      </c>
      <c r="B14" s="224"/>
      <c r="C14" s="73">
        <v>1000</v>
      </c>
      <c r="D14" s="74">
        <v>56500</v>
      </c>
      <c r="E14" s="75">
        <v>56508.21</v>
      </c>
      <c r="F14" s="52">
        <f>E14/D14</f>
        <v>1.0001453097345132</v>
      </c>
      <c r="G14" s="140">
        <v>10000</v>
      </c>
      <c r="H14" s="74">
        <v>16200</v>
      </c>
      <c r="I14" s="75">
        <v>16155</v>
      </c>
      <c r="J14" s="52">
        <f>I14/H14</f>
        <v>0.9972222222222222</v>
      </c>
    </row>
    <row r="15" spans="1:10" ht="15" customHeight="1" thickBot="1">
      <c r="A15" s="204" t="s">
        <v>216</v>
      </c>
      <c r="B15" s="205"/>
      <c r="C15" s="76">
        <v>0</v>
      </c>
      <c r="D15" s="77">
        <v>103700</v>
      </c>
      <c r="E15" s="78">
        <v>103627.87</v>
      </c>
      <c r="F15" s="52">
        <f>E15/D15</f>
        <v>0.9993044358727097</v>
      </c>
      <c r="G15" s="141">
        <v>0</v>
      </c>
      <c r="H15" s="77">
        <v>0</v>
      </c>
      <c r="I15" s="78">
        <v>0</v>
      </c>
      <c r="J15" s="56">
        <f>IF(ISERR(I15/H15),0,I15/H15)</f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5" customHeight="1">
      <c r="A17" s="18" t="s">
        <v>240</v>
      </c>
      <c r="B17" s="19">
        <v>558</v>
      </c>
      <c r="C17" s="79">
        <v>0</v>
      </c>
      <c r="D17" s="69">
        <v>242400</v>
      </c>
      <c r="E17" s="69">
        <v>242370.5</v>
      </c>
      <c r="F17" s="52">
        <f aca="true" t="shared" si="0" ref="F17:F22">E17/D17</f>
        <v>0.999878300330033</v>
      </c>
      <c r="G17" s="21">
        <v>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241</v>
      </c>
      <c r="B18" s="19">
        <v>501</v>
      </c>
      <c r="C18" s="79">
        <v>44000</v>
      </c>
      <c r="D18" s="80">
        <v>117400</v>
      </c>
      <c r="E18" s="69">
        <v>117411.52</v>
      </c>
      <c r="F18" s="52">
        <f t="shared" si="0"/>
        <v>1.000098126064736</v>
      </c>
      <c r="G18" s="21">
        <v>0</v>
      </c>
      <c r="H18" s="81">
        <v>0</v>
      </c>
      <c r="I18" s="69">
        <v>0</v>
      </c>
      <c r="J18" s="52">
        <v>0</v>
      </c>
    </row>
    <row r="19" spans="1:10" ht="15" customHeight="1">
      <c r="A19" s="18" t="s">
        <v>134</v>
      </c>
      <c r="B19" s="19">
        <v>501</v>
      </c>
      <c r="C19" s="79">
        <v>620000</v>
      </c>
      <c r="D19" s="69">
        <v>658100</v>
      </c>
      <c r="E19" s="69">
        <v>658091.914</v>
      </c>
      <c r="F19" s="52">
        <f t="shared" si="0"/>
        <v>0.9999877131135085</v>
      </c>
      <c r="G19" s="21">
        <v>0</v>
      </c>
      <c r="H19" s="81">
        <v>0</v>
      </c>
      <c r="I19" s="69">
        <v>0</v>
      </c>
      <c r="J19" s="52">
        <v>0</v>
      </c>
    </row>
    <row r="20" spans="1:10" ht="15" customHeight="1">
      <c r="A20" s="10" t="s">
        <v>135</v>
      </c>
      <c r="B20" s="11">
        <v>502</v>
      </c>
      <c r="C20" s="82">
        <v>160000</v>
      </c>
      <c r="D20" s="80">
        <v>178800</v>
      </c>
      <c r="E20" s="80">
        <v>178768.4</v>
      </c>
      <c r="F20" s="52">
        <f t="shared" si="0"/>
        <v>0.9998232662192393</v>
      </c>
      <c r="G20" s="130">
        <v>5000</v>
      </c>
      <c r="H20" s="83">
        <v>3600</v>
      </c>
      <c r="I20" s="80">
        <v>3625</v>
      </c>
      <c r="J20" s="52">
        <f>I20/H20</f>
        <v>1.0069444444444444</v>
      </c>
    </row>
    <row r="21" spans="1:10" ht="15" customHeight="1">
      <c r="A21" s="10" t="s">
        <v>136</v>
      </c>
      <c r="B21" s="11">
        <v>502</v>
      </c>
      <c r="C21" s="82">
        <v>160000</v>
      </c>
      <c r="D21" s="80">
        <v>176200</v>
      </c>
      <c r="E21" s="80">
        <v>176219.57</v>
      </c>
      <c r="F21" s="52">
        <f t="shared" si="0"/>
        <v>1.0001110669693531</v>
      </c>
      <c r="G21" s="130">
        <v>3000</v>
      </c>
      <c r="H21" s="83">
        <v>2200</v>
      </c>
      <c r="I21" s="80">
        <v>2175</v>
      </c>
      <c r="J21" s="52">
        <f>I21/H21</f>
        <v>0.9886363636363636</v>
      </c>
    </row>
    <row r="22" spans="1:10" ht="15" customHeight="1">
      <c r="A22" s="10" t="s">
        <v>137</v>
      </c>
      <c r="B22" s="11">
        <v>502</v>
      </c>
      <c r="C22" s="82">
        <v>83900</v>
      </c>
      <c r="D22" s="80">
        <v>88600</v>
      </c>
      <c r="E22" s="80">
        <v>88606</v>
      </c>
      <c r="F22" s="52">
        <f t="shared" si="0"/>
        <v>1.0000677200902934</v>
      </c>
      <c r="G22" s="130">
        <v>2000</v>
      </c>
      <c r="H22" s="83">
        <v>1500</v>
      </c>
      <c r="I22" s="80">
        <v>1450</v>
      </c>
      <c r="J22" s="52">
        <f>I22/H22</f>
        <v>0.9666666666666667</v>
      </c>
    </row>
    <row r="23" spans="1:10" ht="15" customHeight="1">
      <c r="A23" s="10" t="s">
        <v>138</v>
      </c>
      <c r="B23" s="11">
        <v>502</v>
      </c>
      <c r="C23" s="82">
        <v>0</v>
      </c>
      <c r="D23" s="80">
        <v>0</v>
      </c>
      <c r="E23" s="80">
        <v>0</v>
      </c>
      <c r="F23" s="52">
        <v>0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153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0</v>
      </c>
      <c r="H24" s="83">
        <v>0</v>
      </c>
      <c r="I24" s="80">
        <v>0</v>
      </c>
      <c r="J24" s="52">
        <v>0</v>
      </c>
    </row>
    <row r="25" spans="1:10" ht="15" customHeight="1">
      <c r="A25" s="10" t="s">
        <v>140</v>
      </c>
      <c r="B25" s="11">
        <v>511</v>
      </c>
      <c r="C25" s="82">
        <v>15000</v>
      </c>
      <c r="D25" s="80">
        <v>67400</v>
      </c>
      <c r="E25" s="80">
        <v>67414.78</v>
      </c>
      <c r="F25" s="52">
        <f aca="true" t="shared" si="1" ref="F25:F31">E25/D25</f>
        <v>1.0002192878338279</v>
      </c>
      <c r="G25" s="130">
        <v>0</v>
      </c>
      <c r="H25" s="83">
        <v>0</v>
      </c>
      <c r="I25" s="80">
        <v>0</v>
      </c>
      <c r="J25" s="52">
        <v>0</v>
      </c>
    </row>
    <row r="26" spans="1:10" ht="15" customHeight="1">
      <c r="A26" s="10" t="s">
        <v>151</v>
      </c>
      <c r="B26" s="11">
        <v>512</v>
      </c>
      <c r="C26" s="82">
        <v>9000</v>
      </c>
      <c r="D26" s="80">
        <v>54500</v>
      </c>
      <c r="E26" s="80">
        <v>54492</v>
      </c>
      <c r="F26" s="52">
        <f t="shared" si="1"/>
        <v>0.9998532110091743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1000</v>
      </c>
      <c r="D27" s="80">
        <v>1000</v>
      </c>
      <c r="E27" s="80">
        <v>942</v>
      </c>
      <c r="F27" s="52">
        <f t="shared" si="1"/>
        <v>0.942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242</v>
      </c>
      <c r="B28" s="11">
        <v>518</v>
      </c>
      <c r="C28" s="82">
        <v>250000</v>
      </c>
      <c r="D28" s="80">
        <v>329400</v>
      </c>
      <c r="E28" s="80">
        <v>329442.99</v>
      </c>
      <c r="F28" s="52">
        <f t="shared" si="1"/>
        <v>1.000130510018215</v>
      </c>
      <c r="G28" s="130">
        <v>0</v>
      </c>
      <c r="H28" s="83">
        <v>0</v>
      </c>
      <c r="I28" s="80">
        <v>0</v>
      </c>
      <c r="J28" s="52">
        <v>0</v>
      </c>
    </row>
    <row r="29" spans="1:10" ht="15" customHeight="1">
      <c r="A29" s="10" t="s">
        <v>243</v>
      </c>
      <c r="B29" s="11">
        <v>521</v>
      </c>
      <c r="C29" s="82">
        <v>0</v>
      </c>
      <c r="D29" s="80">
        <v>436600</v>
      </c>
      <c r="E29" s="80">
        <v>436591.5</v>
      </c>
      <c r="F29" s="52">
        <f t="shared" si="1"/>
        <v>0.9999805313788365</v>
      </c>
      <c r="G29" s="130">
        <v>0</v>
      </c>
      <c r="H29" s="83">
        <v>0</v>
      </c>
      <c r="I29" s="80">
        <v>0</v>
      </c>
      <c r="J29" s="52">
        <v>0</v>
      </c>
    </row>
    <row r="30" spans="1:10" ht="15" customHeight="1">
      <c r="A30" s="10" t="s">
        <v>232</v>
      </c>
      <c r="B30" s="11">
        <v>524</v>
      </c>
      <c r="C30" s="82">
        <v>0</v>
      </c>
      <c r="D30" s="80">
        <v>148300</v>
      </c>
      <c r="E30" s="80">
        <v>148345</v>
      </c>
      <c r="F30" s="52">
        <f t="shared" si="1"/>
        <v>1.0003034389750505</v>
      </c>
      <c r="G30" s="130">
        <v>0</v>
      </c>
      <c r="H30" s="83">
        <v>0</v>
      </c>
      <c r="I30" s="80">
        <v>0</v>
      </c>
      <c r="J30" s="52">
        <v>0</v>
      </c>
    </row>
    <row r="31" spans="1:10" ht="15" customHeight="1">
      <c r="A31" s="10" t="s">
        <v>244</v>
      </c>
      <c r="B31" s="11">
        <v>527</v>
      </c>
      <c r="C31" s="82">
        <v>1000</v>
      </c>
      <c r="D31" s="80">
        <v>13300</v>
      </c>
      <c r="E31" s="80">
        <v>13321.83</v>
      </c>
      <c r="F31" s="52">
        <f t="shared" si="1"/>
        <v>1.0016413533834587</v>
      </c>
      <c r="G31" s="130">
        <v>0</v>
      </c>
      <c r="H31" s="83">
        <v>0</v>
      </c>
      <c r="I31" s="80">
        <v>0</v>
      </c>
      <c r="J31" s="52">
        <v>0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400</v>
      </c>
      <c r="E32" s="80">
        <v>329</v>
      </c>
      <c r="F32" s="52">
        <f>E32/D32</f>
        <v>0.8225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187</v>
      </c>
      <c r="B37" s="11">
        <v>549</v>
      </c>
      <c r="C37" s="82">
        <v>0</v>
      </c>
      <c r="D37" s="80">
        <v>0</v>
      </c>
      <c r="E37" s="80">
        <v>0</v>
      </c>
      <c r="F37" s="52">
        <v>0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113900</v>
      </c>
      <c r="D38" s="80">
        <v>118100</v>
      </c>
      <c r="E38" s="80">
        <v>118084.95</v>
      </c>
      <c r="F38" s="52">
        <f>E38/D38</f>
        <v>0.9998725656223539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0</v>
      </c>
      <c r="D39" s="85">
        <v>400</v>
      </c>
      <c r="E39" s="85">
        <v>316.96</v>
      </c>
      <c r="F39" s="52">
        <f>E39/D39</f>
        <v>0.7924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SUM(C8:C15)</f>
        <v>1457800</v>
      </c>
      <c r="D40" s="59">
        <f>SUM(D8:D15)</f>
        <v>2630900</v>
      </c>
      <c r="E40" s="59">
        <f>SUM(E8:E15)</f>
        <v>2630748.91</v>
      </c>
      <c r="F40" s="60">
        <f>E40/D40</f>
        <v>0.9999425709833137</v>
      </c>
      <c r="G40" s="61">
        <f>SUM(G8:G15)</f>
        <v>10000</v>
      </c>
      <c r="H40" s="61">
        <f>SUM(H8:H15)</f>
        <v>16200</v>
      </c>
      <c r="I40" s="62">
        <f>SUM(I8:I15)</f>
        <v>16155</v>
      </c>
      <c r="J40" s="60">
        <f>I40/H40</f>
        <v>0.9972222222222222</v>
      </c>
    </row>
    <row r="41" spans="1:10" ht="15" customHeight="1" thickBot="1">
      <c r="A41" s="13" t="s">
        <v>21</v>
      </c>
      <c r="B41" s="16"/>
      <c r="C41" s="63">
        <f>-SUM(C17:C39)</f>
        <v>-1457800</v>
      </c>
      <c r="D41" s="63">
        <f>-SUM(D17:D39)</f>
        <v>-2630900</v>
      </c>
      <c r="E41" s="63">
        <f>-SUM(E17:E39)</f>
        <v>-2630748.9140000003</v>
      </c>
      <c r="F41" s="52">
        <f>E41/D41</f>
        <v>0.9999425725037061</v>
      </c>
      <c r="G41" s="64">
        <f>-SUM(G17:G39)</f>
        <v>-10000</v>
      </c>
      <c r="H41" s="64">
        <f>-SUM(H17:H39)</f>
        <v>-7300</v>
      </c>
      <c r="I41" s="65">
        <f>-SUM(I17:I39)</f>
        <v>-7250</v>
      </c>
      <c r="J41" s="56">
        <f>I41/H41</f>
        <v>0.9931506849315068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-0.004000000189989805</v>
      </c>
      <c r="F42" s="67" t="s">
        <v>19</v>
      </c>
      <c r="G42" s="184">
        <f>+G40+G41</f>
        <v>0</v>
      </c>
      <c r="H42" s="87">
        <f>+H40+H41</f>
        <v>8900</v>
      </c>
      <c r="I42" s="101">
        <f>+I40+I41</f>
        <v>8905</v>
      </c>
      <c r="J42" s="52">
        <f>I42/H42</f>
        <v>1.000561797752809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-0.004000000189989805</v>
      </c>
      <c r="F44" s="179" t="s">
        <v>19</v>
      </c>
      <c r="G44" s="185">
        <v>0</v>
      </c>
      <c r="H44" s="181">
        <v>0</v>
      </c>
      <c r="I44" s="101">
        <f>I42</f>
        <v>8905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8904.99599999981</v>
      </c>
      <c r="J45" s="180" t="s">
        <v>19</v>
      </c>
    </row>
    <row r="46" ht="12.75">
      <c r="C46" s="158"/>
    </row>
    <row r="47" ht="12.75">
      <c r="C47" s="158"/>
    </row>
  </sheetData>
  <sheetProtection/>
  <mergeCells count="10">
    <mergeCell ref="A16:J16"/>
    <mergeCell ref="A12:B12"/>
    <mergeCell ref="A13:B13"/>
    <mergeCell ref="A14:B14"/>
    <mergeCell ref="D2:F2"/>
    <mergeCell ref="C4:F4"/>
    <mergeCell ref="G4:J4"/>
    <mergeCell ref="A15:B15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3" sqref="A3"/>
    </sheetView>
  </sheetViews>
  <sheetFormatPr defaultColWidth="9.125" defaultRowHeight="12.75"/>
  <cols>
    <col min="1" max="1" width="52.125" style="6" customWidth="1"/>
    <col min="2" max="2" width="6.0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4.375" style="5" customWidth="1"/>
    <col min="12" max="12" width="15.125" style="5" customWidth="1"/>
    <col min="13" max="13" width="9.125" style="5" customWidth="1"/>
    <col min="14" max="14" width="14.50390625" style="5" customWidth="1"/>
    <col min="15" max="16384" width="9.125" style="5" customWidth="1"/>
  </cols>
  <sheetData>
    <row r="1" spans="1:9" ht="15">
      <c r="A1" s="38" t="s">
        <v>60</v>
      </c>
      <c r="D1" s="206" t="s">
        <v>8</v>
      </c>
      <c r="E1" s="206"/>
      <c r="F1" s="206"/>
      <c r="G1" s="137"/>
      <c r="H1" s="39" t="s">
        <v>9</v>
      </c>
      <c r="I1" s="40">
        <v>43830</v>
      </c>
    </row>
    <row r="2" ht="13.5" thickBot="1">
      <c r="G2" s="136"/>
    </row>
    <row r="3" spans="3:10" ht="12" customHeight="1">
      <c r="C3" s="207" t="s">
        <v>61</v>
      </c>
      <c r="D3" s="208"/>
      <c r="E3" s="208"/>
      <c r="F3" s="209"/>
      <c r="G3" s="210" t="s">
        <v>10</v>
      </c>
      <c r="H3" s="208"/>
      <c r="I3" s="208"/>
      <c r="J3" s="209"/>
    </row>
    <row r="4" spans="1:10" ht="12" customHeight="1">
      <c r="A4" s="41"/>
      <c r="B4" s="7"/>
      <c r="C4" s="42" t="s">
        <v>62</v>
      </c>
      <c r="D4" s="43" t="s">
        <v>63</v>
      </c>
      <c r="E4" s="44" t="s">
        <v>64</v>
      </c>
      <c r="F4" s="45" t="s">
        <v>7</v>
      </c>
      <c r="G4" s="135" t="s">
        <v>62</v>
      </c>
      <c r="H4" s="43" t="s">
        <v>63</v>
      </c>
      <c r="I4" s="8" t="s">
        <v>64</v>
      </c>
      <c r="J4" s="9" t="s">
        <v>7</v>
      </c>
    </row>
    <row r="5" spans="1:10" ht="9.75" customHeight="1" thickBot="1">
      <c r="A5" s="41"/>
      <c r="B5" s="46"/>
      <c r="C5" s="47" t="s">
        <v>11</v>
      </c>
      <c r="D5" s="48" t="s">
        <v>12</v>
      </c>
      <c r="E5" s="8" t="s">
        <v>13</v>
      </c>
      <c r="F5" s="9" t="s">
        <v>14</v>
      </c>
      <c r="G5" s="138" t="s">
        <v>15</v>
      </c>
      <c r="H5" s="48" t="s">
        <v>16</v>
      </c>
      <c r="I5" s="8" t="s">
        <v>17</v>
      </c>
      <c r="J5" s="9" t="s">
        <v>18</v>
      </c>
    </row>
    <row r="6" spans="1:10" ht="15" customHeight="1">
      <c r="A6" s="49" t="s">
        <v>65</v>
      </c>
      <c r="B6" s="50"/>
      <c r="C6" s="50"/>
      <c r="D6" s="50"/>
      <c r="E6" s="50"/>
      <c r="F6" s="50"/>
      <c r="G6" s="142"/>
      <c r="H6" s="50"/>
      <c r="I6" s="50"/>
      <c r="J6" s="51"/>
    </row>
    <row r="7" spans="1:14" ht="15" customHeight="1">
      <c r="A7" s="211" t="s">
        <v>296</v>
      </c>
      <c r="B7" s="212"/>
      <c r="C7" s="24">
        <f>+'ZŠ Brdičkova 1878'!C7+'ZŠ Bronzová 2027'!C7+'ZŠ prof.O.Chlupa Fingerova 2186'!C7+'ZŠ Janského 2189'!C7+'ZŠ Klausova 2450'!C7+'ZŠ Kuncova 1580'!C7+'ZŠ Mezi Školami 2322'!C7+'ZŠ Mládí 135'!C7+'ZŠ Mohylová 1963'!C7+'ZŠ Trávníčkova 1744'!C7</f>
        <v>35011000</v>
      </c>
      <c r="D7" s="22">
        <f>+'ZŠ Brdičkova 1878'!D7+'ZŠ Bronzová 2027'!D7+'ZŠ prof.O.Chlupa Fingerova 2186'!D7+'ZŠ Janského 2189'!D7+'ZŠ Klausova 2450'!D7+'ZŠ Kuncova 1580'!D7+'ZŠ Mezi Školami 2322'!D7+'ZŠ Mládí 135'!D7+'ZŠ Mohylová 1963'!D7+'ZŠ Trávníčkova 1744'!D7</f>
        <v>37558200</v>
      </c>
      <c r="E7" s="128">
        <f>+'ZŠ Brdičkova 1878'!E7+'ZŠ Bronzová 2027'!E7+'ZŠ prof.O.Chlupa Fingerova 2186'!E7+'ZŠ Janského 2189'!E7+'ZŠ Klausova 2450'!E7+'ZŠ Kuncova 1580'!E7+'ZŠ Mezi Školami 2322'!E7+'ZŠ Mládí 135'!E7+'ZŠ Mohylová 1963'!E7+'ZŠ Trávníčkova 1744'!E7</f>
        <v>37451700</v>
      </c>
      <c r="F7" s="52">
        <f aca="true" t="shared" si="0" ref="F7:F15">E7/D7</f>
        <v>0.997164400849881</v>
      </c>
      <c r="G7" s="24">
        <f>+'ZŠ Brdičkova 1878'!G7+'ZŠ Bronzová 2027'!G7+'ZŠ prof.O.Chlupa Fingerova 2186'!G7+'ZŠ Janského 2189'!G7+'ZŠ Klausova 2450'!G7+'ZŠ Kuncova 1580'!G7+'ZŠ Mezi Školami 2322'!G7+'ZŠ Mládí 135'!G7+'ZŠ Mohylová 1963'!G7+'ZŠ Trávníčkova 1744'!G7</f>
        <v>0</v>
      </c>
      <c r="H7" s="22">
        <f>+'ZŠ Brdičkova 1878'!H7+'ZŠ Bronzová 2027'!H7+'ZŠ prof.O.Chlupa Fingerova 2186'!H7+'ZŠ Janského 2189'!H7+'ZŠ Klausova 2450'!H7+'ZŠ Kuncova 1580'!H7+'ZŠ Mezi Školami 2322'!H7+'ZŠ Mládí 135'!H7+'ZŠ Mohylová 1963'!H7+'ZŠ Trávníčkova 1744'!H7</f>
        <v>0</v>
      </c>
      <c r="I7" s="128">
        <f>+'ZŠ Brdičkova 1878'!I7+'ZŠ Bronzová 2027'!I7+'ZŠ prof.O.Chlupa Fingerova 2186'!I7+'ZŠ Janského 2189'!I7+'ZŠ Klausova 2450'!I7+'ZŠ Kuncova 1580'!I7+'ZŠ Mezi Školami 2322'!I7+'ZŠ Mládí 135'!I7+'ZŠ Mohylová 1963'!I7+'ZŠ Trávníčkova 1744'!I7</f>
        <v>0</v>
      </c>
      <c r="J7" s="52">
        <f aca="true" t="shared" si="1" ref="J7:J15">IF(ISERR(I7/H7),0,I7/H7)</f>
        <v>0</v>
      </c>
      <c r="L7" s="53"/>
      <c r="M7" s="54"/>
      <c r="N7" s="53"/>
    </row>
    <row r="8" spans="1:14" ht="15" customHeight="1">
      <c r="A8" s="13" t="s">
        <v>348</v>
      </c>
      <c r="B8" s="20"/>
      <c r="C8" s="24">
        <f>+'ZŠ Brdičkova 1878'!C8+'ZŠ Bronzová 2027'!C8+'ZŠ prof.O.Chlupa Fingerova 2186'!C8+'ZŠ Janského 2189'!C8+'ZŠ Klausova 2450'!C8+'ZŠ Kuncova 1580'!C8+'ZŠ Mezi Školami 2322'!C8+'ZŠ Mládí 135'!C8+'ZŠ Mohylová 1963'!C8+'ZŠ Trávníčkova 1744'!C8</f>
        <v>0</v>
      </c>
      <c r="D8" s="22">
        <f>+'ZŠ Brdičkova 1878'!D8+'ZŠ Bronzová 2027'!D8+'ZŠ prof.O.Chlupa Fingerova 2186'!D8+'ZŠ Janského 2189'!D8+'ZŠ Klausova 2450'!D8+'ZŠ Kuncova 1580'!D8+'ZŠ Mezi Školami 2322'!D8+'ZŠ Mládí 135'!D8+'ZŠ Mohylová 1963'!D8+'ZŠ Trávníčkova 1744'!D8</f>
        <v>7137600</v>
      </c>
      <c r="E8" s="128">
        <f>+'ZŠ Brdičkova 1878'!E8+'ZŠ Bronzová 2027'!E8+'ZŠ prof.O.Chlupa Fingerova 2186'!E8+'ZŠ Janského 2189'!E8+'ZŠ Klausova 2450'!E8+'ZŠ Kuncova 1580'!E8+'ZŠ Mezi Školami 2322'!E8+'ZŠ Mládí 135'!E8+'ZŠ Mohylová 1963'!E8+'ZŠ Trávníčkova 1744'!E8</f>
        <v>7042619.59</v>
      </c>
      <c r="F8" s="55">
        <f>IF(ISERR(E8/D8),0,E8/D8)</f>
        <v>0.9866929486101771</v>
      </c>
      <c r="G8" s="24">
        <f>+'ZŠ Brdičkova 1878'!G8+'ZŠ Bronzová 2027'!G8+'ZŠ prof.O.Chlupa Fingerova 2186'!G8+'ZŠ Janského 2189'!G8+'ZŠ Klausova 2450'!G8+'ZŠ Kuncova 1580'!G8+'ZŠ Mezi Školami 2322'!G8+'ZŠ Mládí 135'!G8+'ZŠ Mohylová 1963'!G8+'ZŠ Trávníčkova 1744'!G8</f>
        <v>0</v>
      </c>
      <c r="H8" s="22">
        <f>+'ZŠ Brdičkova 1878'!H8+'ZŠ Bronzová 2027'!H8+'ZŠ prof.O.Chlupa Fingerova 2186'!H8+'ZŠ Janského 2189'!H8+'ZŠ Klausova 2450'!H8+'ZŠ Kuncova 1580'!H8+'ZŠ Mezi Školami 2322'!H8+'ZŠ Mládí 135'!H8+'ZŠ Mohylová 1963'!H8+'ZŠ Trávníčkova 1744'!H8</f>
        <v>0</v>
      </c>
      <c r="I8" s="128">
        <f>+'ZŠ Brdičkova 1878'!I8+'ZŠ Bronzová 2027'!I8+'ZŠ prof.O.Chlupa Fingerova 2186'!I8+'ZŠ Janského 2189'!I8+'ZŠ Klausova 2450'!I8+'ZŠ Kuncova 1580'!I8+'ZŠ Mezi Školami 2322'!I8+'ZŠ Mládí 135'!I8+'ZŠ Mohylová 1963'!I8+'ZŠ Trávníčkova 1744'!I8</f>
        <v>0</v>
      </c>
      <c r="J8" s="55">
        <f t="shared" si="1"/>
        <v>0</v>
      </c>
      <c r="L8" s="53"/>
      <c r="N8" s="53"/>
    </row>
    <row r="9" spans="1:14" ht="15" customHeight="1">
      <c r="A9" s="13" t="s">
        <v>207</v>
      </c>
      <c r="B9" s="16"/>
      <c r="C9" s="24">
        <f>+'ZŠ Brdičkova 1878'!C9+'ZŠ Bronzová 2027'!C9+'ZŠ prof.O.Chlupa Fingerova 2186'!C9+'ZŠ Janského 2189'!C9+'ZŠ Klausova 2450'!C9+'ZŠ Kuncova 1580'!C9+'ZŠ Mezi Školami 2322'!C9+'ZŠ Mládí 135'!C9+'ZŠ Mohylová 1963'!C9+'ZŠ Trávníčkova 1744'!C9</f>
        <v>0</v>
      </c>
      <c r="D9" s="22">
        <f>+'ZŠ Brdičkova 1878'!D9+'ZŠ Bronzová 2027'!D9+'ZŠ prof.O.Chlupa Fingerova 2186'!D9+'ZŠ Janského 2189'!D9+'ZŠ Klausova 2450'!D9+'ZŠ Kuncova 1580'!D9+'ZŠ Mezi Školami 2322'!D9+'ZŠ Mládí 135'!D9+'ZŠ Mohylová 1963'!D9+'ZŠ Trávníčkova 1744'!D9</f>
        <v>22082000</v>
      </c>
      <c r="E9" s="128">
        <f>+'ZŠ Brdičkova 1878'!E9+'ZŠ Bronzová 2027'!E9+'ZŠ prof.O.Chlupa Fingerova 2186'!E9+'ZŠ Janského 2189'!E9+'ZŠ Klausova 2450'!E9+'ZŠ Kuncova 1580'!E9+'ZŠ Mezi Školami 2322'!E9+'ZŠ Mládí 135'!E9+'ZŠ Mohylová 1963'!E9+'ZŠ Trávníčkova 1744'!E9</f>
        <v>22082000</v>
      </c>
      <c r="F9" s="55">
        <f>IF(ISERR(E9/D9),0,E9/D9)</f>
        <v>1</v>
      </c>
      <c r="G9" s="24">
        <f>+'ZŠ Brdičkova 1878'!G9+'ZŠ Bronzová 2027'!G9+'ZŠ prof.O.Chlupa Fingerova 2186'!G9+'ZŠ Janského 2189'!G9+'ZŠ Klausova 2450'!G9+'ZŠ Kuncova 1580'!G9+'ZŠ Mezi Školami 2322'!G9+'ZŠ Mládí 135'!G9+'ZŠ Mohylová 1963'!G9+'ZŠ Trávníčkova 1744'!G9</f>
        <v>0</v>
      </c>
      <c r="H9" s="22">
        <f>+'ZŠ Brdičkova 1878'!H9+'ZŠ Bronzová 2027'!H9+'ZŠ prof.O.Chlupa Fingerova 2186'!H9+'ZŠ Janského 2189'!H9+'ZŠ Klausova 2450'!H9+'ZŠ Kuncova 1580'!H9+'ZŠ Mezi Školami 2322'!H9+'ZŠ Mládí 135'!H9+'ZŠ Mohylová 1963'!H9+'ZŠ Trávníčkova 1744'!H9</f>
        <v>0</v>
      </c>
      <c r="I9" s="128">
        <f>+'ZŠ Brdičkova 1878'!I9+'ZŠ Bronzová 2027'!I9+'ZŠ prof.O.Chlupa Fingerova 2186'!I9+'ZŠ Janského 2189'!I9+'ZŠ Klausova 2450'!I9+'ZŠ Kuncova 1580'!I9+'ZŠ Mezi Školami 2322'!I9+'ZŠ Mládí 135'!I9+'ZŠ Mohylová 1963'!I9+'ZŠ Trávníčkova 1744'!I9</f>
        <v>0</v>
      </c>
      <c r="J9" s="55">
        <f t="shared" si="1"/>
        <v>0</v>
      </c>
      <c r="L9" s="53"/>
      <c r="N9" s="53"/>
    </row>
    <row r="10" spans="1:14" ht="15" customHeight="1">
      <c r="A10" s="13" t="s">
        <v>190</v>
      </c>
      <c r="B10" s="16"/>
      <c r="C10" s="24">
        <f>+'ZŠ Brdičkova 1878'!C10+'ZŠ Bronzová 2027'!C10+'ZŠ prof.O.Chlupa Fingerova 2186'!C10+'ZŠ Janského 2189'!C10+'ZŠ Klausova 2450'!C10+'ZŠ Kuncova 1580'!C10+'ZŠ Mezi Školami 2322'!C10+'ZŠ Mládí 135'!C10+'ZŠ Mohylová 1963'!C10+'ZŠ Trávníčkova 1744'!C10</f>
        <v>0</v>
      </c>
      <c r="D10" s="22">
        <f>+'ZŠ Brdičkova 1878'!D10+'ZŠ Bronzová 2027'!D10+'ZŠ prof.O.Chlupa Fingerova 2186'!D10+'ZŠ Janského 2189'!D10+'ZŠ Klausova 2450'!D10+'ZŠ Kuncova 1580'!D10+'ZŠ Mezi Školami 2322'!D10+'ZŠ Mládí 135'!D10+'ZŠ Mohylová 1963'!D10+'ZŠ Trávníčkova 1744'!D10</f>
        <v>150000</v>
      </c>
      <c r="E10" s="128">
        <f>+'ZŠ Brdičkova 1878'!E10+'ZŠ Bronzová 2027'!E10+'ZŠ prof.O.Chlupa Fingerova 2186'!E10+'ZŠ Janského 2189'!E10+'ZŠ Klausova 2450'!E10+'ZŠ Kuncova 1580'!E10+'ZŠ Mezi Školami 2322'!E10+'ZŠ Mládí 135'!E10+'ZŠ Mohylová 1963'!E10+'ZŠ Trávníčkova 1744'!E10</f>
        <v>150000</v>
      </c>
      <c r="F10" s="55">
        <f>IF(ISERR(E10/D10),0,E10/D10)</f>
        <v>1</v>
      </c>
      <c r="G10" s="24">
        <f>+'ZŠ Brdičkova 1878'!G10+'ZŠ Bronzová 2027'!G10+'ZŠ prof.O.Chlupa Fingerova 2186'!G10+'ZŠ Janského 2189'!G10+'ZŠ Klausova 2450'!G10+'ZŠ Kuncova 1580'!G10+'ZŠ Mezi Školami 2322'!G10+'ZŠ Mládí 135'!G10+'ZŠ Mohylová 1963'!G10+'ZŠ Trávníčkova 1744'!G10</f>
        <v>0</v>
      </c>
      <c r="H10" s="22">
        <f>+'ZŠ Brdičkova 1878'!H10+'ZŠ Bronzová 2027'!H10+'ZŠ prof.O.Chlupa Fingerova 2186'!H10+'ZŠ Janského 2189'!H10+'ZŠ Klausova 2450'!H10+'ZŠ Kuncova 1580'!H10+'ZŠ Mezi Školami 2322'!H10+'ZŠ Mládí 135'!H10+'ZŠ Mohylová 1963'!H10+'ZŠ Trávníčkova 1744'!H10</f>
        <v>0</v>
      </c>
      <c r="I10" s="128">
        <f>+'ZŠ Brdičkova 1878'!I10+'ZŠ Bronzová 2027'!I10+'ZŠ prof.O.Chlupa Fingerova 2186'!I10+'ZŠ Janského 2189'!I10+'ZŠ Klausova 2450'!I10+'ZŠ Kuncova 1580'!I10+'ZŠ Mezi Školami 2322'!I10+'ZŠ Mládí 135'!I10+'ZŠ Mohylová 1963'!I10+'ZŠ Trávníčkova 1744'!I10</f>
        <v>0</v>
      </c>
      <c r="J10" s="55">
        <f>IF(ISERR(I10/H10),0,I10/H10)</f>
        <v>0</v>
      </c>
      <c r="L10" s="53"/>
      <c r="N10" s="53"/>
    </row>
    <row r="11" spans="1:14" ht="15" customHeight="1">
      <c r="A11" s="13" t="s">
        <v>295</v>
      </c>
      <c r="B11" s="16"/>
      <c r="C11" s="24">
        <f>+'ZŠ Brdičkova 1878'!C11+'ZŠ Bronzová 2027'!C11+'ZŠ prof.O.Chlupa Fingerova 2186'!C11+'ZŠ Janského 2189'!C11+'ZŠ Klausova 2450'!C11+'ZŠ Kuncova 1580'!C11+'ZŠ Mezi Školami 2322'!C11+'ZŠ Mládí 135'!C11+'ZŠ Mohylová 1963'!C11+'ZŠ Trávníčkova 1744'!C11</f>
        <v>0</v>
      </c>
      <c r="D11" s="22">
        <f>+'ZŠ Brdičkova 1878'!D11+'ZŠ Bronzová 2027'!D11+'ZŠ prof.O.Chlupa Fingerova 2186'!D11+'ZŠ Janského 2189'!D11+'ZŠ Klausova 2450'!D11+'ZŠ Kuncova 1580'!D11+'ZŠ Mezi Školami 2322'!D11+'ZŠ Mládí 135'!D11+'ZŠ Mohylová 1963'!D11+'ZŠ Trávníčkova 1744'!D11</f>
        <v>383500</v>
      </c>
      <c r="E11" s="128">
        <f>+'ZŠ Brdičkova 1878'!E11+'ZŠ Bronzová 2027'!E11+'ZŠ prof.O.Chlupa Fingerova 2186'!E11+'ZŠ Janského 2189'!E11+'ZŠ Klausova 2450'!E11+'ZŠ Kuncova 1580'!E11+'ZŠ Mezi Školami 2322'!E11+'ZŠ Mládí 135'!E11+'ZŠ Mohylová 1963'!E11+'ZŠ Trávníčkova 1744'!E11</f>
        <v>383458.83999999997</v>
      </c>
      <c r="F11" s="52">
        <f t="shared" si="0"/>
        <v>0.9998926727509777</v>
      </c>
      <c r="G11" s="24">
        <f>+'ZŠ Brdičkova 1878'!G11+'ZŠ Bronzová 2027'!G11+'ZŠ prof.O.Chlupa Fingerova 2186'!G11+'ZŠ Janského 2189'!G11+'ZŠ Klausova 2450'!G11+'ZŠ Kuncova 1580'!G11+'ZŠ Mezi Školami 2322'!G11+'ZŠ Mládí 135'!G11+'ZŠ Mohylová 1963'!G11+'ZŠ Trávníčkova 1744'!G11</f>
        <v>0</v>
      </c>
      <c r="H11" s="22">
        <f>+'ZŠ Brdičkova 1878'!H11+'ZŠ Bronzová 2027'!H11+'ZŠ prof.O.Chlupa Fingerova 2186'!H11+'ZŠ Janského 2189'!H11+'ZŠ Klausova 2450'!H11+'ZŠ Kuncova 1580'!H11+'ZŠ Mezi Školami 2322'!H11+'ZŠ Mládí 135'!H11+'ZŠ Mohylová 1963'!H11+'ZŠ Trávníčkova 1744'!H11</f>
        <v>0</v>
      </c>
      <c r="I11" s="128">
        <f>+'ZŠ Brdičkova 1878'!I11+'ZŠ Bronzová 2027'!I11+'ZŠ prof.O.Chlupa Fingerova 2186'!I11+'ZŠ Janského 2189'!I11+'ZŠ Klausova 2450'!I11+'ZŠ Kuncova 1580'!I11+'ZŠ Mezi Školami 2322'!I11+'ZŠ Mládí 135'!I11+'ZŠ Mohylová 1963'!I11+'ZŠ Trávníčkova 1744'!I11</f>
        <v>0</v>
      </c>
      <c r="J11" s="55">
        <f>IF(ISERR(I11/H11),0,I11/H11)</f>
        <v>0</v>
      </c>
      <c r="L11" s="53"/>
      <c r="N11" s="53"/>
    </row>
    <row r="12" spans="1:14" ht="15" customHeight="1">
      <c r="A12" s="213" t="s">
        <v>66</v>
      </c>
      <c r="B12" s="214"/>
      <c r="C12" s="24">
        <f>+'ZŠ Brdičkova 1878'!C12+'ZŠ Bronzová 2027'!C12+'ZŠ prof.O.Chlupa Fingerova 2186'!C12+'ZŠ Janského 2189'!C12+'ZŠ Klausova 2450'!C12+'ZŠ Kuncova 1580'!C12+'ZŠ Mezi Školami 2322'!C12+'ZŠ Mládí 135'!C12+'ZŠ Mohylová 1963'!C12+'ZŠ Trávníčkova 1744'!C12</f>
        <v>4560000</v>
      </c>
      <c r="D12" s="22">
        <f>+'ZŠ Brdičkova 1878'!D12+'ZŠ Bronzová 2027'!D12+'ZŠ prof.O.Chlupa Fingerova 2186'!D12+'ZŠ Janského 2189'!D12+'ZŠ Klausova 2450'!D12+'ZŠ Kuncova 1580'!D12+'ZŠ Mezi Školami 2322'!D12+'ZŠ Mládí 135'!D12+'ZŠ Mohylová 1963'!D12+'ZŠ Trávníčkova 1744'!D12</f>
        <v>4895200</v>
      </c>
      <c r="E12" s="128">
        <f>+'ZŠ Brdičkova 1878'!E12+'ZŠ Bronzová 2027'!E12+'ZŠ prof.O.Chlupa Fingerova 2186'!E12+'ZŠ Janského 2189'!E12+'ZŠ Klausova 2450'!E12+'ZŠ Kuncova 1580'!E12+'ZŠ Mezi Školami 2322'!E12+'ZŠ Mládí 135'!E12+'ZŠ Mohylová 1963'!E12+'ZŠ Trávníčkova 1744'!E12</f>
        <v>4895130</v>
      </c>
      <c r="F12" s="52">
        <f t="shared" si="0"/>
        <v>0.9999857002778232</v>
      </c>
      <c r="G12" s="24">
        <f>+'ZŠ Brdičkova 1878'!G12+'ZŠ Bronzová 2027'!G12+'ZŠ prof.O.Chlupa Fingerova 2186'!G12+'ZŠ Janského 2189'!G12+'ZŠ Klausova 2450'!G12+'ZŠ Kuncova 1580'!G12+'ZŠ Mezi Školami 2322'!G12+'ZŠ Mládí 135'!G12+'ZŠ Mohylová 1963'!G12+'ZŠ Trávníčkova 1744'!G12</f>
        <v>0</v>
      </c>
      <c r="H12" s="22">
        <f>+'ZŠ Brdičkova 1878'!H12+'ZŠ Bronzová 2027'!H12+'ZŠ prof.O.Chlupa Fingerova 2186'!H12+'ZŠ Janského 2189'!H12+'ZŠ Klausova 2450'!H12+'ZŠ Kuncova 1580'!H12+'ZŠ Mezi Školami 2322'!H12+'ZŠ Mládí 135'!H12+'ZŠ Mohylová 1963'!H12+'ZŠ Trávníčkova 1744'!H12</f>
        <v>0</v>
      </c>
      <c r="I12" s="128">
        <f>+'ZŠ Brdičkova 1878'!I12+'ZŠ Bronzová 2027'!I12+'ZŠ prof.O.Chlupa Fingerova 2186'!I12+'ZŠ Janského 2189'!I12+'ZŠ Klausova 2450'!I12+'ZŠ Kuncova 1580'!I12+'ZŠ Mezi Školami 2322'!I12+'ZŠ Mládí 135'!I12+'ZŠ Mohylová 1963'!I12+'ZŠ Trávníčkova 1744'!I12</f>
        <v>0</v>
      </c>
      <c r="J12" s="55">
        <f t="shared" si="1"/>
        <v>0</v>
      </c>
      <c r="L12" s="53"/>
      <c r="N12" s="53"/>
    </row>
    <row r="13" spans="1:14" ht="15" customHeight="1">
      <c r="A13" s="213" t="s">
        <v>67</v>
      </c>
      <c r="B13" s="215"/>
      <c r="C13" s="24">
        <f>+'ZŠ Brdičkova 1878'!C13+'ZŠ Bronzová 2027'!C13+'ZŠ prof.O.Chlupa Fingerova 2186'!C13+'ZŠ Janského 2189'!C13+'ZŠ Klausova 2450'!C13+'ZŠ Kuncova 1580'!C13+'ZŠ Mezi Školami 2322'!C13+'ZŠ Mládí 135'!C13+'ZŠ Mohylová 1963'!C13+'ZŠ Trávníčkova 1744'!C13</f>
        <v>24094000</v>
      </c>
      <c r="D13" s="22">
        <f>+'ZŠ Brdičkova 1878'!D13+'ZŠ Bronzová 2027'!D13+'ZŠ prof.O.Chlupa Fingerova 2186'!D13+'ZŠ Janského 2189'!D13+'ZŠ Klausova 2450'!D13+'ZŠ Kuncova 1580'!D13+'ZŠ Mezi Školami 2322'!D13+'ZŠ Mládí 135'!D13+'ZŠ Mohylová 1963'!D13+'ZŠ Trávníčkova 1744'!D13</f>
        <v>28612800</v>
      </c>
      <c r="E13" s="128">
        <f>+'ZŠ Brdičkova 1878'!E13+'ZŠ Bronzová 2027'!E13+'ZŠ prof.O.Chlupa Fingerova 2186'!E13+'ZŠ Janského 2189'!E13+'ZŠ Klausova 2450'!E13+'ZŠ Kuncova 1580'!E13+'ZŠ Mezi Školami 2322'!E13+'ZŠ Mládí 135'!E13+'ZŠ Mohylová 1963'!E13+'ZŠ Trávníčkova 1744'!E13</f>
        <v>28612337.88</v>
      </c>
      <c r="F13" s="52">
        <f t="shared" si="0"/>
        <v>0.9999838491863781</v>
      </c>
      <c r="G13" s="24">
        <f>+'ZŠ Brdičkova 1878'!G13+'ZŠ Bronzová 2027'!G13+'ZŠ prof.O.Chlupa Fingerova 2186'!G13+'ZŠ Janského 2189'!G13+'ZŠ Klausova 2450'!G13+'ZŠ Kuncova 1580'!G13+'ZŠ Mezi Školami 2322'!G13+'ZŠ Mládí 135'!G13+'ZŠ Mohylová 1963'!G13+'ZŠ Trávníčkova 1744'!G13</f>
        <v>0</v>
      </c>
      <c r="H13" s="22">
        <f>+'ZŠ Brdičkova 1878'!H13+'ZŠ Bronzová 2027'!H13+'ZŠ prof.O.Chlupa Fingerova 2186'!H13+'ZŠ Janského 2189'!H13+'ZŠ Klausova 2450'!H13+'ZŠ Kuncova 1580'!H13+'ZŠ Mezi Školami 2322'!H13+'ZŠ Mládí 135'!H13+'ZŠ Mohylová 1963'!H13+'ZŠ Trávníčkova 1744'!H13</f>
        <v>0</v>
      </c>
      <c r="I13" s="128">
        <f>+'ZŠ Brdičkova 1878'!I13+'ZŠ Bronzová 2027'!I13+'ZŠ prof.O.Chlupa Fingerova 2186'!I13+'ZŠ Janského 2189'!I13+'ZŠ Klausova 2450'!I13+'ZŠ Kuncova 1580'!I13+'ZŠ Mezi Školami 2322'!I13+'ZŠ Mládí 135'!I13+'ZŠ Mohylová 1963'!I13+'ZŠ Trávníčkova 1744'!I13</f>
        <v>0</v>
      </c>
      <c r="J13" s="55">
        <f t="shared" si="1"/>
        <v>0</v>
      </c>
      <c r="L13" s="53"/>
      <c r="N13" s="53"/>
    </row>
    <row r="14" spans="1:14" ht="15" customHeight="1">
      <c r="A14" s="13" t="s">
        <v>68</v>
      </c>
      <c r="B14" s="16"/>
      <c r="C14" s="24">
        <f>+'ZŠ Brdičkova 1878'!C14+'ZŠ Bronzová 2027'!C14+'ZŠ prof.O.Chlupa Fingerova 2186'!C14+'ZŠ Janského 2189'!C14+'ZŠ Klausova 2450'!C14+'ZŠ Kuncova 1580'!C14+'ZŠ Mezi Školami 2322'!C14+'ZŠ Mládí 135'!C14+'ZŠ Mohylová 1963'!C14+'ZŠ Trávníčkova 1744'!C14</f>
        <v>1145800</v>
      </c>
      <c r="D14" s="22">
        <f>+'ZŠ Brdičkova 1878'!D14+'ZŠ Bronzová 2027'!D14+'ZŠ prof.O.Chlupa Fingerova 2186'!D14+'ZŠ Janského 2189'!D14+'ZŠ Klausova 2450'!D14+'ZŠ Kuncova 1580'!D14+'ZŠ Mezi Školami 2322'!D14+'ZŠ Mládí 135'!D14+'ZŠ Mohylová 1963'!D14+'ZŠ Trávníčkova 1744'!D14</f>
        <v>15919600</v>
      </c>
      <c r="E14" s="128">
        <f>+'ZŠ Brdičkova 1878'!E14+'ZŠ Bronzová 2027'!E14+'ZŠ prof.O.Chlupa Fingerova 2186'!E14+'ZŠ Janského 2189'!E14+'ZŠ Klausova 2450'!E14+'ZŠ Kuncova 1580'!E14+'ZŠ Mezi Školami 2322'!E14+'ZŠ Mládí 135'!E14+'ZŠ Mohylová 1963'!E14+'ZŠ Trávníčkova 1744'!E14</f>
        <v>15919486.830000002</v>
      </c>
      <c r="F14" s="52">
        <f t="shared" si="0"/>
        <v>0.9999928911530441</v>
      </c>
      <c r="G14" s="24">
        <f>+'ZŠ Brdičkova 1878'!G14+'ZŠ Bronzová 2027'!G14+'ZŠ prof.O.Chlupa Fingerova 2186'!G14+'ZŠ Janského 2189'!G14+'ZŠ Klausova 2450'!G14+'ZŠ Kuncova 1580'!G14+'ZŠ Mezi Školami 2322'!G14+'ZŠ Mládí 135'!G14+'ZŠ Mohylová 1963'!G14+'ZŠ Trávníčkova 1744'!G14</f>
        <v>12385000</v>
      </c>
      <c r="H14" s="22">
        <f>+'ZŠ Brdičkova 1878'!H14+'ZŠ Bronzová 2027'!H14+'ZŠ prof.O.Chlupa Fingerova 2186'!H14+'ZŠ Janského 2189'!H14+'ZŠ Klausova 2450'!H14+'ZŠ Kuncova 1580'!H14+'ZŠ Mezi Školami 2322'!H14+'ZŠ Mládí 135'!H14+'ZŠ Mohylová 1963'!H14+'ZŠ Trávníčkova 1744'!H14</f>
        <v>14550300</v>
      </c>
      <c r="I14" s="128">
        <f>+'ZŠ Brdičkova 1878'!I14+'ZŠ Bronzová 2027'!I14+'ZŠ prof.O.Chlupa Fingerova 2186'!I14+'ZŠ Janského 2189'!I14+'ZŠ Klausova 2450'!I14+'ZŠ Kuncova 1580'!I14+'ZŠ Mezi Školami 2322'!I14+'ZŠ Mládí 135'!I14+'ZŠ Mohylová 1963'!I14+'ZŠ Trávníčkova 1744'!I14</f>
        <v>14549732.800000003</v>
      </c>
      <c r="J14" s="52">
        <f>I14/H14</f>
        <v>0.9999610179858837</v>
      </c>
      <c r="L14" s="53"/>
      <c r="N14" s="53"/>
    </row>
    <row r="15" spans="1:14" ht="15" customHeight="1" thickBot="1">
      <c r="A15" s="204" t="s">
        <v>282</v>
      </c>
      <c r="B15" s="205"/>
      <c r="C15" s="24">
        <f>+'ZŠ Brdičkova 1878'!C15+'ZŠ Bronzová 2027'!C15+'ZŠ prof.O.Chlupa Fingerova 2186'!C15+'ZŠ Janského 2189'!C15+'ZŠ Klausova 2450'!C15+'ZŠ Kuncova 1580'!C15+'ZŠ Mezi Školami 2322'!C15+'ZŠ Mládí 135'!C15+'ZŠ Mohylová 1963'!C15+'ZŠ Trávníčkova 1744'!C15</f>
        <v>0</v>
      </c>
      <c r="D15" s="23">
        <f>+'ZŠ Brdičkova 1878'!D15+'ZŠ Bronzová 2027'!D15+'ZŠ prof.O.Chlupa Fingerova 2186'!D15+'ZŠ Janského 2189'!D15+'ZŠ Klausova 2450'!D15+'ZŠ Kuncova 1580'!D15+'ZŠ Mezi Školami 2322'!D15+'ZŠ Mládí 135'!D15+'ZŠ Mohylová 1963'!D15+'ZŠ Trávníčkova 1744'!D15</f>
        <v>3419200</v>
      </c>
      <c r="E15" s="128">
        <f>+'ZŠ Brdičkova 1878'!E15+'ZŠ Bronzová 2027'!E15+'ZŠ prof.O.Chlupa Fingerova 2186'!E15+'ZŠ Janského 2189'!E15+'ZŠ Klausova 2450'!E15+'ZŠ Kuncova 1580'!E15+'ZŠ Mezi Školami 2322'!E15+'ZŠ Mládí 135'!E15+'ZŠ Mohylová 1963'!E15+'ZŠ Trávníčkova 1744'!E15</f>
        <v>3418805.5810000002</v>
      </c>
      <c r="F15" s="52">
        <f t="shared" si="0"/>
        <v>0.9998846458235845</v>
      </c>
      <c r="G15" s="24">
        <f>+'ZŠ Brdičkova 1878'!G15+'ZŠ Bronzová 2027'!G15+'ZŠ prof.O.Chlupa Fingerova 2186'!G15+'ZŠ Janského 2189'!G15+'ZŠ Klausova 2450'!G15+'ZŠ Kuncova 1580'!G15+'ZŠ Mezi Školami 2322'!G15+'ZŠ Mládí 135'!G15+'ZŠ Mohylová 1963'!G15+'ZŠ Trávníčkova 1744'!G15</f>
        <v>0</v>
      </c>
      <c r="H15" s="23">
        <f>+'ZŠ Brdičkova 1878'!H15+'ZŠ Bronzová 2027'!H15+'ZŠ prof.O.Chlupa Fingerova 2186'!H15+'ZŠ Janského 2189'!H15+'ZŠ Klausova 2450'!H15+'ZŠ Kuncova 1580'!H15+'ZŠ Mezi Školami 2322'!H15+'ZŠ Mládí 135'!H15+'ZŠ Mohylová 1963'!H15+'ZŠ Trávníčkova 1744'!H15</f>
        <v>0</v>
      </c>
      <c r="I15" s="128">
        <f>+'ZŠ Brdičkova 1878'!I15+'ZŠ Bronzová 2027'!I15+'ZŠ prof.O.Chlupa Fingerova 2186'!I15+'ZŠ Janského 2189'!I15+'ZŠ Klausova 2450'!I15+'ZŠ Kuncova 1580'!I15+'ZŠ Mezi Školami 2322'!I15+'ZŠ Mládí 135'!I15+'ZŠ Mohylová 1963'!I15+'ZŠ Trávníčkova 1744'!I15</f>
        <v>0</v>
      </c>
      <c r="J15" s="56">
        <f t="shared" si="1"/>
        <v>0</v>
      </c>
      <c r="L15" s="53"/>
      <c r="N15" s="53"/>
    </row>
    <row r="16" spans="1:12" ht="15" customHeight="1">
      <c r="A16" s="49" t="s">
        <v>69</v>
      </c>
      <c r="B16" s="50"/>
      <c r="C16" s="50"/>
      <c r="D16" s="50"/>
      <c r="E16" s="50"/>
      <c r="F16" s="50"/>
      <c r="G16" s="142"/>
      <c r="H16" s="50"/>
      <c r="I16" s="50"/>
      <c r="J16" s="51"/>
      <c r="L16" s="53"/>
    </row>
    <row r="17" spans="1:14" ht="15" customHeight="1">
      <c r="A17" s="18" t="s">
        <v>132</v>
      </c>
      <c r="B17" s="19">
        <v>558</v>
      </c>
      <c r="C17" s="24">
        <f>+'ZŠ Brdičkova 1878'!C17+'ZŠ Bronzová 2027'!C17+'ZŠ prof.O.Chlupa Fingerova 2186'!C17+'ZŠ Janského 2189'!C17+'ZŠ Klausova 2450'!C17+'ZŠ Kuncova 1580'!C17+'ZŠ Mezi Školami 2322'!C17+'ZŠ Mládí 135'!C17+'ZŠ Mohylová 1963'!C17+'ZŠ Trávníčkova 1744'!C17</f>
        <v>1763000</v>
      </c>
      <c r="D17" s="22">
        <f>+'ZŠ Brdičkova 1878'!D17+'ZŠ Bronzová 2027'!D17+'ZŠ prof.O.Chlupa Fingerova 2186'!D17+'ZŠ Janského 2189'!D17+'ZŠ Klausova 2450'!D17+'ZŠ Kuncova 1580'!D17+'ZŠ Mezi Školami 2322'!D17+'ZŠ Mládí 135'!D17+'ZŠ Mohylová 1963'!D17+'ZŠ Trávníčkova 1744'!D17</f>
        <v>7347800</v>
      </c>
      <c r="E17" s="128">
        <f>+'ZŠ Brdičkova 1878'!E17+'ZŠ Bronzová 2027'!E17+'ZŠ prof.O.Chlupa Fingerova 2186'!E17+'ZŠ Janského 2189'!E17+'ZŠ Klausova 2450'!E17+'ZŠ Kuncova 1580'!E17+'ZŠ Mezi Školami 2322'!E17+'ZŠ Mládí 135'!E17+'ZŠ Mohylová 1963'!E17+'ZŠ Trávníčkova 1744'!E17</f>
        <v>7631290.379999999</v>
      </c>
      <c r="F17" s="52">
        <f>E17/D17</f>
        <v>1.038581667982253</v>
      </c>
      <c r="G17" s="24">
        <f>+'ZŠ Brdičkova 1878'!G17+'ZŠ Bronzová 2027'!G17+'ZŠ prof.O.Chlupa Fingerova 2186'!G17+'ZŠ Janského 2189'!G17+'ZŠ Klausova 2450'!G17+'ZŠ Kuncova 1580'!G17+'ZŠ Mezi Školami 2322'!G17+'ZŠ Mládí 135'!G17+'ZŠ Mohylová 1963'!G17+'ZŠ Trávníčkova 1744'!G17</f>
        <v>15000</v>
      </c>
      <c r="H17" s="22">
        <f>+'ZŠ Brdičkova 1878'!H17+'ZŠ Bronzová 2027'!H17+'ZŠ prof.O.Chlupa Fingerova 2186'!H17+'ZŠ Janského 2189'!H17+'ZŠ Klausova 2450'!H17+'ZŠ Kuncova 1580'!H17+'ZŠ Mezi Školami 2322'!H17+'ZŠ Mládí 135'!H17+'ZŠ Mohylová 1963'!H17+'ZŠ Trávníčkova 1744'!H17</f>
        <v>65100</v>
      </c>
      <c r="I17" s="128">
        <f>+'ZŠ Brdičkova 1878'!I17+'ZŠ Bronzová 2027'!I17+'ZŠ prof.O.Chlupa Fingerova 2186'!I17+'ZŠ Janského 2189'!I17+'ZŠ Klausova 2450'!I17+'ZŠ Kuncova 1580'!I17+'ZŠ Mezi Školami 2322'!I17+'ZŠ Mládí 135'!I17+'ZŠ Mohylová 1963'!I17+'ZŠ Trávníčkova 1744'!I17</f>
        <v>65055.7</v>
      </c>
      <c r="J17" s="52">
        <f aca="true" t="shared" si="2" ref="J17:J41">I17/H17</f>
        <v>0.9993195084485407</v>
      </c>
      <c r="L17" s="53"/>
      <c r="N17" s="53"/>
    </row>
    <row r="18" spans="1:14" ht="15" customHeight="1">
      <c r="A18" s="18" t="s">
        <v>133</v>
      </c>
      <c r="B18" s="19">
        <v>501</v>
      </c>
      <c r="C18" s="24">
        <f>+'ZŠ Brdičkova 1878'!C18+'ZŠ Bronzová 2027'!C18+'ZŠ prof.O.Chlupa Fingerova 2186'!C18+'ZŠ Janského 2189'!C18+'ZŠ Klausova 2450'!C18+'ZŠ Kuncova 1580'!C18+'ZŠ Mezi Školami 2322'!C18+'ZŠ Mládí 135'!C18+'ZŠ Mohylová 1963'!C18+'ZŠ Trávníčkova 1744'!C18</f>
        <v>3752400</v>
      </c>
      <c r="D18" s="22">
        <f>+'ZŠ Brdičkova 1878'!D18+'ZŠ Bronzová 2027'!D18+'ZŠ prof.O.Chlupa Fingerova 2186'!D18+'ZŠ Janského 2189'!D18+'ZŠ Klausova 2450'!D18+'ZŠ Kuncova 1580'!D18+'ZŠ Mezi Školami 2322'!D18+'ZŠ Mládí 135'!D18+'ZŠ Mohylová 1963'!D18+'ZŠ Trávníčkova 1744'!D18</f>
        <v>8984200</v>
      </c>
      <c r="E18" s="128">
        <f>+'ZŠ Brdičkova 1878'!E18+'ZŠ Bronzová 2027'!E18+'ZŠ prof.O.Chlupa Fingerova 2186'!E18+'ZŠ Janského 2189'!E18+'ZŠ Klausova 2450'!E18+'ZŠ Kuncova 1580'!E18+'ZŠ Mezi Školami 2322'!E18+'ZŠ Mládí 135'!E18+'ZŠ Mohylová 1963'!E18+'ZŠ Trávníčkova 1744'!E18</f>
        <v>9025410.299999999</v>
      </c>
      <c r="F18" s="52">
        <f aca="true" t="shared" si="3" ref="F18:F41">E18/D18</f>
        <v>1.0045869749115113</v>
      </c>
      <c r="G18" s="24">
        <f>+'ZŠ Brdičkova 1878'!G18+'ZŠ Bronzová 2027'!G18+'ZŠ prof.O.Chlupa Fingerova 2186'!G18+'ZŠ Janského 2189'!G18+'ZŠ Klausova 2450'!G18+'ZŠ Kuncova 1580'!G18+'ZŠ Mezi Školami 2322'!G18+'ZŠ Mládí 135'!G18+'ZŠ Mohylová 1963'!G18+'ZŠ Trávníčkova 1744'!G18</f>
        <v>366400</v>
      </c>
      <c r="H18" s="22">
        <f>+'ZŠ Brdičkova 1878'!H18+'ZŠ Bronzová 2027'!H18+'ZŠ prof.O.Chlupa Fingerova 2186'!H18+'ZŠ Janského 2189'!H18+'ZŠ Klausova 2450'!H18+'ZŠ Kuncova 1580'!H18+'ZŠ Mezi Školami 2322'!H18+'ZŠ Mládí 135'!H18+'ZŠ Mohylová 1963'!H18+'ZŠ Trávníčkova 1744'!H18</f>
        <v>321400</v>
      </c>
      <c r="I18" s="128">
        <f>+'ZŠ Brdičkova 1878'!I18+'ZŠ Bronzová 2027'!I18+'ZŠ prof.O.Chlupa Fingerova 2186'!I18+'ZŠ Janského 2189'!I18+'ZŠ Klausova 2450'!I18+'ZŠ Kuncova 1580'!I18+'ZŠ Mezi Školami 2322'!I18+'ZŠ Mládí 135'!I18+'ZŠ Mohylová 1963'!I18+'ZŠ Trávníčkova 1744'!I18</f>
        <v>321324.74999999994</v>
      </c>
      <c r="J18" s="52">
        <f t="shared" si="2"/>
        <v>0.9997658680771623</v>
      </c>
      <c r="L18" s="53"/>
      <c r="N18" s="53"/>
    </row>
    <row r="19" spans="1:12" ht="15" customHeight="1">
      <c r="A19" s="18" t="s">
        <v>134</v>
      </c>
      <c r="B19" s="19">
        <v>501</v>
      </c>
      <c r="C19" s="24">
        <f>+'ZŠ Brdičkova 1878'!C19+'ZŠ Bronzová 2027'!C19+'ZŠ prof.O.Chlupa Fingerova 2186'!C19+'ZŠ Janského 2189'!C19+'ZŠ Klausova 2450'!C19+'ZŠ Kuncova 1580'!C19+'ZŠ Mezi Školami 2322'!C19+'ZŠ Mládí 135'!C19+'ZŠ Mohylová 1963'!C19+'ZŠ Trávníčkova 1744'!C19</f>
        <v>23734000</v>
      </c>
      <c r="D19" s="22">
        <f>+'ZŠ Brdičkova 1878'!D19+'ZŠ Bronzová 2027'!D19+'ZŠ prof.O.Chlupa Fingerova 2186'!D19+'ZŠ Janského 2189'!D19+'ZŠ Klausova 2450'!D19+'ZŠ Kuncova 1580'!D19+'ZŠ Mezi Školami 2322'!D19+'ZŠ Mládí 135'!D19+'ZŠ Mohylová 1963'!D19+'ZŠ Trávníčkova 1744'!D19</f>
        <v>27436900</v>
      </c>
      <c r="E19" s="128">
        <f>+'ZŠ Brdičkova 1878'!E19+'ZŠ Bronzová 2027'!E19+'ZŠ prof.O.Chlupa Fingerova 2186'!E19+'ZŠ Janského 2189'!E19+'ZŠ Klausova 2450'!E19+'ZŠ Kuncova 1580'!E19+'ZŠ Mezi Školami 2322'!E19+'ZŠ Mládí 135'!E19+'ZŠ Mohylová 1963'!E19+'ZŠ Trávníčkova 1744'!E19</f>
        <v>27440402.79</v>
      </c>
      <c r="F19" s="52">
        <f t="shared" si="3"/>
        <v>1.0001276671198276</v>
      </c>
      <c r="G19" s="24">
        <f>+'ZŠ Brdičkova 1878'!G19+'ZŠ Bronzová 2027'!G19+'ZŠ prof.O.Chlupa Fingerova 2186'!G19+'ZŠ Janského 2189'!G19+'ZŠ Klausova 2450'!G19+'ZŠ Kuncova 1580'!G19+'ZŠ Mezi Školami 2322'!G19+'ZŠ Mládí 135'!G19+'ZŠ Mohylová 1963'!G19+'ZŠ Trávníčkova 1744'!G19</f>
        <v>1045000</v>
      </c>
      <c r="H19" s="22">
        <f>+'ZŠ Brdičkova 1878'!H19+'ZŠ Bronzová 2027'!H19+'ZŠ prof.O.Chlupa Fingerova 2186'!H19+'ZŠ Janského 2189'!H19+'ZŠ Klausova 2450'!H19+'ZŠ Kuncova 1580'!H19+'ZŠ Mezi Školami 2322'!H19+'ZŠ Mládí 135'!H19+'ZŠ Mohylová 1963'!H19+'ZŠ Trávníčkova 1744'!H19</f>
        <v>1329000</v>
      </c>
      <c r="I19" s="128">
        <f>+'ZŠ Brdičkova 1878'!I19+'ZŠ Bronzová 2027'!I19+'ZŠ prof.O.Chlupa Fingerova 2186'!I19+'ZŠ Janského 2189'!I19+'ZŠ Klausova 2450'!I19+'ZŠ Kuncova 1580'!I19+'ZŠ Mezi Školami 2322'!I19+'ZŠ Mládí 135'!I19+'ZŠ Mohylová 1963'!I19+'ZŠ Trávníčkova 1744'!I19</f>
        <v>1328941.0999999999</v>
      </c>
      <c r="J19" s="52">
        <f t="shared" si="2"/>
        <v>0.99995568096313</v>
      </c>
      <c r="L19" s="53"/>
    </row>
    <row r="20" spans="1:14" ht="15" customHeight="1">
      <c r="A20" s="10" t="s">
        <v>135</v>
      </c>
      <c r="B20" s="11">
        <v>502</v>
      </c>
      <c r="C20" s="24">
        <f>+'ZŠ Brdičkova 1878'!C20+'ZŠ Bronzová 2027'!C20+'ZŠ prof.O.Chlupa Fingerova 2186'!C20+'ZŠ Janského 2189'!C20+'ZŠ Klausova 2450'!C20+'ZŠ Kuncova 1580'!C20+'ZŠ Mezi Školami 2322'!C20+'ZŠ Mládí 135'!C20+'ZŠ Mohylová 1963'!C20+'ZŠ Trávníčkova 1744'!C20</f>
        <v>7983500</v>
      </c>
      <c r="D20" s="22">
        <f>+'ZŠ Brdičkova 1878'!D20+'ZŠ Bronzová 2027'!D20+'ZŠ prof.O.Chlupa Fingerova 2186'!D20+'ZŠ Janského 2189'!D20+'ZŠ Klausova 2450'!D20+'ZŠ Kuncova 1580'!D20+'ZŠ Mezi Školami 2322'!D20+'ZŠ Mládí 135'!D20+'ZŠ Mohylová 1963'!D20+'ZŠ Trávníčkova 1744'!D20</f>
        <v>7751200</v>
      </c>
      <c r="E20" s="128">
        <f>+'ZŠ Brdičkova 1878'!E20+'ZŠ Bronzová 2027'!E20+'ZŠ prof.O.Chlupa Fingerova 2186'!E20+'ZŠ Janského 2189'!E20+'ZŠ Klausova 2450'!E20+'ZŠ Kuncova 1580'!E20+'ZŠ Mezi Školami 2322'!E20+'ZŠ Mládí 135'!E20+'ZŠ Mohylová 1963'!E20+'ZŠ Trávníčkova 1744'!E20</f>
        <v>7751096.720000001</v>
      </c>
      <c r="F20" s="52">
        <f t="shared" si="3"/>
        <v>0.9999866756115183</v>
      </c>
      <c r="G20" s="24">
        <f>+'ZŠ Brdičkova 1878'!G20+'ZŠ Bronzová 2027'!G20+'ZŠ prof.O.Chlupa Fingerova 2186'!G20+'ZŠ Janského 2189'!G20+'ZŠ Klausova 2450'!G20+'ZŠ Kuncova 1580'!G20+'ZŠ Mezi Školami 2322'!G20+'ZŠ Mládí 135'!G20+'ZŠ Mohylová 1963'!G20+'ZŠ Trávníčkova 1744'!G20</f>
        <v>1293000</v>
      </c>
      <c r="H20" s="22">
        <f>+'ZŠ Brdičkova 1878'!H20+'ZŠ Bronzová 2027'!H20+'ZŠ prof.O.Chlupa Fingerova 2186'!H20+'ZŠ Janského 2189'!H20+'ZŠ Klausova 2450'!H20+'ZŠ Kuncova 1580'!H20+'ZŠ Mezi Školami 2322'!H20+'ZŠ Mládí 135'!H20+'ZŠ Mohylová 1963'!H20+'ZŠ Trávníčkova 1744'!H20</f>
        <v>1196700</v>
      </c>
      <c r="I20" s="128">
        <f>+'ZŠ Brdičkova 1878'!I20+'ZŠ Bronzová 2027'!I20+'ZŠ prof.O.Chlupa Fingerova 2186'!I20+'ZŠ Janského 2189'!I20+'ZŠ Klausova 2450'!I20+'ZŠ Kuncova 1580'!I20+'ZŠ Mezi Školami 2322'!I20+'ZŠ Mládí 135'!I20+'ZŠ Mohylová 1963'!I20+'ZŠ Trávníčkova 1744'!I20</f>
        <v>1196662.42</v>
      </c>
      <c r="J20" s="52">
        <f t="shared" si="2"/>
        <v>0.9999685969750146</v>
      </c>
      <c r="L20" s="53"/>
      <c r="N20" s="53"/>
    </row>
    <row r="21" spans="1:14" ht="15" customHeight="1">
      <c r="A21" s="10" t="s">
        <v>136</v>
      </c>
      <c r="B21" s="11">
        <v>502</v>
      </c>
      <c r="C21" s="24">
        <f>+'ZŠ Brdičkova 1878'!C21+'ZŠ Bronzová 2027'!C21+'ZŠ prof.O.Chlupa Fingerova 2186'!C21+'ZŠ Janského 2189'!C21+'ZŠ Klausova 2450'!C21+'ZŠ Kuncova 1580'!C21+'ZŠ Mezi Školami 2322'!C21+'ZŠ Mládí 135'!C21+'ZŠ Mohylová 1963'!C21+'ZŠ Trávníčkova 1744'!C21</f>
        <v>6391000</v>
      </c>
      <c r="D21" s="22">
        <f>+'ZŠ Brdičkova 1878'!D21+'ZŠ Bronzová 2027'!D21+'ZŠ prof.O.Chlupa Fingerova 2186'!D21+'ZŠ Janského 2189'!D21+'ZŠ Klausova 2450'!D21+'ZŠ Kuncova 1580'!D21+'ZŠ Mezi Školami 2322'!D21+'ZŠ Mládí 135'!D21+'ZŠ Mohylová 1963'!D21+'ZŠ Trávníčkova 1744'!D21</f>
        <v>7227700</v>
      </c>
      <c r="E21" s="128">
        <f>+'ZŠ Brdičkova 1878'!E21+'ZŠ Bronzová 2027'!E21+'ZŠ prof.O.Chlupa Fingerova 2186'!E21+'ZŠ Janského 2189'!E21+'ZŠ Klausova 2450'!E21+'ZŠ Kuncova 1580'!E21+'ZŠ Mezi Školami 2322'!E21+'ZŠ Mládí 135'!E21+'ZŠ Mohylová 1963'!E21+'ZŠ Trávníčkova 1744'!E21</f>
        <v>7288380.86</v>
      </c>
      <c r="F21" s="52">
        <f>E21/D21</f>
        <v>1.0083955974929784</v>
      </c>
      <c r="G21" s="24">
        <f>+'ZŠ Brdičkova 1878'!G21+'ZŠ Bronzová 2027'!G21+'ZŠ prof.O.Chlupa Fingerova 2186'!G21+'ZŠ Janského 2189'!G21+'ZŠ Klausova 2450'!G21+'ZŠ Kuncova 1580'!G21+'ZŠ Mezi Školami 2322'!G21+'ZŠ Mládí 135'!G21+'ZŠ Mohylová 1963'!G21+'ZŠ Trávníčkova 1744'!G21</f>
        <v>880200</v>
      </c>
      <c r="H21" s="22">
        <f>+'ZŠ Brdičkova 1878'!H21+'ZŠ Bronzová 2027'!H21+'ZŠ prof.O.Chlupa Fingerova 2186'!H21+'ZŠ Janského 2189'!H21+'ZŠ Klausova 2450'!H21+'ZŠ Kuncova 1580'!H21+'ZŠ Mezi Školami 2322'!H21+'ZŠ Mládí 135'!H21+'ZŠ Mohylová 1963'!H21+'ZŠ Trávníčkova 1744'!H21</f>
        <v>994700</v>
      </c>
      <c r="I21" s="128">
        <f>+'ZŠ Brdičkova 1878'!I21+'ZŠ Bronzová 2027'!I21+'ZŠ prof.O.Chlupa Fingerova 2186'!I21+'ZŠ Janského 2189'!I21+'ZŠ Klausova 2450'!I21+'ZŠ Kuncova 1580'!I21+'ZŠ Mezi Školami 2322'!I21+'ZŠ Mládí 135'!I21+'ZŠ Mohylová 1963'!I21+'ZŠ Trávníčkova 1744'!I21</f>
        <v>994589.4999999999</v>
      </c>
      <c r="J21" s="52">
        <f>I21/H21</f>
        <v>0.9998889112295163</v>
      </c>
      <c r="L21" s="53"/>
      <c r="N21" s="53"/>
    </row>
    <row r="22" spans="1:14" ht="15" customHeight="1">
      <c r="A22" s="10" t="s">
        <v>137</v>
      </c>
      <c r="B22" s="11">
        <v>502</v>
      </c>
      <c r="C22" s="24">
        <f>+'ZŠ Brdičkova 1878'!C22+'ZŠ Bronzová 2027'!C22+'ZŠ prof.O.Chlupa Fingerova 2186'!C22+'ZŠ Janského 2189'!C22+'ZŠ Klausova 2450'!C22+'ZŠ Kuncova 1580'!C22+'ZŠ Mezi Školami 2322'!C22+'ZŠ Mládí 135'!C22+'ZŠ Mohylová 1963'!C22+'ZŠ Trávníčkova 1744'!C22</f>
        <v>3308000</v>
      </c>
      <c r="D22" s="22">
        <f>+'ZŠ Brdičkova 1878'!D22+'ZŠ Bronzová 2027'!D22+'ZŠ prof.O.Chlupa Fingerova 2186'!D22+'ZŠ Janského 2189'!D22+'ZŠ Klausova 2450'!D22+'ZŠ Kuncova 1580'!D22+'ZŠ Mezi Školami 2322'!D22+'ZŠ Mládí 135'!D22+'ZŠ Mohylová 1963'!D22+'ZŠ Trávníčkova 1744'!D22</f>
        <v>3422200</v>
      </c>
      <c r="E22" s="128">
        <f>+'ZŠ Brdičkova 1878'!E22+'ZŠ Bronzová 2027'!E22+'ZŠ prof.O.Chlupa Fingerova 2186'!E22+'ZŠ Janského 2189'!E22+'ZŠ Klausova 2450'!E22+'ZŠ Kuncova 1580'!E22+'ZŠ Mezi Školami 2322'!E22+'ZŠ Mládí 135'!E22+'ZŠ Mohylová 1963'!E22+'ZŠ Trávníčkova 1744'!E22</f>
        <v>3422051.06</v>
      </c>
      <c r="F22" s="52">
        <f>E22/D22</f>
        <v>0.9999564782888201</v>
      </c>
      <c r="G22" s="24">
        <f>+'ZŠ Brdičkova 1878'!G22+'ZŠ Bronzová 2027'!G22+'ZŠ prof.O.Chlupa Fingerova 2186'!G22+'ZŠ Janského 2189'!G22+'ZŠ Klausova 2450'!G22+'ZŠ Kuncova 1580'!G22+'ZŠ Mezi Školami 2322'!G22+'ZŠ Mládí 135'!G22+'ZŠ Mohylová 1963'!G22+'ZŠ Trávníčkova 1744'!G22</f>
        <v>327000</v>
      </c>
      <c r="H22" s="22">
        <f>+'ZŠ Brdičkova 1878'!H22+'ZŠ Bronzová 2027'!H22+'ZŠ prof.O.Chlupa Fingerova 2186'!H22+'ZŠ Janského 2189'!H22+'ZŠ Klausova 2450'!H22+'ZŠ Kuncova 1580'!H22+'ZŠ Mezi Školami 2322'!H22+'ZŠ Mládí 135'!H22+'ZŠ Mohylová 1963'!H22+'ZŠ Trávníčkova 1744'!H22</f>
        <v>449900</v>
      </c>
      <c r="I22" s="128">
        <f>+'ZŠ Brdičkova 1878'!I22+'ZŠ Bronzová 2027'!I22+'ZŠ prof.O.Chlupa Fingerova 2186'!I22+'ZŠ Janského 2189'!I22+'ZŠ Klausova 2450'!I22+'ZŠ Kuncova 1580'!I22+'ZŠ Mezi Školami 2322'!I22+'ZŠ Mládí 135'!I22+'ZŠ Mohylová 1963'!I22+'ZŠ Trávníčkova 1744'!I22</f>
        <v>450049.96</v>
      </c>
      <c r="J22" s="52">
        <f>I22/H22</f>
        <v>1.0003333185152257</v>
      </c>
      <c r="L22" s="53"/>
      <c r="N22" s="53"/>
    </row>
    <row r="23" spans="1:14" ht="15" customHeight="1">
      <c r="A23" s="10" t="s">
        <v>138</v>
      </c>
      <c r="B23" s="11">
        <v>502</v>
      </c>
      <c r="C23" s="24">
        <f>+'ZŠ Brdičkova 1878'!C23+'ZŠ Bronzová 2027'!C23+'ZŠ prof.O.Chlupa Fingerova 2186'!C23+'ZŠ Janského 2189'!C23+'ZŠ Klausova 2450'!C23+'ZŠ Kuncova 1580'!C23+'ZŠ Mezi Školami 2322'!C23+'ZŠ Mládí 135'!C23+'ZŠ Mohylová 1963'!C23+'ZŠ Trávníčkova 1744'!C23</f>
        <v>92000</v>
      </c>
      <c r="D23" s="22">
        <f>+'ZŠ Brdičkova 1878'!D23+'ZŠ Bronzová 2027'!D23+'ZŠ prof.O.Chlupa Fingerova 2186'!D23+'ZŠ Janského 2189'!D23+'ZŠ Klausova 2450'!D23+'ZŠ Kuncova 1580'!D23+'ZŠ Mezi Školami 2322'!D23+'ZŠ Mládí 135'!D23+'ZŠ Mohylová 1963'!D23+'ZŠ Trávníčkova 1744'!D23</f>
        <v>124900</v>
      </c>
      <c r="E23" s="128">
        <f>+'ZŠ Brdičkova 1878'!E23+'ZŠ Bronzová 2027'!E23+'ZŠ prof.O.Chlupa Fingerova 2186'!E23+'ZŠ Janského 2189'!E23+'ZŠ Klausova 2450'!E23+'ZŠ Kuncova 1580'!E23+'ZŠ Mezi Školami 2322'!E23+'ZŠ Mládí 135'!E23+'ZŠ Mohylová 1963'!E23+'ZŠ Trávníčkova 1744'!E23</f>
        <v>188953</v>
      </c>
      <c r="F23" s="52">
        <f>E23/D23</f>
        <v>1.5128342674139312</v>
      </c>
      <c r="G23" s="24">
        <f>+'ZŠ Brdičkova 1878'!G23+'ZŠ Bronzová 2027'!G23+'ZŠ prof.O.Chlupa Fingerova 2186'!G23+'ZŠ Janského 2189'!G23+'ZŠ Klausova 2450'!G23+'ZŠ Kuncova 1580'!G23+'ZŠ Mezi Školami 2322'!G23+'ZŠ Mládí 135'!G23+'ZŠ Mohylová 1963'!G23+'ZŠ Trávníčkova 1744'!G23</f>
        <v>21400</v>
      </c>
      <c r="H23" s="22">
        <f>+'ZŠ Brdičkova 1878'!H23+'ZŠ Bronzová 2027'!H23+'ZŠ prof.O.Chlupa Fingerova 2186'!H23+'ZŠ Janského 2189'!H23+'ZŠ Klausova 2450'!H23+'ZŠ Kuncova 1580'!H23+'ZŠ Mezi Školami 2322'!H23+'ZŠ Mládí 135'!H23+'ZŠ Mohylová 1963'!H23+'ZŠ Trávníčkova 1744'!H23</f>
        <v>1100</v>
      </c>
      <c r="I23" s="128">
        <f>+'ZŠ Brdičkova 1878'!I23+'ZŠ Bronzová 2027'!I23+'ZŠ prof.O.Chlupa Fingerova 2186'!I23+'ZŠ Janského 2189'!I23+'ZŠ Klausova 2450'!I23+'ZŠ Kuncova 1580'!I23+'ZŠ Mezi Školami 2322'!I23+'ZŠ Mládí 135'!I23+'ZŠ Mohylová 1963'!I23+'ZŠ Trávníčkova 1744'!I23</f>
        <v>1033</v>
      </c>
      <c r="J23" s="52">
        <f>I23/H23</f>
        <v>0.9390909090909091</v>
      </c>
      <c r="L23" s="53"/>
      <c r="N23" s="53"/>
    </row>
    <row r="24" spans="1:14" ht="15" customHeight="1">
      <c r="A24" s="10" t="s">
        <v>139</v>
      </c>
      <c r="B24" s="11">
        <v>504</v>
      </c>
      <c r="C24" s="24">
        <f>+'ZŠ Brdičkova 1878'!C24+'ZŠ Bronzová 2027'!C24+'ZŠ prof.O.Chlupa Fingerova 2186'!C24+'ZŠ Janského 2189'!C24+'ZŠ Klausova 2450'!C24+'ZŠ Kuncova 1580'!C24+'ZŠ Mezi Školami 2322'!C24+'ZŠ Mládí 135'!C24+'ZŠ Mohylová 1963'!C24+'ZŠ Trávníčkova 1744'!C24</f>
        <v>8000</v>
      </c>
      <c r="D24" s="22">
        <f>+'ZŠ Brdičkova 1878'!D24+'ZŠ Bronzová 2027'!D24+'ZŠ prof.O.Chlupa Fingerova 2186'!D24+'ZŠ Janského 2189'!D24+'ZŠ Klausova 2450'!D24+'ZŠ Kuncova 1580'!D24+'ZŠ Mezi Školami 2322'!D24+'ZŠ Mládí 135'!D24+'ZŠ Mohylová 1963'!D24+'ZŠ Trávníčkova 1744'!D24</f>
        <v>21500</v>
      </c>
      <c r="E24" s="128">
        <f>+'ZŠ Brdičkova 1878'!E24+'ZŠ Bronzová 2027'!E24+'ZŠ prof.O.Chlupa Fingerova 2186'!E24+'ZŠ Janského 2189'!E24+'ZŠ Klausova 2450'!E24+'ZŠ Kuncova 1580'!E24+'ZŠ Mezi Školami 2322'!E24+'ZŠ Mládí 135'!E24+'ZŠ Mohylová 1963'!E24+'ZŠ Trávníčkova 1744'!E24</f>
        <v>21502.53</v>
      </c>
      <c r="F24" s="52">
        <f>E24/D24</f>
        <v>1.0001176744186047</v>
      </c>
      <c r="G24" s="24">
        <f>+'ZŠ Brdičkova 1878'!G24+'ZŠ Bronzová 2027'!G24+'ZŠ prof.O.Chlupa Fingerova 2186'!G24+'ZŠ Janského 2189'!G24+'ZŠ Klausova 2450'!G24+'ZŠ Kuncova 1580'!G24+'ZŠ Mezi Školami 2322'!G24+'ZŠ Mládí 135'!G24+'ZŠ Mohylová 1963'!G24+'ZŠ Trávníčkova 1744'!G24</f>
        <v>40400</v>
      </c>
      <c r="H24" s="22">
        <f>+'ZŠ Brdičkova 1878'!H24+'ZŠ Bronzová 2027'!H24+'ZŠ prof.O.Chlupa Fingerova 2186'!H24+'ZŠ Janského 2189'!H24+'ZŠ Klausova 2450'!H24+'ZŠ Kuncova 1580'!H24+'ZŠ Mezi Školami 2322'!H24+'ZŠ Mládí 135'!H24+'ZŠ Mohylová 1963'!H24+'ZŠ Trávníčkova 1744'!H24</f>
        <v>93300</v>
      </c>
      <c r="I24" s="128">
        <f>+'ZŠ Brdičkova 1878'!I24+'ZŠ Bronzová 2027'!I24+'ZŠ prof.O.Chlupa Fingerova 2186'!I24+'ZŠ Janského 2189'!I24+'ZŠ Klausova 2450'!I24+'ZŠ Kuncova 1580'!I24+'ZŠ Mezi Školami 2322'!I24+'ZŠ Mládí 135'!I24+'ZŠ Mohylová 1963'!I24+'ZŠ Trávníčkova 1744'!I24</f>
        <v>93357.14</v>
      </c>
      <c r="J24" s="52">
        <f t="shared" si="2"/>
        <v>1.0006124330117898</v>
      </c>
      <c r="L24" s="53"/>
      <c r="N24" s="53"/>
    </row>
    <row r="25" spans="1:14" ht="15" customHeight="1">
      <c r="A25" s="10" t="s">
        <v>140</v>
      </c>
      <c r="B25" s="11">
        <v>511</v>
      </c>
      <c r="C25" s="24">
        <f>+'ZŠ Brdičkova 1878'!C25+'ZŠ Bronzová 2027'!C25+'ZŠ prof.O.Chlupa Fingerova 2186'!C25+'ZŠ Janského 2189'!C25+'ZŠ Klausova 2450'!C25+'ZŠ Kuncova 1580'!C25+'ZŠ Mezi Školami 2322'!C25+'ZŠ Mládí 135'!C25+'ZŠ Mohylová 1963'!C25+'ZŠ Trávníčkova 1744'!C25</f>
        <v>1615300</v>
      </c>
      <c r="D25" s="22">
        <f>+'ZŠ Brdičkova 1878'!D25+'ZŠ Bronzová 2027'!D25+'ZŠ prof.O.Chlupa Fingerova 2186'!D25+'ZŠ Janského 2189'!D25+'ZŠ Klausova 2450'!D25+'ZŠ Kuncova 1580'!D25+'ZŠ Mezi Školami 2322'!D25+'ZŠ Mládí 135'!D25+'ZŠ Mohylová 1963'!D25+'ZŠ Trávníčkova 1744'!D25</f>
        <v>3239400</v>
      </c>
      <c r="E25" s="128">
        <f>+'ZŠ Brdičkova 1878'!E25+'ZŠ Bronzová 2027'!E25+'ZŠ prof.O.Chlupa Fingerova 2186'!E25+'ZŠ Janského 2189'!E25+'ZŠ Klausova 2450'!E25+'ZŠ Kuncova 1580'!E25+'ZŠ Mezi Školami 2322'!E25+'ZŠ Mládí 135'!E25+'ZŠ Mohylová 1963'!E25+'ZŠ Trávníčkova 1744'!E25</f>
        <v>3187721.3899999997</v>
      </c>
      <c r="F25" s="52">
        <f t="shared" si="3"/>
        <v>0.9840468574427362</v>
      </c>
      <c r="G25" s="24">
        <f>+'ZŠ Brdičkova 1878'!G25+'ZŠ Bronzová 2027'!G25+'ZŠ prof.O.Chlupa Fingerova 2186'!G25+'ZŠ Janského 2189'!G25+'ZŠ Klausova 2450'!G25+'ZŠ Kuncova 1580'!G25+'ZŠ Mezi Školami 2322'!G25+'ZŠ Mládí 135'!G25+'ZŠ Mohylová 1963'!G25+'ZŠ Trávníčkova 1744'!G25</f>
        <v>226800</v>
      </c>
      <c r="H25" s="22">
        <f>+'ZŠ Brdičkova 1878'!H25+'ZŠ Bronzová 2027'!H25+'ZŠ prof.O.Chlupa Fingerova 2186'!H25+'ZŠ Janského 2189'!H25+'ZŠ Klausova 2450'!H25+'ZŠ Kuncova 1580'!H25+'ZŠ Mezi Školami 2322'!H25+'ZŠ Mládí 135'!H25+'ZŠ Mohylová 1963'!H25+'ZŠ Trávníčkova 1744'!H25</f>
        <v>89500</v>
      </c>
      <c r="I25" s="128">
        <f>+'ZŠ Brdičkova 1878'!I25+'ZŠ Bronzová 2027'!I25+'ZŠ prof.O.Chlupa Fingerova 2186'!I25+'ZŠ Janského 2189'!I25+'ZŠ Klausova 2450'!I25+'ZŠ Kuncova 1580'!I25+'ZŠ Mezi Školami 2322'!I25+'ZŠ Mládí 135'!I25+'ZŠ Mohylová 1963'!I25+'ZŠ Trávníčkova 1744'!I25</f>
        <v>89360.8</v>
      </c>
      <c r="J25" s="52">
        <f t="shared" si="2"/>
        <v>0.9984446927374302</v>
      </c>
      <c r="L25" s="53"/>
      <c r="N25" s="53"/>
    </row>
    <row r="26" spans="1:14" ht="15" customHeight="1">
      <c r="A26" s="10" t="s">
        <v>151</v>
      </c>
      <c r="B26" s="11">
        <v>512</v>
      </c>
      <c r="C26" s="24">
        <f>+'ZŠ Brdičkova 1878'!C26+'ZŠ Bronzová 2027'!C26+'ZŠ prof.O.Chlupa Fingerova 2186'!C26+'ZŠ Janského 2189'!C26+'ZŠ Klausova 2450'!C26+'ZŠ Kuncova 1580'!C26+'ZŠ Mezi Školami 2322'!C26+'ZŠ Mládí 135'!C26+'ZŠ Mohylová 1963'!C26+'ZŠ Trávníčkova 1744'!C26</f>
        <v>139700</v>
      </c>
      <c r="D26" s="22">
        <f>+'ZŠ Brdičkova 1878'!D26+'ZŠ Bronzová 2027'!D26+'ZŠ prof.O.Chlupa Fingerova 2186'!D26+'ZŠ Janského 2189'!D26+'ZŠ Klausova 2450'!D26+'ZŠ Kuncova 1580'!D26+'ZŠ Mezi Školami 2322'!D26+'ZŠ Mládí 135'!D26+'ZŠ Mohylová 1963'!D26+'ZŠ Trávníčkova 1744'!D26</f>
        <v>274100</v>
      </c>
      <c r="E26" s="128">
        <f>+'ZŠ Brdičkova 1878'!E26+'ZŠ Bronzová 2027'!E26+'ZŠ prof.O.Chlupa Fingerova 2186'!E26+'ZŠ Janského 2189'!E26+'ZŠ Klausova 2450'!E26+'ZŠ Kuncova 1580'!E26+'ZŠ Mezi Školami 2322'!E26+'ZŠ Mládí 135'!E26+'ZŠ Mohylová 1963'!E26+'ZŠ Trávníčkova 1744'!E26</f>
        <v>274011.75</v>
      </c>
      <c r="F26" s="52">
        <f t="shared" si="3"/>
        <v>0.9996780372126961</v>
      </c>
      <c r="G26" s="24">
        <f>+'ZŠ Brdičkova 1878'!G26+'ZŠ Bronzová 2027'!G26+'ZŠ prof.O.Chlupa Fingerova 2186'!G26+'ZŠ Janského 2189'!G26+'ZŠ Klausova 2450'!G26+'ZŠ Kuncova 1580'!G26+'ZŠ Mezi Školami 2322'!G26+'ZŠ Mládí 135'!G26+'ZŠ Mohylová 1963'!G26+'ZŠ Trávníčkova 1744'!G26</f>
        <v>0</v>
      </c>
      <c r="H26" s="22">
        <f>+'ZŠ Brdičkova 1878'!H26+'ZŠ Bronzová 2027'!H26+'ZŠ prof.O.Chlupa Fingerova 2186'!H26+'ZŠ Janského 2189'!H26+'ZŠ Klausova 2450'!H26+'ZŠ Kuncova 1580'!H26+'ZŠ Mezi Školami 2322'!H26+'ZŠ Mládí 135'!H26+'ZŠ Mohylová 1963'!H26+'ZŠ Trávníčkova 1744'!H26</f>
        <v>0</v>
      </c>
      <c r="I26" s="128">
        <f>+'ZŠ Brdičkova 1878'!I26+'ZŠ Bronzová 2027'!I26+'ZŠ prof.O.Chlupa Fingerova 2186'!I26+'ZŠ Janského 2189'!I26+'ZŠ Klausova 2450'!I26+'ZŠ Kuncova 1580'!I26+'ZŠ Mezi Školami 2322'!I26+'ZŠ Mládí 135'!I26+'ZŠ Mohylová 1963'!I26+'ZŠ Trávníčkova 1744'!I26</f>
        <v>0</v>
      </c>
      <c r="J26" s="52">
        <v>0</v>
      </c>
      <c r="L26" s="53"/>
      <c r="N26" s="53"/>
    </row>
    <row r="27" spans="1:14" ht="15" customHeight="1">
      <c r="A27" s="10" t="s">
        <v>141</v>
      </c>
      <c r="B27" s="11">
        <v>513</v>
      </c>
      <c r="C27" s="24">
        <f>+'ZŠ Brdičkova 1878'!C27+'ZŠ Bronzová 2027'!C27+'ZŠ prof.O.Chlupa Fingerova 2186'!C27+'ZŠ Janského 2189'!C27+'ZŠ Klausova 2450'!C27+'ZŠ Kuncova 1580'!C27+'ZŠ Mezi Školami 2322'!C27+'ZŠ Mládí 135'!C27+'ZŠ Mohylová 1963'!C27+'ZŠ Trávníčkova 1744'!C27</f>
        <v>35000</v>
      </c>
      <c r="D27" s="22">
        <f>+'ZŠ Brdičkova 1878'!D27+'ZŠ Bronzová 2027'!D27+'ZŠ prof.O.Chlupa Fingerova 2186'!D27+'ZŠ Janského 2189'!D27+'ZŠ Klausova 2450'!D27+'ZŠ Kuncova 1580'!D27+'ZŠ Mezi Školami 2322'!D27+'ZŠ Mládí 135'!D27+'ZŠ Mohylová 1963'!D27+'ZŠ Trávníčkova 1744'!D27</f>
        <v>53300</v>
      </c>
      <c r="E27" s="128">
        <f>+'ZŠ Brdičkova 1878'!E27+'ZŠ Bronzová 2027'!E27+'ZŠ prof.O.Chlupa Fingerova 2186'!E27+'ZŠ Janského 2189'!E27+'ZŠ Klausova 2450'!E27+'ZŠ Kuncova 1580'!E27+'ZŠ Mezi Školami 2322'!E27+'ZŠ Mládí 135'!E27+'ZŠ Mohylová 1963'!E27+'ZŠ Trávníčkova 1744'!E27</f>
        <v>53158.85</v>
      </c>
      <c r="F27" s="52">
        <f t="shared" si="3"/>
        <v>0.9973517823639775</v>
      </c>
      <c r="G27" s="24">
        <f>+'ZŠ Brdičkova 1878'!G27+'ZŠ Bronzová 2027'!G27+'ZŠ prof.O.Chlupa Fingerova 2186'!G27+'ZŠ Janského 2189'!G27+'ZŠ Klausova 2450'!G27+'ZŠ Kuncova 1580'!G27+'ZŠ Mezi Školami 2322'!G27+'ZŠ Mládí 135'!G27+'ZŠ Mohylová 1963'!G27+'ZŠ Trávníčkova 1744'!G27</f>
        <v>0</v>
      </c>
      <c r="H27" s="22">
        <f>+'ZŠ Brdičkova 1878'!H27+'ZŠ Bronzová 2027'!H27+'ZŠ prof.O.Chlupa Fingerova 2186'!H27+'ZŠ Janského 2189'!H27+'ZŠ Klausova 2450'!H27+'ZŠ Kuncova 1580'!H27+'ZŠ Mezi Školami 2322'!H27+'ZŠ Mládí 135'!H27+'ZŠ Mohylová 1963'!H27+'ZŠ Trávníčkova 1744'!H27</f>
        <v>0</v>
      </c>
      <c r="I27" s="128">
        <f>+'ZŠ Brdičkova 1878'!I27+'ZŠ Bronzová 2027'!I27+'ZŠ prof.O.Chlupa Fingerova 2186'!I27+'ZŠ Janského 2189'!I27+'ZŠ Klausova 2450'!I27+'ZŠ Kuncova 1580'!I27+'ZŠ Mezi Školami 2322'!I27+'ZŠ Mládí 135'!I27+'ZŠ Mohylová 1963'!I27+'ZŠ Trávníčkova 1744'!I27</f>
        <v>0</v>
      </c>
      <c r="J27" s="52">
        <v>0</v>
      </c>
      <c r="L27" s="53"/>
      <c r="N27" s="53"/>
    </row>
    <row r="28" spans="1:14" ht="15" customHeight="1">
      <c r="A28" s="10" t="s">
        <v>142</v>
      </c>
      <c r="B28" s="11">
        <v>518</v>
      </c>
      <c r="C28" s="24">
        <f>+'ZŠ Brdičkova 1878'!C28+'ZŠ Bronzová 2027'!C28+'ZŠ prof.O.Chlupa Fingerova 2186'!C28+'ZŠ Janského 2189'!C28+'ZŠ Klausova 2450'!C28+'ZŠ Kuncova 1580'!C28+'ZŠ Mezi Školami 2322'!C28+'ZŠ Mládí 135'!C28+'ZŠ Mohylová 1963'!C28+'ZŠ Trávníčkova 1744'!C28</f>
        <v>10005300</v>
      </c>
      <c r="D28" s="22">
        <f>+'ZŠ Brdičkova 1878'!D28+'ZŠ Bronzová 2027'!D28+'ZŠ prof.O.Chlupa Fingerova 2186'!D28+'ZŠ Janského 2189'!D28+'ZŠ Klausova 2450'!D28+'ZŠ Kuncova 1580'!D28+'ZŠ Mezi Školami 2322'!D28+'ZŠ Mládí 135'!D28+'ZŠ Mohylová 1963'!D28+'ZŠ Trávníčkova 1744'!D28</f>
        <v>23557600</v>
      </c>
      <c r="E28" s="128">
        <f>+'ZŠ Brdičkova 1878'!E28+'ZŠ Bronzová 2027'!E28+'ZŠ prof.O.Chlupa Fingerova 2186'!E28+'ZŠ Janského 2189'!E28+'ZŠ Klausova 2450'!E28+'ZŠ Kuncova 1580'!E28+'ZŠ Mezi Školami 2322'!E28+'ZŠ Mládí 135'!E28+'ZŠ Mohylová 1963'!E28+'ZŠ Trávníčkova 1744'!E28</f>
        <v>23732835.98</v>
      </c>
      <c r="F28" s="52">
        <f t="shared" si="3"/>
        <v>1.0074386176860122</v>
      </c>
      <c r="G28" s="24">
        <f>+'ZŠ Brdičkova 1878'!G28+'ZŠ Bronzová 2027'!G28+'ZŠ prof.O.Chlupa Fingerova 2186'!G28+'ZŠ Janského 2189'!G28+'ZŠ Klausova 2450'!G28+'ZŠ Kuncova 1580'!G28+'ZŠ Mezi Školami 2322'!G28+'ZŠ Mládí 135'!G28+'ZŠ Mohylová 1963'!G28+'ZŠ Trávníčkova 1744'!G28</f>
        <v>926000</v>
      </c>
      <c r="H28" s="22">
        <f>+'ZŠ Brdičkova 1878'!H28+'ZŠ Bronzová 2027'!H28+'ZŠ prof.O.Chlupa Fingerova 2186'!H28+'ZŠ Janského 2189'!H28+'ZŠ Klausova 2450'!H28+'ZŠ Kuncova 1580'!H28+'ZŠ Mezi Školami 2322'!H28+'ZŠ Mládí 135'!H28+'ZŠ Mohylová 1963'!H28+'ZŠ Trávníčkova 1744'!H28</f>
        <v>1238200</v>
      </c>
      <c r="I28" s="128">
        <f>+'ZŠ Brdičkova 1878'!I28+'ZŠ Bronzová 2027'!I28+'ZŠ prof.O.Chlupa Fingerova 2186'!I28+'ZŠ Janského 2189'!I28+'ZŠ Klausova 2450'!I28+'ZŠ Kuncova 1580'!I28+'ZŠ Mezi Školami 2322'!I28+'ZŠ Mládí 135'!I28+'ZŠ Mohylová 1963'!I28+'ZŠ Trávníčkova 1744'!I28</f>
        <v>1238230.43</v>
      </c>
      <c r="J28" s="52">
        <f t="shared" si="2"/>
        <v>1.0000245759974156</v>
      </c>
      <c r="L28" s="53"/>
      <c r="N28" s="53"/>
    </row>
    <row r="29" spans="1:14" ht="15" customHeight="1">
      <c r="A29" s="10" t="s">
        <v>143</v>
      </c>
      <c r="B29" s="11">
        <v>521</v>
      </c>
      <c r="C29" s="24">
        <f>+'ZŠ Brdičkova 1878'!C29+'ZŠ Bronzová 2027'!C29+'ZŠ prof.O.Chlupa Fingerova 2186'!C29+'ZŠ Janského 2189'!C29+'ZŠ Klausova 2450'!C29+'ZŠ Kuncova 1580'!C29+'ZŠ Mezi Školami 2322'!C29+'ZŠ Mládí 135'!C29+'ZŠ Mohylová 1963'!C29+'ZŠ Trávníčkova 1744'!C29</f>
        <v>1145300</v>
      </c>
      <c r="D29" s="22">
        <f>+'ZŠ Brdičkova 1878'!D29+'ZŠ Bronzová 2027'!D29+'ZŠ prof.O.Chlupa Fingerova 2186'!D29+'ZŠ Janského 2189'!D29+'ZŠ Klausova 2450'!D29+'ZŠ Kuncova 1580'!D29+'ZŠ Mezi Školami 2322'!D29+'ZŠ Mládí 135'!D29+'ZŠ Mohylová 1963'!D29+'ZŠ Trávníčkova 1744'!D29</f>
        <v>18306600</v>
      </c>
      <c r="E29" s="128">
        <f>+'ZŠ Brdičkova 1878'!E29+'ZŠ Bronzová 2027'!E29+'ZŠ prof.O.Chlupa Fingerova 2186'!E29+'ZŠ Janského 2189'!E29+'ZŠ Klausova 2450'!E29+'ZŠ Kuncova 1580'!E29+'ZŠ Mezi Školami 2322'!E29+'ZŠ Mládí 135'!E29+'ZŠ Mohylová 1963'!E29+'ZŠ Trávníčkova 1744'!E29</f>
        <v>18250105</v>
      </c>
      <c r="F29" s="52">
        <f t="shared" si="3"/>
        <v>0.9969139545300602</v>
      </c>
      <c r="G29" s="24">
        <f>+'ZŠ Brdičkova 1878'!G29+'ZŠ Bronzová 2027'!G29+'ZŠ prof.O.Chlupa Fingerova 2186'!G29+'ZŠ Janského 2189'!G29+'ZŠ Klausova 2450'!G29+'ZŠ Kuncova 1580'!G29+'ZŠ Mezi Školami 2322'!G29+'ZŠ Mládí 135'!G29+'ZŠ Mohylová 1963'!G29+'ZŠ Trávníčkova 1744'!G29</f>
        <v>4518600</v>
      </c>
      <c r="H29" s="22">
        <f>+'ZŠ Brdičkova 1878'!H29+'ZŠ Bronzová 2027'!H29+'ZŠ prof.O.Chlupa Fingerova 2186'!H29+'ZŠ Janského 2189'!H29+'ZŠ Klausova 2450'!H29+'ZŠ Kuncova 1580'!H29+'ZŠ Mezi Školami 2322'!H29+'ZŠ Mládí 135'!H29+'ZŠ Mohylová 1963'!H29+'ZŠ Trávníčkova 1744'!H29</f>
        <v>5060500</v>
      </c>
      <c r="I29" s="128">
        <f>+'ZŠ Brdičkova 1878'!I29+'ZŠ Bronzová 2027'!I29+'ZŠ prof.O.Chlupa Fingerova 2186'!I29+'ZŠ Janského 2189'!I29+'ZŠ Klausova 2450'!I29+'ZŠ Kuncova 1580'!I29+'ZŠ Mezi Školami 2322'!I29+'ZŠ Mládí 135'!I29+'ZŠ Mohylová 1963'!I29+'ZŠ Trávníčkova 1744'!I29</f>
        <v>5060462</v>
      </c>
      <c r="J29" s="52">
        <f t="shared" si="2"/>
        <v>0.999992490860587</v>
      </c>
      <c r="L29" s="53"/>
      <c r="N29" s="53"/>
    </row>
    <row r="30" spans="1:14" ht="15" customHeight="1">
      <c r="A30" s="10" t="s">
        <v>144</v>
      </c>
      <c r="B30" s="11">
        <v>524</v>
      </c>
      <c r="C30" s="24">
        <f>+'ZŠ Brdičkova 1878'!C30+'ZŠ Bronzová 2027'!C30+'ZŠ prof.O.Chlupa Fingerova 2186'!C30+'ZŠ Janského 2189'!C30+'ZŠ Klausova 2450'!C30+'ZŠ Kuncova 1580'!C30+'ZŠ Mezi Školami 2322'!C30+'ZŠ Mládí 135'!C30+'ZŠ Mohylová 1963'!C30+'ZŠ Trávníčkova 1744'!C30</f>
        <v>7000</v>
      </c>
      <c r="D30" s="22">
        <f>+'ZŠ Brdičkova 1878'!D30+'ZŠ Bronzová 2027'!D30+'ZŠ prof.O.Chlupa Fingerova 2186'!D30+'ZŠ Janského 2189'!D30+'ZŠ Klausova 2450'!D30+'ZŠ Kuncova 1580'!D30+'ZŠ Mezi Školami 2322'!D30+'ZŠ Mládí 135'!D30+'ZŠ Mohylová 1963'!D30+'ZŠ Trávníčkova 1744'!D30</f>
        <v>5797300</v>
      </c>
      <c r="E30" s="128">
        <f>+'ZŠ Brdičkova 1878'!E30+'ZŠ Bronzová 2027'!E30+'ZŠ prof.O.Chlupa Fingerova 2186'!E30+'ZŠ Janského 2189'!E30+'ZŠ Klausova 2450'!E30+'ZŠ Kuncova 1580'!E30+'ZŠ Mezi Školami 2322'!E30+'ZŠ Mládí 135'!E30+'ZŠ Mohylová 1963'!E30+'ZŠ Trávníčkova 1744'!E30</f>
        <v>5797156.46</v>
      </c>
      <c r="F30" s="52">
        <f t="shared" si="3"/>
        <v>0.9999752401980232</v>
      </c>
      <c r="G30" s="24">
        <f>+'ZŠ Brdičkova 1878'!G30+'ZŠ Bronzová 2027'!G30+'ZŠ prof.O.Chlupa Fingerova 2186'!G30+'ZŠ Janského 2189'!G30+'ZŠ Klausova 2450'!G30+'ZŠ Kuncova 1580'!G30+'ZŠ Mezi Školami 2322'!G30+'ZŠ Mládí 135'!G30+'ZŠ Mohylová 1963'!G30+'ZŠ Trávníčkova 1744'!G30</f>
        <v>728000</v>
      </c>
      <c r="H30" s="22">
        <f>+'ZŠ Brdičkova 1878'!H30+'ZŠ Bronzová 2027'!H30+'ZŠ prof.O.Chlupa Fingerova 2186'!H30+'ZŠ Janského 2189'!H30+'ZŠ Klausova 2450'!H30+'ZŠ Kuncova 1580'!H30+'ZŠ Mezi Školami 2322'!H30+'ZŠ Mládí 135'!H30+'ZŠ Mohylová 1963'!H30+'ZŠ Trávníčkova 1744'!H30</f>
        <v>849300</v>
      </c>
      <c r="I30" s="128">
        <f>+'ZŠ Brdičkova 1878'!I30+'ZŠ Bronzová 2027'!I30+'ZŠ prof.O.Chlupa Fingerova 2186'!I30+'ZŠ Janského 2189'!I30+'ZŠ Klausova 2450'!I30+'ZŠ Kuncova 1580'!I30+'ZŠ Mezi Školami 2322'!I30+'ZŠ Mládí 135'!I30+'ZŠ Mohylová 1963'!I30+'ZŠ Trávníčkova 1744'!I30</f>
        <v>849335</v>
      </c>
      <c r="J30" s="52">
        <f t="shared" si="2"/>
        <v>1.0000412104085719</v>
      </c>
      <c r="L30" s="53"/>
      <c r="N30" s="53"/>
    </row>
    <row r="31" spans="1:14" ht="15" customHeight="1">
      <c r="A31" s="10" t="s">
        <v>191</v>
      </c>
      <c r="B31" s="11">
        <v>527</v>
      </c>
      <c r="C31" s="24">
        <f>+'ZŠ Brdičkova 1878'!C31+'ZŠ Bronzová 2027'!C31+'ZŠ prof.O.Chlupa Fingerova 2186'!C31+'ZŠ Janského 2189'!C31+'ZŠ Klausova 2450'!C31+'ZŠ Kuncova 1580'!C31+'ZŠ Mezi Školami 2322'!C31+'ZŠ Mládí 135'!C31+'ZŠ Mohylová 1963'!C31+'ZŠ Trávníčkova 1744'!C31</f>
        <v>32000</v>
      </c>
      <c r="D31" s="22">
        <f>+'ZŠ Brdičkova 1878'!D31+'ZŠ Bronzová 2027'!D31+'ZŠ prof.O.Chlupa Fingerova 2186'!D31+'ZŠ Janského 2189'!D31+'ZŠ Klausova 2450'!D31+'ZŠ Kuncova 1580'!D31+'ZŠ Mezi Školami 2322'!D31+'ZŠ Mládí 135'!D31+'ZŠ Mohylová 1963'!D31+'ZŠ Trávníčkova 1744'!D31</f>
        <v>399000</v>
      </c>
      <c r="E31" s="128">
        <f>+'ZŠ Brdičkova 1878'!E31+'ZŠ Bronzová 2027'!E31+'ZŠ prof.O.Chlupa Fingerova 2186'!E31+'ZŠ Janského 2189'!E31+'ZŠ Klausova 2450'!E31+'ZŠ Kuncova 1580'!E31+'ZŠ Mezi Školami 2322'!E31+'ZŠ Mládí 135'!E31+'ZŠ Mohylová 1963'!E31+'ZŠ Trávníčkova 1744'!E31</f>
        <v>399052.63999999996</v>
      </c>
      <c r="F31" s="52">
        <f t="shared" si="3"/>
        <v>1.0001319298245612</v>
      </c>
      <c r="G31" s="24">
        <f>+'ZŠ Brdičkova 1878'!G31+'ZŠ Bronzová 2027'!G31+'ZŠ prof.O.Chlupa Fingerova 2186'!G31+'ZŠ Janského 2189'!G31+'ZŠ Klausova 2450'!G31+'ZŠ Kuncova 1580'!G31+'ZŠ Mezi Školami 2322'!G31+'ZŠ Mládí 135'!G31+'ZŠ Mohylová 1963'!G31+'ZŠ Trávníčkova 1744'!G31</f>
        <v>15800</v>
      </c>
      <c r="H31" s="22">
        <f>+'ZŠ Brdičkova 1878'!H31+'ZŠ Bronzová 2027'!H31+'ZŠ prof.O.Chlupa Fingerova 2186'!H31+'ZŠ Janského 2189'!H31+'ZŠ Klausova 2450'!H31+'ZŠ Kuncova 1580'!H31+'ZŠ Mezi Školami 2322'!H31+'ZŠ Mládí 135'!H31+'ZŠ Mohylová 1963'!H31+'ZŠ Trávníčkova 1744'!H31</f>
        <v>28900</v>
      </c>
      <c r="I31" s="128">
        <f>+'ZŠ Brdičkova 1878'!I31+'ZŠ Bronzová 2027'!I31+'ZŠ prof.O.Chlupa Fingerova 2186'!I31+'ZŠ Janského 2189'!I31+'ZŠ Klausova 2450'!I31+'ZŠ Kuncova 1580'!I31+'ZŠ Mezi Školami 2322'!I31+'ZŠ Mládí 135'!I31+'ZŠ Mohylová 1963'!I31+'ZŠ Trávníčkova 1744'!I31</f>
        <v>28780.120000000003</v>
      </c>
      <c r="J31" s="52">
        <f t="shared" si="2"/>
        <v>0.9958519031141869</v>
      </c>
      <c r="L31" s="53"/>
      <c r="N31" s="53"/>
    </row>
    <row r="32" spans="1:14" ht="15" customHeight="1">
      <c r="A32" s="10" t="s">
        <v>145</v>
      </c>
      <c r="B32" s="11">
        <v>525</v>
      </c>
      <c r="C32" s="24">
        <f>+'ZŠ Brdičkova 1878'!C32+'ZŠ Bronzová 2027'!C32+'ZŠ prof.O.Chlupa Fingerova 2186'!C32+'ZŠ Janského 2189'!C32+'ZŠ Klausova 2450'!C32+'ZŠ Kuncova 1580'!C32+'ZŠ Mezi Školami 2322'!C32+'ZŠ Mládí 135'!C32+'ZŠ Mohylová 1963'!C32+'ZŠ Trávníčkova 1744'!C32</f>
        <v>0</v>
      </c>
      <c r="D32" s="22">
        <f>+'ZŠ Brdičkova 1878'!D32+'ZŠ Bronzová 2027'!D32+'ZŠ prof.O.Chlupa Fingerova 2186'!D32+'ZŠ Janského 2189'!D32+'ZŠ Klausova 2450'!D32+'ZŠ Kuncova 1580'!D32+'ZŠ Mezi Školami 2322'!D32+'ZŠ Mládí 135'!D32+'ZŠ Mohylová 1963'!D32+'ZŠ Trávníčkova 1744'!D32</f>
        <v>32600</v>
      </c>
      <c r="E32" s="128">
        <f>+'ZŠ Brdičkova 1878'!E32+'ZŠ Bronzová 2027'!E32+'ZŠ prof.O.Chlupa Fingerova 2186'!E32+'ZŠ Janského 2189'!E32+'ZŠ Klausova 2450'!E32+'ZŠ Kuncova 1580'!E32+'ZŠ Mezi Školami 2322'!E32+'ZŠ Mládí 135'!E32+'ZŠ Mohylová 1963'!E32+'ZŠ Trávníčkova 1744'!E32</f>
        <v>32551</v>
      </c>
      <c r="F32" s="52">
        <f t="shared" si="3"/>
        <v>0.9984969325153374</v>
      </c>
      <c r="G32" s="24">
        <f>+'ZŠ Brdičkova 1878'!G32+'ZŠ Bronzová 2027'!G32+'ZŠ prof.O.Chlupa Fingerova 2186'!G32+'ZŠ Janského 2189'!G32+'ZŠ Klausova 2450'!G32+'ZŠ Kuncova 1580'!G32+'ZŠ Mezi Školami 2322'!G32+'ZŠ Mládí 135'!G32+'ZŠ Mohylová 1963'!G32+'ZŠ Trávníčkova 1744'!G32</f>
        <v>0</v>
      </c>
      <c r="H32" s="22">
        <f>+'ZŠ Brdičkova 1878'!H32+'ZŠ Bronzová 2027'!H32+'ZŠ prof.O.Chlupa Fingerova 2186'!H32+'ZŠ Janského 2189'!H32+'ZŠ Klausova 2450'!H32+'ZŠ Kuncova 1580'!H32+'ZŠ Mezi Školami 2322'!H32+'ZŠ Mládí 135'!H32+'ZŠ Mohylová 1963'!H32+'ZŠ Trávníčkova 1744'!H32</f>
        <v>8200</v>
      </c>
      <c r="I32" s="128">
        <f>+'ZŠ Brdičkova 1878'!I32+'ZŠ Bronzová 2027'!I32+'ZŠ prof.O.Chlupa Fingerova 2186'!I32+'ZŠ Janského 2189'!I32+'ZŠ Klausova 2450'!I32+'ZŠ Kuncova 1580'!I32+'ZŠ Mezi Školami 2322'!I32+'ZŠ Mládí 135'!I32+'ZŠ Mohylová 1963'!I32+'ZŠ Trávníčkova 1744'!I32</f>
        <v>8080</v>
      </c>
      <c r="J32" s="52">
        <f t="shared" si="2"/>
        <v>0.9853658536585366</v>
      </c>
      <c r="L32" s="53"/>
      <c r="N32" s="53"/>
    </row>
    <row r="33" spans="1:14" ht="15" customHeight="1">
      <c r="A33" s="10" t="s">
        <v>173</v>
      </c>
      <c r="B33" s="11">
        <v>528</v>
      </c>
      <c r="C33" s="24">
        <f>+'ZŠ Brdičkova 1878'!C33+'ZŠ Bronzová 2027'!C33+'ZŠ prof.O.Chlupa Fingerova 2186'!C33+'ZŠ Janského 2189'!C33+'ZŠ Klausova 2450'!C33+'ZŠ Kuncova 1580'!C33+'ZŠ Mezi Školami 2322'!C33+'ZŠ Mládí 135'!C33+'ZŠ Mohylová 1963'!C33+'ZŠ Trávníčkova 1744'!C33</f>
        <v>0</v>
      </c>
      <c r="D33" s="22">
        <f>+'ZŠ Brdičkova 1878'!D33+'ZŠ Bronzová 2027'!D33+'ZŠ prof.O.Chlupa Fingerova 2186'!D33+'ZŠ Janského 2189'!D33+'ZŠ Klausova 2450'!D33+'ZŠ Kuncova 1580'!D33+'ZŠ Mezi Školami 2322'!D33+'ZŠ Mládí 135'!D33+'ZŠ Mohylová 1963'!D33+'ZŠ Trávníčkova 1744'!D33</f>
        <v>0</v>
      </c>
      <c r="E33" s="128">
        <f>+'ZŠ Brdičkova 1878'!E33+'ZŠ Bronzová 2027'!E33+'ZŠ prof.O.Chlupa Fingerova 2186'!E33+'ZŠ Janského 2189'!E33+'ZŠ Klausova 2450'!E33+'ZŠ Kuncova 1580'!E33+'ZŠ Mezi Školami 2322'!E33+'ZŠ Mládí 135'!E33+'ZŠ Mohylová 1963'!E33+'ZŠ Trávníčkova 1744'!E33</f>
        <v>0</v>
      </c>
      <c r="F33" s="52">
        <v>0</v>
      </c>
      <c r="G33" s="24">
        <f>+'ZŠ Brdičkova 1878'!G33+'ZŠ Bronzová 2027'!G33+'ZŠ prof.O.Chlupa Fingerova 2186'!G33+'ZŠ Janského 2189'!G33+'ZŠ Klausova 2450'!G33+'ZŠ Kuncova 1580'!G33+'ZŠ Mezi Školami 2322'!G33+'ZŠ Mládí 135'!G33+'ZŠ Mohylová 1963'!G33+'ZŠ Trávníčkova 1744'!G33</f>
        <v>0</v>
      </c>
      <c r="H33" s="22">
        <f>+'ZŠ Brdičkova 1878'!H33+'ZŠ Bronzová 2027'!H33+'ZŠ prof.O.Chlupa Fingerova 2186'!H33+'ZŠ Janského 2189'!H33+'ZŠ Klausova 2450'!H33+'ZŠ Kuncova 1580'!H33+'ZŠ Mezi Školami 2322'!H33+'ZŠ Mládí 135'!H33+'ZŠ Mohylová 1963'!H33+'ZŠ Trávníčkova 1744'!H33</f>
        <v>0</v>
      </c>
      <c r="I33" s="128">
        <f>+'ZŠ Brdičkova 1878'!I33+'ZŠ Bronzová 2027'!I33+'ZŠ prof.O.Chlupa Fingerova 2186'!I33+'ZŠ Janského 2189'!I33+'ZŠ Klausova 2450'!I33+'ZŠ Kuncova 1580'!I33+'ZŠ Mezi Školami 2322'!I33+'ZŠ Mládí 135'!I33+'ZŠ Mohylová 1963'!I33+'ZŠ Trávníčkova 1744'!I33</f>
        <v>0</v>
      </c>
      <c r="J33" s="52">
        <v>0</v>
      </c>
      <c r="L33" s="53"/>
      <c r="N33" s="53"/>
    </row>
    <row r="34" spans="1:14" ht="15" customHeight="1">
      <c r="A34" s="10" t="s">
        <v>147</v>
      </c>
      <c r="B34" s="11">
        <v>538</v>
      </c>
      <c r="C34" s="24">
        <f>+'ZŠ Brdičkova 1878'!C34+'ZŠ Bronzová 2027'!C34+'ZŠ prof.O.Chlupa Fingerova 2186'!C34+'ZŠ Janského 2189'!C34+'ZŠ Klausova 2450'!C34+'ZŠ Kuncova 1580'!C34+'ZŠ Mezi Školami 2322'!C34+'ZŠ Mládí 135'!C34+'ZŠ Mohylová 1963'!C34+'ZŠ Trávníčkova 1744'!C34</f>
        <v>0</v>
      </c>
      <c r="D34" s="22">
        <f>+'ZŠ Brdičkova 1878'!D34+'ZŠ Bronzová 2027'!D34+'ZŠ prof.O.Chlupa Fingerova 2186'!D34+'ZŠ Janského 2189'!D34+'ZŠ Klausova 2450'!D34+'ZŠ Kuncova 1580'!D34+'ZŠ Mezi Školami 2322'!D34+'ZŠ Mládí 135'!D34+'ZŠ Mohylová 1963'!D34+'ZŠ Trávníčkova 1744'!D34</f>
        <v>0</v>
      </c>
      <c r="E34" s="128">
        <f>+'ZŠ Brdičkova 1878'!E34+'ZŠ Bronzová 2027'!E34+'ZŠ prof.O.Chlupa Fingerova 2186'!E34+'ZŠ Janského 2189'!E34+'ZŠ Klausova 2450'!E34+'ZŠ Kuncova 1580'!E34+'ZŠ Mezi Školami 2322'!E34+'ZŠ Mládí 135'!E34+'ZŠ Mohylová 1963'!E34+'ZŠ Trávníčkova 1744'!E34</f>
        <v>0</v>
      </c>
      <c r="F34" s="52">
        <v>0</v>
      </c>
      <c r="G34" s="24">
        <f>+'ZŠ Brdičkova 1878'!G34+'ZŠ Bronzová 2027'!G34+'ZŠ prof.O.Chlupa Fingerova 2186'!G34+'ZŠ Janského 2189'!G34+'ZŠ Klausova 2450'!G34+'ZŠ Kuncova 1580'!G34+'ZŠ Mezi Školami 2322'!G34+'ZŠ Mládí 135'!G34+'ZŠ Mohylová 1963'!G34+'ZŠ Trávníčkova 1744'!G34</f>
        <v>0</v>
      </c>
      <c r="H34" s="22">
        <f>+'ZŠ Brdičkova 1878'!H34+'ZŠ Bronzová 2027'!H34+'ZŠ prof.O.Chlupa Fingerova 2186'!H34+'ZŠ Janského 2189'!H34+'ZŠ Klausova 2450'!H34+'ZŠ Kuncova 1580'!H34+'ZŠ Mezi Školami 2322'!H34+'ZŠ Mládí 135'!H34+'ZŠ Mohylová 1963'!H34+'ZŠ Trávníčkova 1744'!H34</f>
        <v>0</v>
      </c>
      <c r="I34" s="128">
        <f>+'ZŠ Brdičkova 1878'!I34+'ZŠ Bronzová 2027'!I34+'ZŠ prof.O.Chlupa Fingerova 2186'!I34+'ZŠ Janského 2189'!I34+'ZŠ Klausova 2450'!I34+'ZŠ Kuncova 1580'!I34+'ZŠ Mezi Školami 2322'!I34+'ZŠ Mládí 135'!I34+'ZŠ Mohylová 1963'!I34+'ZŠ Trávníčkova 1744'!I34</f>
        <v>0</v>
      </c>
      <c r="J34" s="52">
        <v>0</v>
      </c>
      <c r="L34" s="53"/>
      <c r="N34" s="53"/>
    </row>
    <row r="35" spans="1:14" ht="15" customHeight="1">
      <c r="A35" s="10" t="s">
        <v>148</v>
      </c>
      <c r="B35" s="11">
        <v>541</v>
      </c>
      <c r="C35" s="24">
        <f>+'ZŠ Brdičkova 1878'!C35+'ZŠ Bronzová 2027'!C35+'ZŠ prof.O.Chlupa Fingerova 2186'!C35+'ZŠ Janského 2189'!C35+'ZŠ Klausova 2450'!C35+'ZŠ Kuncova 1580'!C35+'ZŠ Mezi Školami 2322'!C35+'ZŠ Mládí 135'!C35+'ZŠ Mohylová 1963'!C35+'ZŠ Trávníčkova 1744'!C35</f>
        <v>0</v>
      </c>
      <c r="D35" s="22">
        <f>+'ZŠ Brdičkova 1878'!D35+'ZŠ Bronzová 2027'!D35+'ZŠ prof.O.Chlupa Fingerova 2186'!D35+'ZŠ Janského 2189'!D35+'ZŠ Klausova 2450'!D35+'ZŠ Kuncova 1580'!D35+'ZŠ Mezi Školami 2322'!D35+'ZŠ Mládí 135'!D35+'ZŠ Mohylová 1963'!D35+'ZŠ Trávníčkova 1744'!D35</f>
        <v>0</v>
      </c>
      <c r="E35" s="128">
        <f>+'ZŠ Brdičkova 1878'!E35+'ZŠ Bronzová 2027'!E35+'ZŠ prof.O.Chlupa Fingerova 2186'!E35+'ZŠ Janského 2189'!E35+'ZŠ Klausova 2450'!E35+'ZŠ Kuncova 1580'!E35+'ZŠ Mezi Školami 2322'!E35+'ZŠ Mládí 135'!E35+'ZŠ Mohylová 1963'!E35+'ZŠ Trávníčkova 1744'!E35</f>
        <v>0</v>
      </c>
      <c r="F35" s="52">
        <v>0</v>
      </c>
      <c r="G35" s="24">
        <f>+'ZŠ Brdičkova 1878'!G35+'ZŠ Bronzová 2027'!G35+'ZŠ prof.O.Chlupa Fingerova 2186'!G35+'ZŠ Janského 2189'!G35+'ZŠ Klausova 2450'!G35+'ZŠ Kuncova 1580'!G35+'ZŠ Mezi Školami 2322'!G35+'ZŠ Mládí 135'!G35+'ZŠ Mohylová 1963'!G35+'ZŠ Trávníčkova 1744'!G35</f>
        <v>0</v>
      </c>
      <c r="H35" s="22">
        <f>+'ZŠ Brdičkova 1878'!H35+'ZŠ Bronzová 2027'!H35+'ZŠ prof.O.Chlupa Fingerova 2186'!H35+'ZŠ Janského 2189'!H35+'ZŠ Klausova 2450'!H35+'ZŠ Kuncova 1580'!H35+'ZŠ Mezi Školami 2322'!H35+'ZŠ Mládí 135'!H35+'ZŠ Mohylová 1963'!H35+'ZŠ Trávníčkova 1744'!H35</f>
        <v>0</v>
      </c>
      <c r="I35" s="128">
        <f>+'ZŠ Brdičkova 1878'!I35+'ZŠ Bronzová 2027'!I35+'ZŠ prof.O.Chlupa Fingerova 2186'!I35+'ZŠ Janského 2189'!I35+'ZŠ Klausova 2450'!I35+'ZŠ Kuncova 1580'!I35+'ZŠ Mezi Školami 2322'!I35+'ZŠ Mládí 135'!I35+'ZŠ Mohylová 1963'!I35+'ZŠ Trávníčkova 1744'!I35</f>
        <v>0</v>
      </c>
      <c r="J35" s="52">
        <v>0</v>
      </c>
      <c r="L35" s="53"/>
      <c r="N35" s="53"/>
    </row>
    <row r="36" spans="1:14" ht="15" customHeight="1">
      <c r="A36" s="10" t="s">
        <v>149</v>
      </c>
      <c r="B36" s="11">
        <v>547</v>
      </c>
      <c r="C36" s="24">
        <f>+'ZŠ Brdičkova 1878'!C36+'ZŠ Bronzová 2027'!C36+'ZŠ prof.O.Chlupa Fingerova 2186'!C36+'ZŠ Janského 2189'!C36+'ZŠ Klausova 2450'!C36+'ZŠ Kuncova 1580'!C36+'ZŠ Mezi Školami 2322'!C36+'ZŠ Mládí 135'!C36+'ZŠ Mohylová 1963'!C36+'ZŠ Trávníčkova 1744'!C36</f>
        <v>0</v>
      </c>
      <c r="D36" s="22">
        <f>+'ZŠ Brdičkova 1878'!D36+'ZŠ Bronzová 2027'!D36+'ZŠ prof.O.Chlupa Fingerova 2186'!D36+'ZŠ Janského 2189'!D36+'ZŠ Klausova 2450'!D36+'ZŠ Kuncova 1580'!D36+'ZŠ Mezi Školami 2322'!D36+'ZŠ Mládí 135'!D36+'ZŠ Mohylová 1963'!D36+'ZŠ Trávníčkova 1744'!D36</f>
        <v>0</v>
      </c>
      <c r="E36" s="128">
        <f>+'ZŠ Brdičkova 1878'!E36+'ZŠ Bronzová 2027'!E36+'ZŠ prof.O.Chlupa Fingerova 2186'!E36+'ZŠ Janského 2189'!E36+'ZŠ Klausova 2450'!E36+'ZŠ Kuncova 1580'!E36+'ZŠ Mezi Školami 2322'!E36+'ZŠ Mládí 135'!E36+'ZŠ Mohylová 1963'!E36+'ZŠ Trávníčkova 1744'!E36</f>
        <v>0</v>
      </c>
      <c r="F36" s="52">
        <v>0</v>
      </c>
      <c r="G36" s="24">
        <f>+'ZŠ Brdičkova 1878'!G36+'ZŠ Bronzová 2027'!G36+'ZŠ prof.O.Chlupa Fingerova 2186'!G36+'ZŠ Janského 2189'!G36+'ZŠ Klausova 2450'!G36+'ZŠ Kuncova 1580'!G36+'ZŠ Mezi Školami 2322'!G36+'ZŠ Mládí 135'!G36+'ZŠ Mohylová 1963'!G36+'ZŠ Trávníčkova 1744'!G36</f>
        <v>0</v>
      </c>
      <c r="H36" s="22">
        <f>+'ZŠ Brdičkova 1878'!H36+'ZŠ Bronzová 2027'!H36+'ZŠ prof.O.Chlupa Fingerova 2186'!H36+'ZŠ Janského 2189'!H36+'ZŠ Klausova 2450'!H36+'ZŠ Kuncova 1580'!H36+'ZŠ Mezi Školami 2322'!H36+'ZŠ Mládí 135'!H36+'ZŠ Mohylová 1963'!H36+'ZŠ Trávníčkova 1744'!H36</f>
        <v>0</v>
      </c>
      <c r="I36" s="128">
        <f>+'ZŠ Brdičkova 1878'!I36+'ZŠ Bronzová 2027'!I36+'ZŠ prof.O.Chlupa Fingerova 2186'!I36+'ZŠ Janského 2189'!I36+'ZŠ Klausova 2450'!I36+'ZŠ Kuncova 1580'!I36+'ZŠ Mezi Školami 2322'!I36+'ZŠ Mládí 135'!I36+'ZŠ Mohylová 1963'!I36+'ZŠ Trávníčkova 1744'!I36</f>
        <v>0</v>
      </c>
      <c r="J36" s="52">
        <v>0</v>
      </c>
      <c r="L36" s="53"/>
      <c r="N36" s="53"/>
    </row>
    <row r="37" spans="1:14" ht="15" customHeight="1">
      <c r="A37" s="10" t="s">
        <v>186</v>
      </c>
      <c r="B37" s="11">
        <v>549</v>
      </c>
      <c r="C37" s="24">
        <f>+'ZŠ Brdičkova 1878'!C37+'ZŠ Bronzová 2027'!C37+'ZŠ prof.O.Chlupa Fingerova 2186'!C37+'ZŠ Janského 2189'!C37+'ZŠ Klausova 2450'!C37+'ZŠ Kuncova 1580'!C37+'ZŠ Mezi Školami 2322'!C37+'ZŠ Mládí 135'!C37+'ZŠ Mohylová 1963'!C37+'ZŠ Trávníčkova 1744'!C37</f>
        <v>1501800</v>
      </c>
      <c r="D37" s="22">
        <f>+'ZŠ Brdičkova 1878'!D37+'ZŠ Bronzová 2027'!D37+'ZŠ prof.O.Chlupa Fingerova 2186'!D37+'ZŠ Janského 2189'!D37+'ZŠ Klausova 2450'!D37+'ZŠ Kuncova 1580'!D37+'ZŠ Mezi Školami 2322'!D37+'ZŠ Mládí 135'!D37+'ZŠ Mohylová 1963'!D37+'ZŠ Trávníčkova 1744'!D37</f>
        <v>2136200</v>
      </c>
      <c r="E37" s="128">
        <f>+'ZŠ Brdičkova 1878'!E37+'ZŠ Bronzová 2027'!E37+'ZŠ prof.O.Chlupa Fingerova 2186'!E37+'ZŠ Janského 2189'!E37+'ZŠ Klausova 2450'!E37+'ZŠ Kuncova 1580'!E37+'ZŠ Mezi Školami 2322'!E37+'ZŠ Mládí 135'!E37+'ZŠ Mohylová 1963'!E37+'ZŠ Trávníčkova 1744'!E37</f>
        <v>2136262.24</v>
      </c>
      <c r="F37" s="52">
        <f t="shared" si="3"/>
        <v>1.0000291358487035</v>
      </c>
      <c r="G37" s="24">
        <f>+'ZŠ Brdičkova 1878'!G37+'ZŠ Bronzová 2027'!G37+'ZŠ prof.O.Chlupa Fingerova 2186'!G37+'ZŠ Janského 2189'!G37+'ZŠ Klausova 2450'!G37+'ZŠ Kuncova 1580'!G37+'ZŠ Mezi Školami 2322'!G37+'ZŠ Mládí 135'!G37+'ZŠ Mohylová 1963'!G37+'ZŠ Trávníčkova 1744'!G37</f>
        <v>279400</v>
      </c>
      <c r="H37" s="22">
        <f>+'ZŠ Brdičkova 1878'!H37+'ZŠ Bronzová 2027'!H37+'ZŠ prof.O.Chlupa Fingerova 2186'!H37+'ZŠ Janského 2189'!H37+'ZŠ Klausova 2450'!H37+'ZŠ Kuncova 1580'!H37+'ZŠ Mezi Školami 2322'!H37+'ZŠ Mládí 135'!H37+'ZŠ Mohylová 1963'!H37+'ZŠ Trávníčkova 1744'!H37</f>
        <v>506100</v>
      </c>
      <c r="I37" s="128">
        <f>+'ZŠ Brdičkova 1878'!I37+'ZŠ Bronzová 2027'!I37+'ZŠ prof.O.Chlupa Fingerova 2186'!I37+'ZŠ Janského 2189'!I37+'ZŠ Klausova 2450'!I37+'ZŠ Kuncova 1580'!I37+'ZŠ Mezi Školami 2322'!I37+'ZŠ Mládí 135'!I37+'ZŠ Mohylová 1963'!I37+'ZŠ Trávníčkova 1744'!I37</f>
        <v>506105.13</v>
      </c>
      <c r="J37" s="52">
        <f t="shared" si="2"/>
        <v>1.0000101363366924</v>
      </c>
      <c r="L37" s="53"/>
      <c r="N37" s="53"/>
    </row>
    <row r="38" spans="1:14" ht="15" customHeight="1">
      <c r="A38" s="17" t="s">
        <v>150</v>
      </c>
      <c r="B38" s="9">
        <v>551</v>
      </c>
      <c r="C38" s="24">
        <f>+'ZŠ Brdičkova 1878'!C38+'ZŠ Bronzová 2027'!C38+'ZŠ prof.O.Chlupa Fingerova 2186'!C38+'ZŠ Janského 2189'!C38+'ZŠ Klausova 2450'!C38+'ZŠ Kuncova 1580'!C38+'ZŠ Mezi Školami 2322'!C38+'ZŠ Mládí 135'!C38+'ZŠ Mohylová 1963'!C38+'ZŠ Trávníčkova 1744'!C38</f>
        <v>3297200</v>
      </c>
      <c r="D38" s="22">
        <f>+'ZŠ Brdičkova 1878'!D38+'ZŠ Bronzová 2027'!D38+'ZŠ prof.O.Chlupa Fingerova 2186'!D38+'ZŠ Janského 2189'!D38+'ZŠ Klausova 2450'!D38+'ZŠ Kuncova 1580'!D38+'ZŠ Mezi Školami 2322'!D38+'ZŠ Mládí 135'!D38+'ZŠ Mohylová 1963'!D38+'ZŠ Trávníčkova 1744'!D38</f>
        <v>4042900</v>
      </c>
      <c r="E38" s="128">
        <f>+'ZŠ Brdičkova 1878'!E38+'ZŠ Bronzová 2027'!E38+'ZŠ prof.O.Chlupa Fingerova 2186'!E38+'ZŠ Janského 2189'!E38+'ZŠ Klausova 2450'!E38+'ZŠ Kuncova 1580'!E38+'ZŠ Mezi Školami 2322'!E38+'ZŠ Mládí 135'!E38+'ZŠ Mohylová 1963'!E38+'ZŠ Trávníčkova 1744'!E38</f>
        <v>4138895.54</v>
      </c>
      <c r="F38" s="52">
        <f t="shared" si="3"/>
        <v>1.0237442281530584</v>
      </c>
      <c r="G38" s="24">
        <f>+'ZŠ Brdičkova 1878'!G38+'ZŠ Bronzová 2027'!G38+'ZŠ prof.O.Chlupa Fingerova 2186'!G38+'ZŠ Janského 2189'!G38+'ZŠ Klausova 2450'!G38+'ZŠ Kuncova 1580'!G38+'ZŠ Mezi Školami 2322'!G38+'ZŠ Mládí 135'!G38+'ZŠ Mohylová 1963'!G38+'ZŠ Trávníčkova 1744'!G38</f>
        <v>0</v>
      </c>
      <c r="H38" s="22">
        <f>+'ZŠ Brdičkova 1878'!H38+'ZŠ Bronzová 2027'!H38+'ZŠ prof.O.Chlupa Fingerova 2186'!H38+'ZŠ Janského 2189'!H38+'ZŠ Klausova 2450'!H38+'ZŠ Kuncova 1580'!H38+'ZŠ Mezi Školami 2322'!H38+'ZŠ Mládí 135'!H38+'ZŠ Mohylová 1963'!H38+'ZŠ Trávníčkova 1744'!H38</f>
        <v>0</v>
      </c>
      <c r="I38" s="128">
        <f>+'ZŠ Brdičkova 1878'!I38+'ZŠ Bronzová 2027'!I38+'ZŠ prof.O.Chlupa Fingerova 2186'!I38+'ZŠ Janského 2189'!I38+'ZŠ Klausova 2450'!I38+'ZŠ Kuncova 1580'!I38+'ZŠ Mezi Školami 2322'!I38+'ZŠ Mládí 135'!I38+'ZŠ Mohylová 1963'!I38+'ZŠ Trávníčkova 1744'!I38</f>
        <v>0</v>
      </c>
      <c r="J38" s="52">
        <v>0</v>
      </c>
      <c r="L38" s="53"/>
      <c r="N38" s="53"/>
    </row>
    <row r="39" spans="1:14" ht="15" customHeight="1" thickBot="1">
      <c r="A39" s="57" t="s">
        <v>183</v>
      </c>
      <c r="B39" s="12">
        <v>591</v>
      </c>
      <c r="C39" s="26">
        <f>+'ZŠ Brdičkova 1878'!C39+'ZŠ Bronzová 2027'!C39+'ZŠ prof.O.Chlupa Fingerova 2186'!C39+'ZŠ Janského 2189'!C39+'ZŠ Klausova 2450'!C39+'ZŠ Kuncova 1580'!C39+'ZŠ Mezi Školami 2322'!C39+'ZŠ Mládí 135'!C39+'ZŠ Mohylová 1963'!C39+'ZŠ Trávníčkova 1744'!C39</f>
        <v>300</v>
      </c>
      <c r="D39" s="23">
        <f>+'ZŠ Brdičkova 1878'!D39+'ZŠ Bronzová 2027'!D39+'ZŠ prof.O.Chlupa Fingerova 2186'!D39+'ZŠ Janského 2189'!D39+'ZŠ Klausova 2450'!D39+'ZŠ Kuncova 1580'!D39+'ZŠ Mezi Školami 2322'!D39+'ZŠ Mládí 135'!D39+'ZŠ Mohylová 1963'!D39+'ZŠ Trávníčkova 1744'!D39</f>
        <v>2700</v>
      </c>
      <c r="E39" s="129">
        <f>+'ZŠ Brdičkova 1878'!E39+'ZŠ Bronzová 2027'!E39+'ZŠ prof.O.Chlupa Fingerova 2186'!E39+'ZŠ Janského 2189'!E39+'ZŠ Klausova 2450'!E39+'ZŠ Kuncova 1580'!E39+'ZŠ Mezi Školami 2322'!E39+'ZŠ Mládí 135'!E39+'ZŠ Mohylová 1963'!E39+'ZŠ Trávníčkova 1744'!E39</f>
        <v>2629.3799999999997</v>
      </c>
      <c r="F39" s="52">
        <f t="shared" si="3"/>
        <v>0.9738444444444443</v>
      </c>
      <c r="G39" s="24">
        <f>+'ZŠ Brdičkova 1878'!G39+'ZŠ Bronzová 2027'!G39+'ZŠ prof.O.Chlupa Fingerova 2186'!G39+'ZŠ Janského 2189'!G39+'ZŠ Klausova 2450'!G39+'ZŠ Kuncova 1580'!G39+'ZŠ Mezi Školami 2322'!G39+'ZŠ Mládí 135'!G39+'ZŠ Mohylová 1963'!G39+'ZŠ Trávníčkova 1744'!G39</f>
        <v>0</v>
      </c>
      <c r="H39" s="22">
        <f>+'ZŠ Brdičkova 1878'!H39+'ZŠ Bronzová 2027'!H39+'ZŠ prof.O.Chlupa Fingerova 2186'!H39+'ZŠ Janského 2189'!H39+'ZŠ Klausova 2450'!H39+'ZŠ Kuncova 1580'!H39+'ZŠ Mezi Školami 2322'!H39+'ZŠ Mládí 135'!H39+'ZŠ Mohylová 1963'!H39+'ZŠ Trávníčkova 1744'!H39</f>
        <v>13300</v>
      </c>
      <c r="I39" s="128">
        <f>+'ZŠ Brdičkova 1878'!I39+'ZŠ Bronzová 2027'!I39+'ZŠ prof.O.Chlupa Fingerova 2186'!I39+'ZŠ Janského 2189'!I39+'ZŠ Klausova 2450'!I39+'ZŠ Kuncova 1580'!I39+'ZŠ Mezi Školami 2322'!I39+'ZŠ Mládí 135'!I39+'ZŠ Mohylová 1963'!I39+'ZŠ Trávníčkova 1744'!I39</f>
        <v>13304.46</v>
      </c>
      <c r="J39" s="52">
        <f t="shared" si="2"/>
        <v>1.0003353383458646</v>
      </c>
      <c r="L39" s="53"/>
      <c r="N39" s="53"/>
    </row>
    <row r="40" spans="1:14" ht="15" customHeight="1">
      <c r="A40" s="14" t="s">
        <v>20</v>
      </c>
      <c r="B40" s="15"/>
      <c r="C40" s="59">
        <f>SUM(C7:C15)</f>
        <v>64810800</v>
      </c>
      <c r="D40" s="59">
        <f>SUM(D7:D15)</f>
        <v>120158100</v>
      </c>
      <c r="E40" s="59">
        <f>SUM(E7:E15)</f>
        <v>119955538.721</v>
      </c>
      <c r="F40" s="60">
        <f t="shared" si="3"/>
        <v>0.9983142103695049</v>
      </c>
      <c r="G40" s="61">
        <f>SUM(G7:G15)</f>
        <v>12385000</v>
      </c>
      <c r="H40" s="61">
        <f>SUM(H7:H15)</f>
        <v>14550300</v>
      </c>
      <c r="I40" s="62">
        <f>SUM(I7:I15)</f>
        <v>14549732.800000003</v>
      </c>
      <c r="J40" s="60">
        <f t="shared" si="2"/>
        <v>0.9999610179858837</v>
      </c>
      <c r="L40" s="53"/>
      <c r="N40" s="53"/>
    </row>
    <row r="41" spans="1:14" ht="15" customHeight="1" thickBot="1">
      <c r="A41" s="13" t="s">
        <v>21</v>
      </c>
      <c r="B41" s="16"/>
      <c r="C41" s="63">
        <f>-SUM(C17:C39)</f>
        <v>-64810800</v>
      </c>
      <c r="D41" s="63">
        <f>-SUM(D17:D39)</f>
        <v>-120158100</v>
      </c>
      <c r="E41" s="63">
        <f>-SUM(E17:E39)</f>
        <v>-120773467.86999999</v>
      </c>
      <c r="F41" s="52">
        <f t="shared" si="3"/>
        <v>1.0051213182465435</v>
      </c>
      <c r="G41" s="64">
        <f>-SUM(G17:G39)</f>
        <v>-10683000</v>
      </c>
      <c r="H41" s="64">
        <f>-SUM(H17:H39)</f>
        <v>-12245200</v>
      </c>
      <c r="I41" s="65">
        <f>-SUM(I17:I39)</f>
        <v>-12244671.51</v>
      </c>
      <c r="J41" s="56">
        <f t="shared" si="2"/>
        <v>0.9999568410479208</v>
      </c>
      <c r="L41" s="53"/>
      <c r="N41" s="53"/>
    </row>
    <row r="42" spans="1:11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-817929.148999989</v>
      </c>
      <c r="F42" s="67" t="s">
        <v>19</v>
      </c>
      <c r="G42" s="184">
        <f>+G40+G41</f>
        <v>1702000</v>
      </c>
      <c r="H42" s="87">
        <f>+H40+H41</f>
        <v>2305100</v>
      </c>
      <c r="I42" s="101">
        <f>+I40+I41</f>
        <v>2305061.290000003</v>
      </c>
      <c r="J42" s="52">
        <f>I42/H42</f>
        <v>0.9999832068023091</v>
      </c>
      <c r="K42" s="4"/>
    </row>
    <row r="43" spans="1:11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  <c r="K43" s="4"/>
    </row>
    <row r="44" spans="1:11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-817929.148999989</v>
      </c>
      <c r="F44" s="179" t="s">
        <v>19</v>
      </c>
      <c r="G44" s="185">
        <v>0</v>
      </c>
      <c r="H44" s="181">
        <v>0</v>
      </c>
      <c r="I44" s="101">
        <f>I42</f>
        <v>2305061.290000003</v>
      </c>
      <c r="J44" s="179" t="s">
        <v>19</v>
      </c>
      <c r="K44" s="4"/>
    </row>
    <row r="45" spans="1:11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1487132.1410000138</v>
      </c>
      <c r="J45" s="180" t="s">
        <v>19</v>
      </c>
      <c r="K45" s="4"/>
    </row>
    <row r="46" spans="3:5" ht="12.75">
      <c r="C46" s="158"/>
      <c r="E46" s="111"/>
    </row>
    <row r="47" ht="12.75">
      <c r="E47" s="111"/>
    </row>
    <row r="49" ht="12.75">
      <c r="E49" s="111"/>
    </row>
  </sheetData>
  <sheetProtection/>
  <mergeCells count="7">
    <mergeCell ref="A15:B15"/>
    <mergeCell ref="D1:F1"/>
    <mergeCell ref="C3:F3"/>
    <mergeCell ref="G3:J3"/>
    <mergeCell ref="A7:B7"/>
    <mergeCell ref="A12:B12"/>
    <mergeCell ref="A13:B13"/>
  </mergeCells>
  <printOptions horizontalCentered="1"/>
  <pageMargins left="0" right="0" top="0.7874015748031497" bottom="0" header="0.7086614173228347" footer="0.5118110236220472"/>
  <pageSetup horizontalDpi="600" verticalDpi="600" orientation="landscape" paperSize="9" scale="75" r:id="rId1"/>
  <headerFooter alignWithMargins="0">
    <oddFooter>&amp;L&amp;A&amp;R114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3.37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108</v>
      </c>
    </row>
    <row r="2" spans="1:9" ht="15">
      <c r="A2" s="38" t="s">
        <v>109</v>
      </c>
      <c r="D2" s="206" t="s">
        <v>8</v>
      </c>
      <c r="E2" s="206"/>
      <c r="F2" s="206"/>
      <c r="G2" s="126"/>
      <c r="H2" s="39" t="s">
        <v>9</v>
      </c>
      <c r="I2" s="40">
        <v>43830</v>
      </c>
    </row>
    <row r="3" ht="13.5" thickBot="1"/>
    <row r="4" spans="3:10" ht="12" customHeight="1">
      <c r="C4" s="207" t="s">
        <v>61</v>
      </c>
      <c r="D4" s="208"/>
      <c r="E4" s="208"/>
      <c r="F4" s="209"/>
      <c r="G4" s="210" t="s">
        <v>10</v>
      </c>
      <c r="H4" s="208"/>
      <c r="I4" s="208"/>
      <c r="J4" s="209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16" t="s">
        <v>65</v>
      </c>
      <c r="B7" s="217"/>
      <c r="C7" s="217"/>
      <c r="D7" s="217"/>
      <c r="E7" s="217"/>
      <c r="F7" s="217"/>
      <c r="G7" s="217"/>
      <c r="H7" s="217"/>
      <c r="I7" s="217"/>
      <c r="J7" s="218"/>
    </row>
    <row r="8" spans="1:10" ht="15" customHeight="1">
      <c r="A8" s="211" t="s">
        <v>131</v>
      </c>
      <c r="B8" s="212"/>
      <c r="C8" s="68">
        <v>661100</v>
      </c>
      <c r="D8" s="21">
        <v>735100</v>
      </c>
      <c r="E8" s="164">
        <v>735100</v>
      </c>
      <c r="F8" s="52">
        <f aca="true" t="shared" si="0" ref="F8:F15">E8/D8</f>
        <v>1</v>
      </c>
      <c r="G8" s="21">
        <v>0</v>
      </c>
      <c r="H8" s="21">
        <v>0</v>
      </c>
      <c r="I8" s="69">
        <v>0</v>
      </c>
      <c r="J8" s="52">
        <f>IF(ISERR(I8/H8),0,I8/H8)</f>
        <v>0</v>
      </c>
    </row>
    <row r="9" spans="1:10" ht="15" customHeight="1">
      <c r="A9" s="13" t="s">
        <v>207</v>
      </c>
      <c r="B9" s="16"/>
      <c r="C9" s="70">
        <v>0</v>
      </c>
      <c r="D9" s="71">
        <v>869300</v>
      </c>
      <c r="E9" s="165">
        <v>869300</v>
      </c>
      <c r="F9" s="52">
        <f t="shared" si="0"/>
        <v>1</v>
      </c>
      <c r="G9" s="139">
        <v>0</v>
      </c>
      <c r="H9" s="71">
        <v>0</v>
      </c>
      <c r="I9" s="72">
        <v>0</v>
      </c>
      <c r="J9" s="55">
        <f>IF(ISERR(I9/H9),0,I9/H9)</f>
        <v>0</v>
      </c>
    </row>
    <row r="10" spans="1:10" ht="15" customHeight="1">
      <c r="A10" s="13" t="s">
        <v>305</v>
      </c>
      <c r="B10" s="16"/>
      <c r="C10" s="70">
        <v>0</v>
      </c>
      <c r="D10" s="71">
        <v>115000</v>
      </c>
      <c r="E10" s="72">
        <v>115034.5</v>
      </c>
      <c r="F10" s="52">
        <f t="shared" si="0"/>
        <v>1.0003</v>
      </c>
      <c r="G10" s="139">
        <v>0</v>
      </c>
      <c r="H10" s="71">
        <v>0</v>
      </c>
      <c r="I10" s="72">
        <v>0</v>
      </c>
      <c r="J10" s="55">
        <v>0</v>
      </c>
    </row>
    <row r="11" spans="1:10" ht="15" customHeight="1">
      <c r="A11" s="13" t="s">
        <v>224</v>
      </c>
      <c r="B11" s="16"/>
      <c r="C11" s="70">
        <v>0</v>
      </c>
      <c r="D11" s="71">
        <v>411100</v>
      </c>
      <c r="E11" s="165">
        <v>411078.14</v>
      </c>
      <c r="F11" s="52">
        <f t="shared" si="0"/>
        <v>0.9999468255898808</v>
      </c>
      <c r="G11" s="139">
        <v>0</v>
      </c>
      <c r="H11" s="71">
        <v>0</v>
      </c>
      <c r="I11" s="72">
        <v>0</v>
      </c>
      <c r="J11" s="55">
        <v>0</v>
      </c>
    </row>
    <row r="12" spans="1:10" ht="15" customHeight="1">
      <c r="A12" s="213" t="s">
        <v>66</v>
      </c>
      <c r="B12" s="214"/>
      <c r="C12" s="70">
        <v>420000</v>
      </c>
      <c r="D12" s="71">
        <v>413000</v>
      </c>
      <c r="E12" s="165">
        <v>413000</v>
      </c>
      <c r="F12" s="52">
        <f t="shared" si="0"/>
        <v>1</v>
      </c>
      <c r="G12" s="139">
        <v>0</v>
      </c>
      <c r="H12" s="71">
        <v>0</v>
      </c>
      <c r="I12" s="72">
        <v>0</v>
      </c>
      <c r="J12" s="55">
        <f>IF(ISERR(I12/H12),0,I12/H12)</f>
        <v>0</v>
      </c>
    </row>
    <row r="13" spans="1:10" ht="15" customHeight="1">
      <c r="A13" s="213" t="s">
        <v>67</v>
      </c>
      <c r="B13" s="215"/>
      <c r="C13" s="70">
        <v>710000</v>
      </c>
      <c r="D13" s="71">
        <v>828500</v>
      </c>
      <c r="E13" s="165">
        <v>828485</v>
      </c>
      <c r="F13" s="52">
        <f t="shared" si="0"/>
        <v>0.9999818949909475</v>
      </c>
      <c r="G13" s="139">
        <v>0</v>
      </c>
      <c r="H13" s="71">
        <v>0</v>
      </c>
      <c r="I13" s="72">
        <v>0</v>
      </c>
      <c r="J13" s="55">
        <f>IF(ISERR(I13/H13),0,I13/H13)</f>
        <v>0</v>
      </c>
    </row>
    <row r="14" spans="1:10" ht="15" customHeight="1">
      <c r="A14" s="213" t="s">
        <v>68</v>
      </c>
      <c r="B14" s="224"/>
      <c r="C14" s="73">
        <v>500</v>
      </c>
      <c r="D14" s="74">
        <v>25000</v>
      </c>
      <c r="E14" s="166">
        <v>25014.09</v>
      </c>
      <c r="F14" s="52">
        <f t="shared" si="0"/>
        <v>1.0005636</v>
      </c>
      <c r="G14" s="140">
        <v>269000</v>
      </c>
      <c r="H14" s="74">
        <v>223700</v>
      </c>
      <c r="I14" s="75">
        <v>223651</v>
      </c>
      <c r="J14" s="52">
        <f>I14/H14</f>
        <v>0.999780956638355</v>
      </c>
    </row>
    <row r="15" spans="1:10" ht="15" customHeight="1" thickBot="1">
      <c r="A15" s="204" t="s">
        <v>279</v>
      </c>
      <c r="B15" s="205"/>
      <c r="C15" s="76">
        <v>0</v>
      </c>
      <c r="D15" s="77">
        <v>53200</v>
      </c>
      <c r="E15" s="114">
        <v>53203.57</v>
      </c>
      <c r="F15" s="52">
        <f t="shared" si="0"/>
        <v>1.0000671052631578</v>
      </c>
      <c r="G15" s="141">
        <v>0</v>
      </c>
      <c r="H15" s="77">
        <v>0</v>
      </c>
      <c r="I15" s="78">
        <v>0</v>
      </c>
      <c r="J15" s="56">
        <f>IF(ISERR(I15/H15),0,I15/H15)</f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5" customHeight="1">
      <c r="A17" s="18" t="s">
        <v>213</v>
      </c>
      <c r="B17" s="19">
        <v>558</v>
      </c>
      <c r="C17" s="79">
        <v>45000</v>
      </c>
      <c r="D17" s="69">
        <v>136200</v>
      </c>
      <c r="E17" s="69">
        <v>136208.13</v>
      </c>
      <c r="F17" s="52">
        <f>E17/D17</f>
        <v>1.000059691629956</v>
      </c>
      <c r="G17" s="21">
        <v>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154</v>
      </c>
      <c r="B18" s="19">
        <v>501</v>
      </c>
      <c r="C18" s="79">
        <v>70200</v>
      </c>
      <c r="D18" s="80">
        <v>144000</v>
      </c>
      <c r="E18" s="69">
        <v>143946.57</v>
      </c>
      <c r="F18" s="52">
        <f aca="true" t="shared" si="1" ref="F18:F41">E18/D18</f>
        <v>0.9996289583333334</v>
      </c>
      <c r="G18" s="21">
        <v>7000</v>
      </c>
      <c r="H18" s="81">
        <v>11100</v>
      </c>
      <c r="I18" s="69">
        <v>11079</v>
      </c>
      <c r="J18" s="52">
        <f>I18/H18</f>
        <v>0.9981081081081081</v>
      </c>
    </row>
    <row r="19" spans="1:10" ht="15" customHeight="1">
      <c r="A19" s="18" t="s">
        <v>134</v>
      </c>
      <c r="B19" s="19">
        <v>501</v>
      </c>
      <c r="C19" s="79">
        <v>710000</v>
      </c>
      <c r="D19" s="69">
        <v>828500</v>
      </c>
      <c r="E19" s="69">
        <v>828743.92</v>
      </c>
      <c r="F19" s="52">
        <f t="shared" si="1"/>
        <v>1.000294411587206</v>
      </c>
      <c r="G19" s="21">
        <v>0</v>
      </c>
      <c r="H19" s="81">
        <v>0</v>
      </c>
      <c r="I19" s="69">
        <v>0</v>
      </c>
      <c r="J19" s="52">
        <v>0</v>
      </c>
    </row>
    <row r="20" spans="1:10" ht="15" customHeight="1">
      <c r="A20" s="10" t="s">
        <v>135</v>
      </c>
      <c r="B20" s="11">
        <v>502</v>
      </c>
      <c r="C20" s="82">
        <v>231500</v>
      </c>
      <c r="D20" s="80">
        <v>201700</v>
      </c>
      <c r="E20" s="80">
        <v>201676.67</v>
      </c>
      <c r="F20" s="52">
        <f t="shared" si="1"/>
        <v>0.9998843331680715</v>
      </c>
      <c r="G20" s="130">
        <v>28000</v>
      </c>
      <c r="H20" s="83">
        <v>2900</v>
      </c>
      <c r="I20" s="80">
        <v>2857</v>
      </c>
      <c r="J20" s="52">
        <f>I20/H20</f>
        <v>0.9851724137931035</v>
      </c>
    </row>
    <row r="21" spans="1:10" ht="15" customHeight="1">
      <c r="A21" s="10" t="s">
        <v>136</v>
      </c>
      <c r="B21" s="11">
        <v>502</v>
      </c>
      <c r="C21" s="82">
        <v>105000</v>
      </c>
      <c r="D21" s="80">
        <v>134000</v>
      </c>
      <c r="E21" s="80">
        <v>134044</v>
      </c>
      <c r="F21" s="52">
        <f>E21/D21</f>
        <v>1.0003283582089553</v>
      </c>
      <c r="G21" s="130">
        <v>9000</v>
      </c>
      <c r="H21" s="83">
        <v>2400</v>
      </c>
      <c r="I21" s="80">
        <v>2348</v>
      </c>
      <c r="J21" s="52">
        <f>I21/H21</f>
        <v>0.9783333333333334</v>
      </c>
    </row>
    <row r="22" spans="1:10" ht="15" customHeight="1">
      <c r="A22" s="10" t="s">
        <v>203</v>
      </c>
      <c r="B22" s="11">
        <v>502</v>
      </c>
      <c r="C22" s="82">
        <v>70900</v>
      </c>
      <c r="D22" s="80">
        <v>90900</v>
      </c>
      <c r="E22" s="80">
        <v>90869</v>
      </c>
      <c r="F22" s="52">
        <f>E22/D22</f>
        <v>0.9996589658965896</v>
      </c>
      <c r="G22" s="130">
        <v>12000</v>
      </c>
      <c r="H22" s="83">
        <v>2900</v>
      </c>
      <c r="I22" s="80">
        <v>2880</v>
      </c>
      <c r="J22" s="52">
        <f>I22/H22</f>
        <v>0.993103448275862</v>
      </c>
    </row>
    <row r="23" spans="1:10" ht="15" customHeight="1">
      <c r="A23" s="10" t="s">
        <v>138</v>
      </c>
      <c r="B23" s="11">
        <v>502</v>
      </c>
      <c r="C23" s="82">
        <v>0</v>
      </c>
      <c r="D23" s="80">
        <v>0</v>
      </c>
      <c r="E23" s="80">
        <v>0</v>
      </c>
      <c r="F23" s="52">
        <v>0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153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0</v>
      </c>
      <c r="H24" s="83">
        <v>0</v>
      </c>
      <c r="I24" s="80">
        <v>0</v>
      </c>
      <c r="J24" s="52">
        <v>0</v>
      </c>
    </row>
    <row r="25" spans="1:10" ht="15" customHeight="1">
      <c r="A25" s="10" t="s">
        <v>140</v>
      </c>
      <c r="B25" s="11">
        <v>511</v>
      </c>
      <c r="C25" s="82">
        <v>25000</v>
      </c>
      <c r="D25" s="80">
        <v>37600</v>
      </c>
      <c r="E25" s="80">
        <v>37647</v>
      </c>
      <c r="F25" s="52">
        <f t="shared" si="1"/>
        <v>1.00125</v>
      </c>
      <c r="G25" s="130">
        <v>0</v>
      </c>
      <c r="H25" s="83">
        <v>0</v>
      </c>
      <c r="I25" s="80">
        <v>0</v>
      </c>
      <c r="J25" s="52">
        <v>0</v>
      </c>
    </row>
    <row r="26" spans="1:10" ht="15" customHeight="1">
      <c r="A26" s="10" t="s">
        <v>225</v>
      </c>
      <c r="B26" s="11">
        <v>512</v>
      </c>
      <c r="C26" s="82">
        <v>8000</v>
      </c>
      <c r="D26" s="80">
        <v>36700</v>
      </c>
      <c r="E26" s="80">
        <v>36657.14</v>
      </c>
      <c r="F26" s="52">
        <f t="shared" si="1"/>
        <v>0.9988321525885558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226</v>
      </c>
      <c r="B27" s="11">
        <v>513</v>
      </c>
      <c r="C27" s="82">
        <v>0</v>
      </c>
      <c r="D27" s="80">
        <v>4400</v>
      </c>
      <c r="E27" s="80">
        <v>4416</v>
      </c>
      <c r="F27" s="52">
        <f t="shared" si="1"/>
        <v>1.0036363636363637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227</v>
      </c>
      <c r="B28" s="11">
        <v>518</v>
      </c>
      <c r="C28" s="82">
        <v>270000</v>
      </c>
      <c r="D28" s="80">
        <v>424400</v>
      </c>
      <c r="E28" s="80">
        <v>424405.72</v>
      </c>
      <c r="F28" s="52">
        <f t="shared" si="1"/>
        <v>1.0000134778510839</v>
      </c>
      <c r="G28" s="130">
        <v>3000</v>
      </c>
      <c r="H28" s="83">
        <v>17700</v>
      </c>
      <c r="I28" s="80">
        <v>17730</v>
      </c>
      <c r="J28" s="52">
        <f>I28/H28</f>
        <v>1.0016949152542374</v>
      </c>
    </row>
    <row r="29" spans="1:10" ht="15" customHeight="1">
      <c r="A29" s="10" t="s">
        <v>309</v>
      </c>
      <c r="B29" s="11">
        <v>521</v>
      </c>
      <c r="C29" s="82">
        <v>63000</v>
      </c>
      <c r="D29" s="80">
        <v>977700</v>
      </c>
      <c r="E29" s="80">
        <v>977700</v>
      </c>
      <c r="F29" s="52">
        <f t="shared" si="1"/>
        <v>1</v>
      </c>
      <c r="G29" s="130">
        <v>30000</v>
      </c>
      <c r="H29" s="83">
        <v>22400</v>
      </c>
      <c r="I29" s="80">
        <v>22400</v>
      </c>
      <c r="J29" s="52">
        <f>I29/H29</f>
        <v>1</v>
      </c>
    </row>
    <row r="30" spans="1:10" ht="15" customHeight="1">
      <c r="A30" s="10" t="s">
        <v>144</v>
      </c>
      <c r="B30" s="11">
        <v>524</v>
      </c>
      <c r="C30" s="82">
        <v>22300</v>
      </c>
      <c r="D30" s="80">
        <v>217300</v>
      </c>
      <c r="E30" s="80">
        <v>217316</v>
      </c>
      <c r="F30" s="52">
        <f t="shared" si="1"/>
        <v>1.0000736309249885</v>
      </c>
      <c r="G30" s="130">
        <v>0</v>
      </c>
      <c r="H30" s="83">
        <v>0</v>
      </c>
      <c r="I30" s="80">
        <v>0</v>
      </c>
      <c r="J30" s="52">
        <v>0</v>
      </c>
    </row>
    <row r="31" spans="1:10" ht="15" customHeight="1">
      <c r="A31" s="10" t="s">
        <v>191</v>
      </c>
      <c r="B31" s="11">
        <v>527</v>
      </c>
      <c r="C31" s="82">
        <v>700</v>
      </c>
      <c r="D31" s="80">
        <v>24700</v>
      </c>
      <c r="E31" s="80">
        <v>24684</v>
      </c>
      <c r="F31" s="52">
        <f t="shared" si="1"/>
        <v>0.9993522267206477</v>
      </c>
      <c r="G31" s="130">
        <v>0</v>
      </c>
      <c r="H31" s="83">
        <v>0</v>
      </c>
      <c r="I31" s="80">
        <v>0</v>
      </c>
      <c r="J31" s="52">
        <v>0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800</v>
      </c>
      <c r="E32" s="80">
        <v>756</v>
      </c>
      <c r="F32" s="52">
        <f t="shared" si="1"/>
        <v>0.945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310</v>
      </c>
      <c r="B37" s="11">
        <v>549</v>
      </c>
      <c r="C37" s="82">
        <v>0</v>
      </c>
      <c r="D37" s="80">
        <v>100</v>
      </c>
      <c r="E37" s="80">
        <v>85</v>
      </c>
      <c r="F37" s="52">
        <f t="shared" si="1"/>
        <v>0.85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170000</v>
      </c>
      <c r="D38" s="80">
        <v>191000</v>
      </c>
      <c r="E38" s="80">
        <v>190931.1</v>
      </c>
      <c r="F38" s="52">
        <f t="shared" si="1"/>
        <v>0.9996392670157068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0</v>
      </c>
      <c r="D39" s="85">
        <v>200</v>
      </c>
      <c r="E39" s="85">
        <v>129.05</v>
      </c>
      <c r="F39" s="52">
        <f t="shared" si="1"/>
        <v>0.6452500000000001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SUM(C8:C15)</f>
        <v>1791600</v>
      </c>
      <c r="D40" s="59">
        <f>SUM(D8:D15)</f>
        <v>3450200</v>
      </c>
      <c r="E40" s="59">
        <f>SUM(E8:E15)</f>
        <v>3450215.3</v>
      </c>
      <c r="F40" s="60">
        <f t="shared" si="1"/>
        <v>1.0000044345255348</v>
      </c>
      <c r="G40" s="61">
        <f>SUM(G8:G15)</f>
        <v>269000</v>
      </c>
      <c r="H40" s="61">
        <f>SUM(H8:H15)</f>
        <v>223700</v>
      </c>
      <c r="I40" s="62">
        <f>SUM(I8:I15)</f>
        <v>223651</v>
      </c>
      <c r="J40" s="60">
        <f>I40/H40</f>
        <v>0.999780956638355</v>
      </c>
    </row>
    <row r="41" spans="1:10" ht="15" customHeight="1" thickBot="1">
      <c r="A41" s="13" t="s">
        <v>21</v>
      </c>
      <c r="B41" s="16"/>
      <c r="C41" s="63">
        <f>-SUM(C17:C39)</f>
        <v>-1791600</v>
      </c>
      <c r="D41" s="63">
        <f>-SUM(D17:D39)</f>
        <v>-3450200</v>
      </c>
      <c r="E41" s="63">
        <f>-SUM(E17:E39)</f>
        <v>-3450215.3</v>
      </c>
      <c r="F41" s="52">
        <f t="shared" si="1"/>
        <v>1.0000044345255348</v>
      </c>
      <c r="G41" s="64">
        <f>-SUM(G17:G39)</f>
        <v>-89000</v>
      </c>
      <c r="H41" s="64">
        <f>-SUM(H17:H39)</f>
        <v>-59400</v>
      </c>
      <c r="I41" s="65">
        <f>-SUM(I17:I39)</f>
        <v>-59294</v>
      </c>
      <c r="J41" s="56">
        <f>I41/H41</f>
        <v>0.9982154882154882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0</v>
      </c>
      <c r="F42" s="67" t="s">
        <v>19</v>
      </c>
      <c r="G42" s="184">
        <f>+G40+G41</f>
        <v>180000</v>
      </c>
      <c r="H42" s="87">
        <f>+H40+H41</f>
        <v>164300</v>
      </c>
      <c r="I42" s="101">
        <f>+I40+I41</f>
        <v>164357</v>
      </c>
      <c r="J42" s="52">
        <f>I42/H42</f>
        <v>1.0003469263542302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0</v>
      </c>
      <c r="F44" s="179" t="s">
        <v>19</v>
      </c>
      <c r="G44" s="185">
        <v>0</v>
      </c>
      <c r="H44" s="181">
        <v>0</v>
      </c>
      <c r="I44" s="101">
        <f>I42</f>
        <v>164357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164357</v>
      </c>
      <c r="J45" s="180" t="s">
        <v>19</v>
      </c>
    </row>
    <row r="46" ht="12.75">
      <c r="C46" s="158"/>
    </row>
  </sheetData>
  <sheetProtection/>
  <mergeCells count="10">
    <mergeCell ref="A16:J16"/>
    <mergeCell ref="A12:B12"/>
    <mergeCell ref="A13:B13"/>
    <mergeCell ref="A14:B14"/>
    <mergeCell ref="D2:F2"/>
    <mergeCell ref="C4:F4"/>
    <mergeCell ref="G4:J4"/>
    <mergeCell ref="A15:B15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&amp;L&amp;A&amp;R141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5" sqref="A5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6.37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195</v>
      </c>
    </row>
    <row r="2" spans="1:9" ht="15">
      <c r="A2" s="38" t="s">
        <v>194</v>
      </c>
      <c r="D2" s="206" t="s">
        <v>8</v>
      </c>
      <c r="E2" s="206"/>
      <c r="F2" s="206"/>
      <c r="G2" s="126"/>
      <c r="H2" s="39" t="s">
        <v>9</v>
      </c>
      <c r="I2" s="40">
        <v>43830</v>
      </c>
    </row>
    <row r="3" ht="13.5" thickBot="1">
      <c r="A3" s="6" t="s">
        <v>212</v>
      </c>
    </row>
    <row r="4" spans="3:10" ht="12" customHeight="1">
      <c r="C4" s="207" t="s">
        <v>61</v>
      </c>
      <c r="D4" s="208"/>
      <c r="E4" s="208"/>
      <c r="F4" s="209"/>
      <c r="G4" s="210" t="s">
        <v>10</v>
      </c>
      <c r="H4" s="208"/>
      <c r="I4" s="208"/>
      <c r="J4" s="209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16" t="s">
        <v>65</v>
      </c>
      <c r="B7" s="217"/>
      <c r="C7" s="217"/>
      <c r="D7" s="217"/>
      <c r="E7" s="217"/>
      <c r="F7" s="217"/>
      <c r="G7" s="217"/>
      <c r="H7" s="217"/>
      <c r="I7" s="217"/>
      <c r="J7" s="218"/>
    </row>
    <row r="8" spans="1:10" ht="15" customHeight="1">
      <c r="A8" s="211" t="s">
        <v>131</v>
      </c>
      <c r="B8" s="212"/>
      <c r="C8" s="68">
        <v>990000</v>
      </c>
      <c r="D8" s="21">
        <v>1125000</v>
      </c>
      <c r="E8" s="69">
        <v>1125000</v>
      </c>
      <c r="F8" s="52">
        <f>E8/D8</f>
        <v>1</v>
      </c>
      <c r="G8" s="21">
        <v>0</v>
      </c>
      <c r="H8" s="21">
        <v>0</v>
      </c>
      <c r="I8" s="69">
        <v>0</v>
      </c>
      <c r="J8" s="52">
        <f>IF(ISERR(I8/H8),0,I8/H8)</f>
        <v>0</v>
      </c>
    </row>
    <row r="9" spans="1:10" ht="15" customHeight="1">
      <c r="A9" s="13" t="s">
        <v>207</v>
      </c>
      <c r="B9" s="16"/>
      <c r="C9" s="70">
        <v>0</v>
      </c>
      <c r="D9" s="71">
        <v>692400</v>
      </c>
      <c r="E9" s="72">
        <v>692400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>IF(ISERR(I9/H9),0,I9/H9)</f>
        <v>0</v>
      </c>
    </row>
    <row r="10" spans="1:10" ht="15" customHeight="1">
      <c r="A10" s="13" t="s">
        <v>298</v>
      </c>
      <c r="B10" s="16"/>
      <c r="C10" s="70">
        <v>0</v>
      </c>
      <c r="D10" s="71">
        <v>0</v>
      </c>
      <c r="E10" s="72">
        <v>0</v>
      </c>
      <c r="F10" s="52">
        <v>0</v>
      </c>
      <c r="G10" s="139">
        <v>0</v>
      </c>
      <c r="H10" s="71">
        <v>0</v>
      </c>
      <c r="I10" s="72">
        <v>0</v>
      </c>
      <c r="J10" s="55">
        <v>0</v>
      </c>
    </row>
    <row r="11" spans="1:10" ht="15" customHeight="1">
      <c r="A11" s="13" t="s">
        <v>196</v>
      </c>
      <c r="B11" s="16"/>
      <c r="C11" s="70">
        <v>0</v>
      </c>
      <c r="D11" s="71">
        <v>0</v>
      </c>
      <c r="E11" s="165">
        <v>0</v>
      </c>
      <c r="F11" s="52">
        <v>0</v>
      </c>
      <c r="G11" s="139">
        <v>0</v>
      </c>
      <c r="H11" s="71">
        <v>0</v>
      </c>
      <c r="I11" s="72">
        <v>0</v>
      </c>
      <c r="J11" s="55">
        <v>0</v>
      </c>
    </row>
    <row r="12" spans="1:10" ht="15" customHeight="1">
      <c r="A12" s="213" t="s">
        <v>66</v>
      </c>
      <c r="B12" s="214"/>
      <c r="C12" s="70">
        <v>520000</v>
      </c>
      <c r="D12" s="71">
        <v>570600</v>
      </c>
      <c r="E12" s="72">
        <v>570600</v>
      </c>
      <c r="F12" s="52">
        <f>E12/D12</f>
        <v>1</v>
      </c>
      <c r="G12" s="139">
        <v>0</v>
      </c>
      <c r="H12" s="71">
        <v>0</v>
      </c>
      <c r="I12" s="72">
        <v>0</v>
      </c>
      <c r="J12" s="55">
        <f>IF(ISERR(I12/H12),0,I12/H12)</f>
        <v>0</v>
      </c>
    </row>
    <row r="13" spans="1:10" ht="15" customHeight="1">
      <c r="A13" s="213" t="s">
        <v>67</v>
      </c>
      <c r="B13" s="215"/>
      <c r="C13" s="70">
        <v>700000</v>
      </c>
      <c r="D13" s="71">
        <v>732600</v>
      </c>
      <c r="E13" s="72">
        <v>732667.2</v>
      </c>
      <c r="F13" s="52">
        <f>E13/D13</f>
        <v>1.000091728091728</v>
      </c>
      <c r="G13" s="139">
        <v>0</v>
      </c>
      <c r="H13" s="71">
        <v>0</v>
      </c>
      <c r="I13" s="72">
        <v>0</v>
      </c>
      <c r="J13" s="55">
        <f>IF(ISERR(I13/H13),0,I13/H13)</f>
        <v>0</v>
      </c>
    </row>
    <row r="14" spans="1:10" ht="15" customHeight="1">
      <c r="A14" s="213" t="s">
        <v>68</v>
      </c>
      <c r="B14" s="224"/>
      <c r="C14" s="73">
        <v>0</v>
      </c>
      <c r="D14" s="74">
        <v>75300</v>
      </c>
      <c r="E14" s="75">
        <v>75288.36</v>
      </c>
      <c r="F14" s="52">
        <f>E14/D14</f>
        <v>0.9998454183266933</v>
      </c>
      <c r="G14" s="140">
        <v>100000</v>
      </c>
      <c r="H14" s="74">
        <v>143500</v>
      </c>
      <c r="I14" s="75">
        <v>143416</v>
      </c>
      <c r="J14" s="52">
        <f>I14/H14</f>
        <v>0.9994146341463415</v>
      </c>
    </row>
    <row r="15" spans="1:10" ht="15" customHeight="1" thickBot="1">
      <c r="A15" s="204" t="s">
        <v>174</v>
      </c>
      <c r="B15" s="205"/>
      <c r="C15" s="76">
        <v>0</v>
      </c>
      <c r="D15" s="77">
        <v>0</v>
      </c>
      <c r="E15" s="78">
        <v>0</v>
      </c>
      <c r="F15" s="52">
        <v>0</v>
      </c>
      <c r="G15" s="141">
        <v>0</v>
      </c>
      <c r="H15" s="77">
        <v>0</v>
      </c>
      <c r="I15" s="78">
        <v>0</v>
      </c>
      <c r="J15" s="56">
        <f>IF(ISERR(I15/H15),0,I15/H15)</f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5" customHeight="1">
      <c r="A17" s="18" t="s">
        <v>132</v>
      </c>
      <c r="B17" s="19">
        <v>558</v>
      </c>
      <c r="C17" s="79">
        <v>90000</v>
      </c>
      <c r="D17" s="69">
        <v>167700</v>
      </c>
      <c r="E17" s="69">
        <v>167574.5</v>
      </c>
      <c r="F17" s="52">
        <f aca="true" t="shared" si="0" ref="F17:F22">E17/D17</f>
        <v>0.9992516398330352</v>
      </c>
      <c r="G17" s="21">
        <v>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133</v>
      </c>
      <c r="B18" s="19">
        <v>501</v>
      </c>
      <c r="C18" s="79">
        <v>125000</v>
      </c>
      <c r="D18" s="80">
        <v>218100</v>
      </c>
      <c r="E18" s="69">
        <v>218007.61</v>
      </c>
      <c r="F18" s="52">
        <f t="shared" si="0"/>
        <v>0.9995763869784502</v>
      </c>
      <c r="G18" s="21">
        <v>0</v>
      </c>
      <c r="H18" s="81">
        <v>2000</v>
      </c>
      <c r="I18" s="69">
        <v>2012</v>
      </c>
      <c r="J18" s="52">
        <f>I18/H18</f>
        <v>1.006</v>
      </c>
    </row>
    <row r="19" spans="1:10" ht="15" customHeight="1">
      <c r="A19" s="18" t="s">
        <v>134</v>
      </c>
      <c r="B19" s="19">
        <v>501</v>
      </c>
      <c r="C19" s="79">
        <v>700000</v>
      </c>
      <c r="D19" s="69">
        <v>732600</v>
      </c>
      <c r="E19" s="69">
        <v>733261.2</v>
      </c>
      <c r="F19" s="52">
        <f t="shared" si="0"/>
        <v>1.0009025389025388</v>
      </c>
      <c r="G19" s="21">
        <v>0</v>
      </c>
      <c r="H19" s="81">
        <v>0</v>
      </c>
      <c r="I19" s="69">
        <v>0</v>
      </c>
      <c r="J19" s="52">
        <v>0</v>
      </c>
    </row>
    <row r="20" spans="1:10" ht="15" customHeight="1">
      <c r="A20" s="10" t="s">
        <v>135</v>
      </c>
      <c r="B20" s="11">
        <v>502</v>
      </c>
      <c r="C20" s="82">
        <v>182000</v>
      </c>
      <c r="D20" s="80">
        <v>256400</v>
      </c>
      <c r="E20" s="80">
        <v>256397.39</v>
      </c>
      <c r="F20" s="52">
        <f t="shared" si="0"/>
        <v>0.9999898205928238</v>
      </c>
      <c r="G20" s="130">
        <v>18000</v>
      </c>
      <c r="H20" s="83">
        <v>5700</v>
      </c>
      <c r="I20" s="80">
        <v>5664</v>
      </c>
      <c r="J20" s="52">
        <f>I20/H20</f>
        <v>0.9936842105263158</v>
      </c>
    </row>
    <row r="21" spans="1:10" ht="15" customHeight="1">
      <c r="A21" s="10" t="s">
        <v>136</v>
      </c>
      <c r="B21" s="11">
        <v>502</v>
      </c>
      <c r="C21" s="82">
        <v>395000</v>
      </c>
      <c r="D21" s="80">
        <v>278200</v>
      </c>
      <c r="E21" s="80">
        <v>278169</v>
      </c>
      <c r="F21" s="52">
        <f t="shared" si="0"/>
        <v>0.9998885693745507</v>
      </c>
      <c r="G21" s="130">
        <v>14000</v>
      </c>
      <c r="H21" s="83">
        <v>200</v>
      </c>
      <c r="I21" s="80">
        <v>209</v>
      </c>
      <c r="J21" s="52">
        <f>I21/H21</f>
        <v>1.045</v>
      </c>
    </row>
    <row r="22" spans="1:10" ht="15" customHeight="1">
      <c r="A22" s="10" t="s">
        <v>137</v>
      </c>
      <c r="B22" s="11">
        <v>502</v>
      </c>
      <c r="C22" s="82">
        <v>93000</v>
      </c>
      <c r="D22" s="80">
        <v>117000</v>
      </c>
      <c r="E22" s="80">
        <v>116930</v>
      </c>
      <c r="F22" s="52">
        <f t="shared" si="0"/>
        <v>0.9994017094017094</v>
      </c>
      <c r="G22" s="130">
        <v>8000</v>
      </c>
      <c r="H22" s="83">
        <v>4000</v>
      </c>
      <c r="I22" s="80">
        <v>4026</v>
      </c>
      <c r="J22" s="52">
        <f>I22/H22</f>
        <v>1.0065</v>
      </c>
    </row>
    <row r="23" spans="1:10" ht="15" customHeight="1">
      <c r="A23" s="10" t="s">
        <v>138</v>
      </c>
      <c r="B23" s="11">
        <v>502</v>
      </c>
      <c r="C23" s="82">
        <v>0</v>
      </c>
      <c r="D23" s="80">
        <v>0</v>
      </c>
      <c r="E23" s="80">
        <v>0</v>
      </c>
      <c r="F23" s="52">
        <v>0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153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0</v>
      </c>
      <c r="H24" s="83">
        <v>0</v>
      </c>
      <c r="I24" s="80">
        <v>0</v>
      </c>
      <c r="J24" s="52">
        <v>0</v>
      </c>
    </row>
    <row r="25" spans="1:10" ht="15" customHeight="1">
      <c r="A25" s="10" t="s">
        <v>140</v>
      </c>
      <c r="B25" s="11">
        <v>511</v>
      </c>
      <c r="C25" s="82">
        <v>33100</v>
      </c>
      <c r="D25" s="80">
        <v>36200</v>
      </c>
      <c r="E25" s="80">
        <v>36182.05</v>
      </c>
      <c r="F25" s="52">
        <f>E25/D25</f>
        <v>0.9995041436464089</v>
      </c>
      <c r="G25" s="130">
        <v>0</v>
      </c>
      <c r="H25" s="83">
        <v>0</v>
      </c>
      <c r="I25" s="80">
        <v>0</v>
      </c>
      <c r="J25" s="52">
        <v>0</v>
      </c>
    </row>
    <row r="26" spans="1:10" ht="15" customHeight="1">
      <c r="A26" s="10" t="s">
        <v>151</v>
      </c>
      <c r="B26" s="11">
        <v>512</v>
      </c>
      <c r="C26" s="82">
        <v>19000</v>
      </c>
      <c r="D26" s="80">
        <v>2600</v>
      </c>
      <c r="E26" s="80">
        <v>2550</v>
      </c>
      <c r="F26" s="52">
        <f>E26/D26</f>
        <v>0.9807692307692307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0</v>
      </c>
      <c r="D27" s="80">
        <v>0</v>
      </c>
      <c r="E27" s="80">
        <v>0</v>
      </c>
      <c r="F27" s="52">
        <v>0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142</v>
      </c>
      <c r="B28" s="11">
        <v>518</v>
      </c>
      <c r="C28" s="82">
        <v>329000</v>
      </c>
      <c r="D28" s="80">
        <v>441000</v>
      </c>
      <c r="E28" s="80">
        <v>440949.81</v>
      </c>
      <c r="F28" s="52">
        <f>E28/D28</f>
        <v>0.9998861904761904</v>
      </c>
      <c r="G28" s="130">
        <v>0</v>
      </c>
      <c r="H28" s="83">
        <v>600</v>
      </c>
      <c r="I28" s="80">
        <v>552</v>
      </c>
      <c r="J28" s="52">
        <f>I28/H28</f>
        <v>0.92</v>
      </c>
    </row>
    <row r="29" spans="1:10" ht="15" customHeight="1">
      <c r="A29" s="10" t="s">
        <v>143</v>
      </c>
      <c r="B29" s="11">
        <v>521</v>
      </c>
      <c r="C29" s="82">
        <v>0</v>
      </c>
      <c r="D29" s="80">
        <v>509100</v>
      </c>
      <c r="E29" s="80">
        <v>509100</v>
      </c>
      <c r="F29" s="52">
        <f>E29/D29</f>
        <v>1</v>
      </c>
      <c r="G29" s="130">
        <v>17000</v>
      </c>
      <c r="H29" s="83">
        <v>44400</v>
      </c>
      <c r="I29" s="80">
        <v>44375</v>
      </c>
      <c r="J29" s="52">
        <f>I29/H29</f>
        <v>0.9994369369369369</v>
      </c>
    </row>
    <row r="30" spans="1:10" ht="15" customHeight="1">
      <c r="A30" s="10" t="s">
        <v>144</v>
      </c>
      <c r="B30" s="11">
        <v>524</v>
      </c>
      <c r="C30" s="82">
        <v>0</v>
      </c>
      <c r="D30" s="80">
        <v>173000</v>
      </c>
      <c r="E30" s="80">
        <v>173003</v>
      </c>
      <c r="F30" s="52">
        <f>E30/D30</f>
        <v>1.0000173410404625</v>
      </c>
      <c r="G30" s="130">
        <v>0</v>
      </c>
      <c r="H30" s="83">
        <v>0</v>
      </c>
      <c r="I30" s="80">
        <v>0</v>
      </c>
      <c r="J30" s="52">
        <v>0</v>
      </c>
    </row>
    <row r="31" spans="1:10" ht="15" customHeight="1">
      <c r="A31" s="10" t="s">
        <v>191</v>
      </c>
      <c r="B31" s="11">
        <v>527</v>
      </c>
      <c r="C31" s="82">
        <v>5000</v>
      </c>
      <c r="D31" s="80">
        <v>24900</v>
      </c>
      <c r="E31" s="80">
        <v>24902</v>
      </c>
      <c r="F31" s="52">
        <f>E31/D31</f>
        <v>1.0000803212851406</v>
      </c>
      <c r="G31" s="130">
        <v>0</v>
      </c>
      <c r="H31" s="83">
        <v>0</v>
      </c>
      <c r="I31" s="80">
        <v>0</v>
      </c>
      <c r="J31" s="52">
        <v>0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200</v>
      </c>
      <c r="E32" s="80">
        <v>115</v>
      </c>
      <c r="F32" s="52">
        <f>E32/D32</f>
        <v>0.575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187</v>
      </c>
      <c r="B37" s="11">
        <v>549</v>
      </c>
      <c r="C37" s="82">
        <v>0</v>
      </c>
      <c r="D37" s="80">
        <v>0</v>
      </c>
      <c r="E37" s="80">
        <v>0</v>
      </c>
      <c r="F37" s="52">
        <v>0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238900</v>
      </c>
      <c r="D38" s="80">
        <v>238900</v>
      </c>
      <c r="E38" s="80">
        <v>238814</v>
      </c>
      <c r="F38" s="52">
        <f>E38/D38</f>
        <v>0.9996400167434073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0</v>
      </c>
      <c r="D39" s="85">
        <v>0</v>
      </c>
      <c r="E39" s="85">
        <v>0</v>
      </c>
      <c r="F39" s="58">
        <v>0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SUM(C8:C15)</f>
        <v>2210000</v>
      </c>
      <c r="D40" s="59">
        <f>SUM(D8:D15)</f>
        <v>3195900</v>
      </c>
      <c r="E40" s="59">
        <f>SUM(E8:E15)</f>
        <v>3195955.56</v>
      </c>
      <c r="F40" s="60">
        <f>E40/D40</f>
        <v>1.000017384774242</v>
      </c>
      <c r="G40" s="61">
        <f>SUM(G8:G15)</f>
        <v>100000</v>
      </c>
      <c r="H40" s="61">
        <f>SUM(H8:H15)</f>
        <v>143500</v>
      </c>
      <c r="I40" s="62">
        <f>SUM(I8:I15)</f>
        <v>143416</v>
      </c>
      <c r="J40" s="60">
        <f>I40/H40</f>
        <v>0.9994146341463415</v>
      </c>
    </row>
    <row r="41" spans="1:10" ht="15" customHeight="1" thickBot="1">
      <c r="A41" s="13" t="s">
        <v>21</v>
      </c>
      <c r="B41" s="16"/>
      <c r="C41" s="63">
        <f>-SUM(C17:C39)</f>
        <v>-2210000</v>
      </c>
      <c r="D41" s="63">
        <f>-SUM(D17:D39)</f>
        <v>-3195900</v>
      </c>
      <c r="E41" s="63">
        <f>-SUM(E17:E39)</f>
        <v>-3195955.56</v>
      </c>
      <c r="F41" s="52">
        <f>E41/D41</f>
        <v>1.000017384774242</v>
      </c>
      <c r="G41" s="64">
        <f>-SUM(G17:G39)</f>
        <v>-57000</v>
      </c>
      <c r="H41" s="64">
        <f>-SUM(H17:H39)</f>
        <v>-56900</v>
      </c>
      <c r="I41" s="65">
        <f>-SUM(I17:I39)</f>
        <v>-56838</v>
      </c>
      <c r="J41" s="56">
        <f>I41/H41</f>
        <v>0.9989103690685412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0</v>
      </c>
      <c r="F42" s="67" t="s">
        <v>19</v>
      </c>
      <c r="G42" s="184">
        <f>+G40+G41</f>
        <v>43000</v>
      </c>
      <c r="H42" s="87">
        <f>+H40+H41</f>
        <v>86600</v>
      </c>
      <c r="I42" s="101">
        <f>+I40+I41</f>
        <v>86578</v>
      </c>
      <c r="J42" s="52">
        <f>I42/H42</f>
        <v>0.9997459584295612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0</v>
      </c>
      <c r="F44" s="179" t="s">
        <v>19</v>
      </c>
      <c r="G44" s="185">
        <v>0</v>
      </c>
      <c r="H44" s="181">
        <v>0</v>
      </c>
      <c r="I44" s="101">
        <f>I42</f>
        <v>86578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86578</v>
      </c>
      <c r="J45" s="180" t="s">
        <v>19</v>
      </c>
    </row>
    <row r="46" ht="12.75">
      <c r="C46" s="158"/>
    </row>
    <row r="47" ht="12.75">
      <c r="C47" s="158"/>
    </row>
  </sheetData>
  <sheetProtection/>
  <mergeCells count="10">
    <mergeCell ref="A13:B13"/>
    <mergeCell ref="A14:B14"/>
    <mergeCell ref="A15:B15"/>
    <mergeCell ref="A16:J16"/>
    <mergeCell ref="D2:F2"/>
    <mergeCell ref="C4:F4"/>
    <mergeCell ref="G4:J4"/>
    <mergeCell ref="A7:J7"/>
    <mergeCell ref="A8:B8"/>
    <mergeCell ref="A12:B12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&amp;L&amp;A&amp;R142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6.37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106</v>
      </c>
    </row>
    <row r="2" spans="1:9" ht="15">
      <c r="A2" s="38" t="s">
        <v>107</v>
      </c>
      <c r="D2" s="206" t="s">
        <v>8</v>
      </c>
      <c r="E2" s="206"/>
      <c r="F2" s="206"/>
      <c r="G2" s="126"/>
      <c r="H2" s="39" t="s">
        <v>9</v>
      </c>
      <c r="I2" s="40">
        <v>43830</v>
      </c>
    </row>
    <row r="3" ht="13.5" thickBot="1"/>
    <row r="4" spans="3:10" ht="12" customHeight="1">
      <c r="C4" s="207" t="s">
        <v>61</v>
      </c>
      <c r="D4" s="208"/>
      <c r="E4" s="208"/>
      <c r="F4" s="209"/>
      <c r="G4" s="210" t="s">
        <v>10</v>
      </c>
      <c r="H4" s="208"/>
      <c r="I4" s="208"/>
      <c r="J4" s="209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16" t="s">
        <v>65</v>
      </c>
      <c r="B7" s="217"/>
      <c r="C7" s="217"/>
      <c r="D7" s="217"/>
      <c r="E7" s="217"/>
      <c r="F7" s="217"/>
      <c r="G7" s="217"/>
      <c r="H7" s="217"/>
      <c r="I7" s="217"/>
      <c r="J7" s="218"/>
    </row>
    <row r="8" spans="1:10" ht="15" customHeight="1">
      <c r="A8" s="211" t="s">
        <v>131</v>
      </c>
      <c r="B8" s="212"/>
      <c r="C8" s="68">
        <v>614300</v>
      </c>
      <c r="D8" s="21">
        <v>614300</v>
      </c>
      <c r="E8" s="69">
        <v>614300</v>
      </c>
      <c r="F8" s="52">
        <f>E8/D8</f>
        <v>1</v>
      </c>
      <c r="G8" s="21">
        <v>0</v>
      </c>
      <c r="H8" s="21">
        <v>0</v>
      </c>
      <c r="I8" s="69">
        <v>0</v>
      </c>
      <c r="J8" s="52">
        <f>IF(ISERR(I8/H8),0,I8/H8)</f>
        <v>0</v>
      </c>
    </row>
    <row r="9" spans="1:10" ht="15" customHeight="1">
      <c r="A9" s="13" t="s">
        <v>207</v>
      </c>
      <c r="B9" s="16"/>
      <c r="C9" s="70">
        <v>0</v>
      </c>
      <c r="D9" s="71">
        <v>486500</v>
      </c>
      <c r="E9" s="72">
        <v>486500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>IF(ISERR(I9/H9),0,I9/H9)</f>
        <v>0</v>
      </c>
    </row>
    <row r="10" spans="1:10" ht="15" customHeight="1">
      <c r="A10" s="13" t="s">
        <v>306</v>
      </c>
      <c r="B10" s="16"/>
      <c r="C10" s="70">
        <v>0</v>
      </c>
      <c r="D10" s="71">
        <v>217400</v>
      </c>
      <c r="E10" s="72">
        <v>217342.5</v>
      </c>
      <c r="F10" s="52">
        <f>E10/D10</f>
        <v>0.9997355105795768</v>
      </c>
      <c r="G10" s="139">
        <v>0</v>
      </c>
      <c r="H10" s="71">
        <v>0</v>
      </c>
      <c r="I10" s="72">
        <v>0</v>
      </c>
      <c r="J10" s="55">
        <v>0</v>
      </c>
    </row>
    <row r="11" spans="1:10" ht="15" customHeight="1">
      <c r="A11" s="13" t="s">
        <v>196</v>
      </c>
      <c r="B11" s="16"/>
      <c r="C11" s="70">
        <v>0</v>
      </c>
      <c r="D11" s="71">
        <v>0</v>
      </c>
      <c r="E11" s="165">
        <v>0</v>
      </c>
      <c r="F11" s="52">
        <v>0</v>
      </c>
      <c r="G11" s="139">
        <v>0</v>
      </c>
      <c r="H11" s="71">
        <v>0</v>
      </c>
      <c r="I11" s="72">
        <v>0</v>
      </c>
      <c r="J11" s="55">
        <v>0</v>
      </c>
    </row>
    <row r="12" spans="1:10" ht="15" customHeight="1">
      <c r="A12" s="213" t="s">
        <v>66</v>
      </c>
      <c r="B12" s="214"/>
      <c r="C12" s="70">
        <v>400000</v>
      </c>
      <c r="D12" s="71">
        <v>339500</v>
      </c>
      <c r="E12" s="72">
        <v>339500</v>
      </c>
      <c r="F12" s="52">
        <f>E12/D12</f>
        <v>1</v>
      </c>
      <c r="G12" s="139">
        <v>0</v>
      </c>
      <c r="H12" s="71">
        <v>0</v>
      </c>
      <c r="I12" s="72">
        <v>0</v>
      </c>
      <c r="J12" s="55">
        <f>IF(ISERR(I12/H12),0,I12/H12)</f>
        <v>0</v>
      </c>
    </row>
    <row r="13" spans="1:10" ht="15" customHeight="1">
      <c r="A13" s="213" t="s">
        <v>67</v>
      </c>
      <c r="B13" s="215"/>
      <c r="C13" s="70">
        <v>580000</v>
      </c>
      <c r="D13" s="174">
        <v>535700</v>
      </c>
      <c r="E13" s="72">
        <v>535626</v>
      </c>
      <c r="F13" s="52">
        <f>E13/D13</f>
        <v>0.9998618629830128</v>
      </c>
      <c r="G13" s="139">
        <v>0</v>
      </c>
      <c r="H13" s="71">
        <v>0</v>
      </c>
      <c r="I13" s="72">
        <v>0</v>
      </c>
      <c r="J13" s="55">
        <f>IF(ISERR(I13/H13),0,I13/H13)</f>
        <v>0</v>
      </c>
    </row>
    <row r="14" spans="1:10" ht="15" customHeight="1">
      <c r="A14" s="213" t="s">
        <v>68</v>
      </c>
      <c r="B14" s="224"/>
      <c r="C14" s="73">
        <v>1000</v>
      </c>
      <c r="D14" s="74">
        <v>34800</v>
      </c>
      <c r="E14" s="75">
        <v>34787.54</v>
      </c>
      <c r="F14" s="52">
        <f>E14/D14</f>
        <v>0.9996419540229885</v>
      </c>
      <c r="G14" s="140">
        <v>10000</v>
      </c>
      <c r="H14" s="74">
        <v>29800</v>
      </c>
      <c r="I14" s="75">
        <v>29730.5</v>
      </c>
      <c r="J14" s="52">
        <f>I14/H14</f>
        <v>0.9976677852348993</v>
      </c>
    </row>
    <row r="15" spans="1:10" ht="15" customHeight="1" thickBot="1">
      <c r="A15" s="204" t="s">
        <v>174</v>
      </c>
      <c r="B15" s="205"/>
      <c r="C15" s="76">
        <v>0</v>
      </c>
      <c r="D15" s="77">
        <v>0</v>
      </c>
      <c r="E15" s="78">
        <v>0</v>
      </c>
      <c r="F15" s="52">
        <v>0</v>
      </c>
      <c r="G15" s="141">
        <v>0</v>
      </c>
      <c r="H15" s="77">
        <v>0</v>
      </c>
      <c r="I15" s="78">
        <v>0</v>
      </c>
      <c r="J15" s="56">
        <f>IF(ISERR(I15/H15),0,I15/H15)</f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5" customHeight="1">
      <c r="A17" s="18" t="s">
        <v>132</v>
      </c>
      <c r="B17" s="19">
        <v>558</v>
      </c>
      <c r="C17" s="79">
        <v>58500</v>
      </c>
      <c r="D17" s="69">
        <v>152600</v>
      </c>
      <c r="E17" s="69">
        <v>152569</v>
      </c>
      <c r="F17" s="52">
        <f>E17/D17</f>
        <v>0.9997968545216251</v>
      </c>
      <c r="G17" s="21">
        <v>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133</v>
      </c>
      <c r="B18" s="19">
        <v>501</v>
      </c>
      <c r="C18" s="79">
        <v>50000</v>
      </c>
      <c r="D18" s="105">
        <v>111000</v>
      </c>
      <c r="E18" s="69">
        <v>118787.68</v>
      </c>
      <c r="F18" s="52">
        <f aca="true" t="shared" si="0" ref="F18:F41">E18/D18</f>
        <v>1.0701592792792791</v>
      </c>
      <c r="G18" s="21">
        <v>0</v>
      </c>
      <c r="H18" s="81">
        <v>0</v>
      </c>
      <c r="I18" s="69">
        <v>0</v>
      </c>
      <c r="J18" s="52">
        <v>0</v>
      </c>
    </row>
    <row r="19" spans="1:10" ht="15" customHeight="1">
      <c r="A19" s="18" t="s">
        <v>134</v>
      </c>
      <c r="B19" s="19">
        <v>501</v>
      </c>
      <c r="C19" s="79">
        <v>580000</v>
      </c>
      <c r="D19" s="164">
        <v>535700</v>
      </c>
      <c r="E19" s="69">
        <v>537466.7</v>
      </c>
      <c r="F19" s="52">
        <f t="shared" si="0"/>
        <v>1.0032979279447451</v>
      </c>
      <c r="G19" s="21">
        <v>0</v>
      </c>
      <c r="H19" s="81">
        <v>0</v>
      </c>
      <c r="I19" s="69">
        <v>0</v>
      </c>
      <c r="J19" s="52">
        <v>0</v>
      </c>
    </row>
    <row r="20" spans="1:10" ht="15" customHeight="1">
      <c r="A20" s="10" t="s">
        <v>135</v>
      </c>
      <c r="B20" s="11">
        <v>502</v>
      </c>
      <c r="C20" s="82">
        <v>210000</v>
      </c>
      <c r="D20" s="80">
        <v>187200</v>
      </c>
      <c r="E20" s="80">
        <v>187211.81</v>
      </c>
      <c r="F20" s="52">
        <f t="shared" si="0"/>
        <v>1.0000630876068375</v>
      </c>
      <c r="G20" s="130">
        <v>2000</v>
      </c>
      <c r="H20" s="83">
        <v>3300</v>
      </c>
      <c r="I20" s="80">
        <v>3300</v>
      </c>
      <c r="J20" s="52">
        <f>I20/H20</f>
        <v>1</v>
      </c>
    </row>
    <row r="21" spans="1:10" ht="15" customHeight="1">
      <c r="A21" s="10" t="s">
        <v>136</v>
      </c>
      <c r="B21" s="11">
        <v>502</v>
      </c>
      <c r="C21" s="82">
        <v>150000</v>
      </c>
      <c r="D21" s="80">
        <v>154000</v>
      </c>
      <c r="E21" s="80">
        <v>153973.02</v>
      </c>
      <c r="F21" s="52">
        <f>E21/D21</f>
        <v>0.9998248051948051</v>
      </c>
      <c r="G21" s="130">
        <v>2200</v>
      </c>
      <c r="H21" s="83">
        <v>4200</v>
      </c>
      <c r="I21" s="80">
        <v>4200</v>
      </c>
      <c r="J21" s="52">
        <f>I21/H21</f>
        <v>1</v>
      </c>
    </row>
    <row r="22" spans="1:10" ht="15" customHeight="1">
      <c r="A22" s="10" t="s">
        <v>137</v>
      </c>
      <c r="B22" s="11">
        <v>502</v>
      </c>
      <c r="C22" s="82">
        <v>60000</v>
      </c>
      <c r="D22" s="80">
        <v>59800</v>
      </c>
      <c r="E22" s="80">
        <v>59766.42</v>
      </c>
      <c r="F22" s="52">
        <f>E22/D22</f>
        <v>0.9994384615384615</v>
      </c>
      <c r="G22" s="130">
        <v>0</v>
      </c>
      <c r="H22" s="83">
        <v>0</v>
      </c>
      <c r="I22" s="80">
        <v>0</v>
      </c>
      <c r="J22" s="52">
        <v>0</v>
      </c>
    </row>
    <row r="23" spans="1:10" ht="15" customHeight="1">
      <c r="A23" s="10" t="s">
        <v>138</v>
      </c>
      <c r="B23" s="11">
        <v>502</v>
      </c>
      <c r="C23" s="82">
        <v>8000</v>
      </c>
      <c r="D23" s="80">
        <v>7000</v>
      </c>
      <c r="E23" s="80">
        <v>7031</v>
      </c>
      <c r="F23" s="52">
        <f t="shared" si="0"/>
        <v>1.0044285714285714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153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0</v>
      </c>
      <c r="H24" s="83">
        <v>0</v>
      </c>
      <c r="I24" s="80">
        <v>0</v>
      </c>
      <c r="J24" s="52">
        <v>0</v>
      </c>
    </row>
    <row r="25" spans="1:10" ht="15" customHeight="1">
      <c r="A25" s="10" t="s">
        <v>140</v>
      </c>
      <c r="B25" s="11">
        <v>511</v>
      </c>
      <c r="C25" s="82">
        <v>44800</v>
      </c>
      <c r="D25" s="80">
        <v>65000</v>
      </c>
      <c r="E25" s="80">
        <v>64945.62</v>
      </c>
      <c r="F25" s="52">
        <f t="shared" si="0"/>
        <v>0.9991633846153847</v>
      </c>
      <c r="G25" s="130">
        <v>0</v>
      </c>
      <c r="H25" s="83">
        <v>0</v>
      </c>
      <c r="I25" s="80">
        <v>0</v>
      </c>
      <c r="J25" s="52">
        <v>0</v>
      </c>
    </row>
    <row r="26" spans="1:10" ht="15" customHeight="1">
      <c r="A26" s="10" t="s">
        <v>151</v>
      </c>
      <c r="B26" s="11">
        <v>512</v>
      </c>
      <c r="C26" s="82">
        <v>7000</v>
      </c>
      <c r="D26" s="80">
        <v>6200</v>
      </c>
      <c r="E26" s="80">
        <v>6200</v>
      </c>
      <c r="F26" s="52">
        <f t="shared" si="0"/>
        <v>1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0</v>
      </c>
      <c r="D27" s="80">
        <v>0</v>
      </c>
      <c r="E27" s="80">
        <v>0</v>
      </c>
      <c r="F27" s="52">
        <v>0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142</v>
      </c>
      <c r="B28" s="11">
        <v>518</v>
      </c>
      <c r="C28" s="82">
        <v>120000</v>
      </c>
      <c r="D28" s="80">
        <v>190000</v>
      </c>
      <c r="E28" s="80">
        <v>202850.12</v>
      </c>
      <c r="F28" s="52">
        <f t="shared" si="0"/>
        <v>1.0676322105263159</v>
      </c>
      <c r="G28" s="130">
        <v>0</v>
      </c>
      <c r="H28" s="83">
        <v>0</v>
      </c>
      <c r="I28" s="80">
        <v>0</v>
      </c>
      <c r="J28" s="52">
        <v>0</v>
      </c>
    </row>
    <row r="29" spans="1:10" ht="15" customHeight="1">
      <c r="A29" s="10" t="s">
        <v>143</v>
      </c>
      <c r="B29" s="11">
        <v>521</v>
      </c>
      <c r="C29" s="82">
        <v>88000</v>
      </c>
      <c r="D29" s="80">
        <v>432000</v>
      </c>
      <c r="E29" s="80">
        <v>432000</v>
      </c>
      <c r="F29" s="52">
        <f t="shared" si="0"/>
        <v>1</v>
      </c>
      <c r="G29" s="130">
        <v>0</v>
      </c>
      <c r="H29" s="83">
        <v>0</v>
      </c>
      <c r="I29" s="80">
        <v>0</v>
      </c>
      <c r="J29" s="52">
        <v>0</v>
      </c>
    </row>
    <row r="30" spans="1:10" ht="15" customHeight="1">
      <c r="A30" s="10" t="s">
        <v>144</v>
      </c>
      <c r="B30" s="11">
        <v>524</v>
      </c>
      <c r="C30" s="82">
        <v>29900</v>
      </c>
      <c r="D30" s="80">
        <v>145800</v>
      </c>
      <c r="E30" s="80">
        <v>145752</v>
      </c>
      <c r="F30" s="52">
        <f t="shared" si="0"/>
        <v>0.9996707818930041</v>
      </c>
      <c r="G30" s="130">
        <v>0</v>
      </c>
      <c r="H30" s="83">
        <v>0</v>
      </c>
      <c r="I30" s="80">
        <v>0</v>
      </c>
      <c r="J30" s="52">
        <v>0</v>
      </c>
    </row>
    <row r="31" spans="1:10" ht="15" customHeight="1">
      <c r="A31" s="10" t="s">
        <v>191</v>
      </c>
      <c r="B31" s="11">
        <v>527</v>
      </c>
      <c r="C31" s="82">
        <v>17000</v>
      </c>
      <c r="D31" s="80">
        <v>8600</v>
      </c>
      <c r="E31" s="80">
        <v>8584.86</v>
      </c>
      <c r="F31" s="52">
        <f t="shared" si="0"/>
        <v>0.998239534883721</v>
      </c>
      <c r="G31" s="130">
        <v>0</v>
      </c>
      <c r="H31" s="83">
        <v>0</v>
      </c>
      <c r="I31" s="80">
        <v>0</v>
      </c>
      <c r="J31" s="52">
        <v>0</v>
      </c>
    </row>
    <row r="32" spans="1:10" ht="15" customHeight="1">
      <c r="A32" s="10" t="s">
        <v>145</v>
      </c>
      <c r="B32" s="11">
        <v>525</v>
      </c>
      <c r="C32" s="82">
        <v>400</v>
      </c>
      <c r="D32" s="80">
        <v>800</v>
      </c>
      <c r="E32" s="80">
        <v>800</v>
      </c>
      <c r="F32" s="52">
        <f>E32/D32</f>
        <v>1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187</v>
      </c>
      <c r="B37" s="11">
        <v>549</v>
      </c>
      <c r="C37" s="82">
        <v>17000</v>
      </c>
      <c r="D37" s="80">
        <v>0</v>
      </c>
      <c r="E37" s="80">
        <v>0</v>
      </c>
      <c r="F37" s="52">
        <v>0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154700</v>
      </c>
      <c r="D38" s="80">
        <v>172300</v>
      </c>
      <c r="E38" s="80">
        <v>172229.85</v>
      </c>
      <c r="F38" s="52">
        <f t="shared" si="0"/>
        <v>0.9995928612884504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0</v>
      </c>
      <c r="D39" s="85">
        <v>200</v>
      </c>
      <c r="E39" s="85">
        <v>118.46</v>
      </c>
      <c r="F39" s="52">
        <f t="shared" si="0"/>
        <v>0.5922999999999999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SUM(C8:C15)</f>
        <v>1595300</v>
      </c>
      <c r="D40" s="59">
        <f>SUM(D8:D15)</f>
        <v>2228200</v>
      </c>
      <c r="E40" s="59">
        <f>SUM(E8:E15)</f>
        <v>2228056.04</v>
      </c>
      <c r="F40" s="60">
        <f t="shared" si="0"/>
        <v>0.9999353917960686</v>
      </c>
      <c r="G40" s="61">
        <f>SUM(G8:G15)</f>
        <v>10000</v>
      </c>
      <c r="H40" s="61">
        <f>SUM(H8:H15)</f>
        <v>29800</v>
      </c>
      <c r="I40" s="62">
        <f>SUM(I8:I15)</f>
        <v>29730.5</v>
      </c>
      <c r="J40" s="60">
        <f>I40/H40</f>
        <v>0.9976677852348993</v>
      </c>
    </row>
    <row r="41" spans="1:10" ht="15" customHeight="1" thickBot="1">
      <c r="A41" s="13" t="s">
        <v>21</v>
      </c>
      <c r="B41" s="16"/>
      <c r="C41" s="63">
        <f>-SUM(C17:C39)</f>
        <v>-1595300</v>
      </c>
      <c r="D41" s="63">
        <f>-SUM(D17:D39)</f>
        <v>-2228200</v>
      </c>
      <c r="E41" s="63">
        <f>-SUM(E17:E39)</f>
        <v>-2250286.54</v>
      </c>
      <c r="F41" s="52">
        <f t="shared" si="0"/>
        <v>1.0099122789695718</v>
      </c>
      <c r="G41" s="64">
        <f>-SUM(G17:G39)</f>
        <v>-4200</v>
      </c>
      <c r="H41" s="64">
        <f>-SUM(H17:H39)</f>
        <v>-7500</v>
      </c>
      <c r="I41" s="65">
        <f>-SUM(I17:I39)</f>
        <v>-7500</v>
      </c>
      <c r="J41" s="56">
        <f>I41/H41</f>
        <v>1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-22230.5</v>
      </c>
      <c r="F42" s="67" t="s">
        <v>19</v>
      </c>
      <c r="G42" s="184">
        <f>+G40+G41</f>
        <v>5800</v>
      </c>
      <c r="H42" s="87">
        <f>+H40+H41</f>
        <v>22300</v>
      </c>
      <c r="I42" s="101">
        <f>+I40+I41</f>
        <v>22230.5</v>
      </c>
      <c r="J42" s="52">
        <f>I42/H42</f>
        <v>0.9968834080717489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-22230.5</v>
      </c>
      <c r="F44" s="179" t="s">
        <v>19</v>
      </c>
      <c r="G44" s="185">
        <v>0</v>
      </c>
      <c r="H44" s="181">
        <v>0</v>
      </c>
      <c r="I44" s="101">
        <f>I42</f>
        <v>22230.5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0</v>
      </c>
      <c r="J45" s="180" t="s">
        <v>19</v>
      </c>
    </row>
    <row r="46" ht="12.75">
      <c r="C46" s="158"/>
    </row>
    <row r="47" spans="3:5" ht="12.75">
      <c r="C47" s="4"/>
      <c r="D47" s="4"/>
      <c r="E47" s="4"/>
    </row>
    <row r="48" spans="3:5" ht="12.75">
      <c r="C48" s="4"/>
      <c r="D48" s="4"/>
      <c r="E48" s="4"/>
    </row>
    <row r="49" spans="3:5" ht="12.75">
      <c r="C49" s="4"/>
      <c r="D49" s="4"/>
      <c r="E49" s="4"/>
    </row>
  </sheetData>
  <sheetProtection/>
  <mergeCells count="10">
    <mergeCell ref="A16:J16"/>
    <mergeCell ref="A12:B12"/>
    <mergeCell ref="A13:B13"/>
    <mergeCell ref="A14:B14"/>
    <mergeCell ref="D2:F2"/>
    <mergeCell ref="C4:F4"/>
    <mergeCell ref="G4:J4"/>
    <mergeCell ref="A15:B15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&amp;L&amp;A&amp;R143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2" width="10.625" style="5" bestFit="1" customWidth="1"/>
    <col min="13" max="16384" width="9.125" style="5" customWidth="1"/>
  </cols>
  <sheetData>
    <row r="1" ht="15" customHeight="1">
      <c r="A1" s="38" t="s">
        <v>104</v>
      </c>
    </row>
    <row r="2" spans="1:9" ht="15">
      <c r="A2" s="38" t="s">
        <v>105</v>
      </c>
      <c r="D2" s="206" t="s">
        <v>8</v>
      </c>
      <c r="E2" s="206"/>
      <c r="F2" s="206"/>
      <c r="G2" s="126"/>
      <c r="H2" s="39" t="s">
        <v>9</v>
      </c>
      <c r="I2" s="40">
        <v>43830</v>
      </c>
    </row>
    <row r="3" ht="13.5" thickBot="1"/>
    <row r="4" spans="3:10" ht="12" customHeight="1">
      <c r="C4" s="207" t="s">
        <v>61</v>
      </c>
      <c r="D4" s="208"/>
      <c r="E4" s="208"/>
      <c r="F4" s="209"/>
      <c r="G4" s="210" t="s">
        <v>10</v>
      </c>
      <c r="H4" s="208"/>
      <c r="I4" s="208"/>
      <c r="J4" s="209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16" t="s">
        <v>65</v>
      </c>
      <c r="B7" s="217"/>
      <c r="C7" s="217"/>
      <c r="D7" s="217"/>
      <c r="E7" s="217"/>
      <c r="F7" s="217"/>
      <c r="G7" s="217"/>
      <c r="H7" s="217"/>
      <c r="I7" s="217"/>
      <c r="J7" s="218"/>
    </row>
    <row r="8" spans="1:10" ht="15" customHeight="1">
      <c r="A8" s="211" t="s">
        <v>131</v>
      </c>
      <c r="B8" s="212"/>
      <c r="C8" s="68">
        <v>602000</v>
      </c>
      <c r="D8" s="104">
        <v>602000</v>
      </c>
      <c r="E8" s="69">
        <v>602000</v>
      </c>
      <c r="F8" s="52">
        <f>E8/D8</f>
        <v>1</v>
      </c>
      <c r="G8" s="21">
        <v>0</v>
      </c>
      <c r="H8" s="21">
        <v>0</v>
      </c>
      <c r="I8" s="69">
        <v>0</v>
      </c>
      <c r="J8" s="52">
        <f>IF(ISERR(I8/H8),0,I8/H8)</f>
        <v>0</v>
      </c>
    </row>
    <row r="9" spans="1:10" ht="15" customHeight="1">
      <c r="A9" s="13" t="s">
        <v>207</v>
      </c>
      <c r="B9" s="16"/>
      <c r="C9" s="70">
        <v>0</v>
      </c>
      <c r="D9" s="71">
        <v>622900</v>
      </c>
      <c r="E9" s="72">
        <v>622900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>IF(ISERR(I9/H9),0,I9/H9)</f>
        <v>0</v>
      </c>
    </row>
    <row r="10" spans="1:10" ht="15" customHeight="1">
      <c r="A10" s="13" t="s">
        <v>298</v>
      </c>
      <c r="B10" s="16"/>
      <c r="C10" s="70">
        <v>0</v>
      </c>
      <c r="D10" s="71">
        <v>0</v>
      </c>
      <c r="E10" s="72">
        <v>0</v>
      </c>
      <c r="F10" s="52">
        <v>0</v>
      </c>
      <c r="G10" s="139">
        <v>0</v>
      </c>
      <c r="H10" s="71">
        <v>0</v>
      </c>
      <c r="I10" s="72">
        <v>0</v>
      </c>
      <c r="J10" s="55">
        <v>0</v>
      </c>
    </row>
    <row r="11" spans="1:10" ht="15" customHeight="1">
      <c r="A11" s="13" t="s">
        <v>196</v>
      </c>
      <c r="B11" s="16"/>
      <c r="C11" s="70">
        <v>0</v>
      </c>
      <c r="D11" s="71">
        <v>0</v>
      </c>
      <c r="E11" s="165">
        <v>0</v>
      </c>
      <c r="F11" s="52">
        <v>0</v>
      </c>
      <c r="G11" s="139">
        <v>0</v>
      </c>
      <c r="H11" s="71">
        <v>0</v>
      </c>
      <c r="I11" s="72">
        <v>0</v>
      </c>
      <c r="J11" s="55">
        <v>0</v>
      </c>
    </row>
    <row r="12" spans="1:10" ht="15" customHeight="1">
      <c r="A12" s="213" t="s">
        <v>66</v>
      </c>
      <c r="B12" s="214"/>
      <c r="C12" s="70">
        <v>460000</v>
      </c>
      <c r="D12" s="71">
        <v>399000</v>
      </c>
      <c r="E12" s="72">
        <v>399000</v>
      </c>
      <c r="F12" s="52">
        <f>E12/D12</f>
        <v>1</v>
      </c>
      <c r="G12" s="139">
        <v>0</v>
      </c>
      <c r="H12" s="71">
        <v>0</v>
      </c>
      <c r="I12" s="72">
        <v>0</v>
      </c>
      <c r="J12" s="55">
        <f>IF(ISERR(I12/H12),0,I12/H12)</f>
        <v>0</v>
      </c>
    </row>
    <row r="13" spans="1:10" ht="15" customHeight="1">
      <c r="A13" s="213" t="s">
        <v>67</v>
      </c>
      <c r="B13" s="215"/>
      <c r="C13" s="70">
        <v>790000</v>
      </c>
      <c r="D13" s="71">
        <v>766200</v>
      </c>
      <c r="E13" s="72">
        <v>766217.66</v>
      </c>
      <c r="F13" s="52">
        <f>E13/D13</f>
        <v>1.0000230488123205</v>
      </c>
      <c r="G13" s="139">
        <v>0</v>
      </c>
      <c r="H13" s="71">
        <v>0</v>
      </c>
      <c r="I13" s="72">
        <v>0</v>
      </c>
      <c r="J13" s="55">
        <f>IF(ISERR(I13/H13),0,I13/H13)</f>
        <v>0</v>
      </c>
    </row>
    <row r="14" spans="1:10" ht="15" customHeight="1">
      <c r="A14" s="213" t="s">
        <v>68</v>
      </c>
      <c r="B14" s="224"/>
      <c r="C14" s="73">
        <v>100</v>
      </c>
      <c r="D14" s="74">
        <v>183500</v>
      </c>
      <c r="E14" s="75">
        <v>183503.62</v>
      </c>
      <c r="F14" s="52">
        <f>E14/D14</f>
        <v>1.0000197275204359</v>
      </c>
      <c r="G14" s="140">
        <v>80600</v>
      </c>
      <c r="H14" s="74">
        <v>75900</v>
      </c>
      <c r="I14" s="75">
        <v>75874</v>
      </c>
      <c r="J14" s="52">
        <f>I14/H14</f>
        <v>0.9996574440052701</v>
      </c>
    </row>
    <row r="15" spans="1:12" ht="15" customHeight="1" thickBot="1">
      <c r="A15" s="204" t="s">
        <v>202</v>
      </c>
      <c r="B15" s="205"/>
      <c r="C15" s="76">
        <v>0</v>
      </c>
      <c r="D15" s="77">
        <v>132600</v>
      </c>
      <c r="E15" s="78">
        <v>132629.4</v>
      </c>
      <c r="F15" s="52">
        <f>E15/D15</f>
        <v>1.0002217194570135</v>
      </c>
      <c r="G15" s="141">
        <v>0</v>
      </c>
      <c r="H15" s="77">
        <v>0</v>
      </c>
      <c r="I15" s="78">
        <v>0</v>
      </c>
      <c r="J15" s="56">
        <f>IF(ISERR(I15/H15),0,I15/H15)</f>
        <v>0</v>
      </c>
      <c r="L15" s="53"/>
    </row>
    <row r="16" spans="1:12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  <c r="L16" s="53"/>
    </row>
    <row r="17" spans="1:12" ht="15" customHeight="1">
      <c r="A17" s="18" t="s">
        <v>132</v>
      </c>
      <c r="B17" s="19">
        <v>558</v>
      </c>
      <c r="C17" s="79">
        <v>0</v>
      </c>
      <c r="D17" s="69">
        <v>30900</v>
      </c>
      <c r="E17" s="69">
        <v>30859</v>
      </c>
      <c r="F17" s="52">
        <f aca="true" t="shared" si="0" ref="F17:F41">E17/D17</f>
        <v>0.998673139158576</v>
      </c>
      <c r="G17" s="21">
        <v>0</v>
      </c>
      <c r="H17" s="81">
        <v>0</v>
      </c>
      <c r="I17" s="69">
        <v>0</v>
      </c>
      <c r="J17" s="52">
        <v>0</v>
      </c>
      <c r="L17" s="53"/>
    </row>
    <row r="18" spans="1:10" ht="15" customHeight="1">
      <c r="A18" s="18" t="s">
        <v>133</v>
      </c>
      <c r="B18" s="19">
        <v>501</v>
      </c>
      <c r="C18" s="79">
        <v>79000</v>
      </c>
      <c r="D18" s="80">
        <v>216000</v>
      </c>
      <c r="E18" s="69">
        <v>216031.86</v>
      </c>
      <c r="F18" s="52">
        <f t="shared" si="0"/>
        <v>1.0001475</v>
      </c>
      <c r="G18" s="21">
        <v>0</v>
      </c>
      <c r="H18" s="81">
        <v>0</v>
      </c>
      <c r="I18" s="69">
        <v>0</v>
      </c>
      <c r="J18" s="52">
        <v>0</v>
      </c>
    </row>
    <row r="19" spans="1:10" ht="15" customHeight="1">
      <c r="A19" s="18" t="s">
        <v>134</v>
      </c>
      <c r="B19" s="19">
        <v>501</v>
      </c>
      <c r="C19" s="79">
        <v>790000</v>
      </c>
      <c r="D19" s="69">
        <v>766200</v>
      </c>
      <c r="E19" s="69">
        <v>766217.36</v>
      </c>
      <c r="F19" s="52">
        <f t="shared" si="0"/>
        <v>1.0000226572696425</v>
      </c>
      <c r="G19" s="21">
        <v>0</v>
      </c>
      <c r="H19" s="81">
        <v>0</v>
      </c>
      <c r="I19" s="69">
        <v>0</v>
      </c>
      <c r="J19" s="52">
        <v>0</v>
      </c>
    </row>
    <row r="20" spans="1:10" ht="15" customHeight="1">
      <c r="A20" s="10" t="s">
        <v>135</v>
      </c>
      <c r="B20" s="11">
        <v>502</v>
      </c>
      <c r="C20" s="82">
        <v>243700</v>
      </c>
      <c r="D20" s="80">
        <v>207600</v>
      </c>
      <c r="E20" s="80">
        <v>207636.85</v>
      </c>
      <c r="F20" s="52">
        <f t="shared" si="0"/>
        <v>1.0001775048169557</v>
      </c>
      <c r="G20" s="130">
        <v>13000</v>
      </c>
      <c r="H20" s="83">
        <v>9500</v>
      </c>
      <c r="I20" s="80">
        <v>9521</v>
      </c>
      <c r="J20" s="52">
        <f>I20/H20</f>
        <v>1.0022105263157894</v>
      </c>
    </row>
    <row r="21" spans="1:10" ht="15" customHeight="1">
      <c r="A21" s="10" t="s">
        <v>136</v>
      </c>
      <c r="B21" s="11">
        <v>502</v>
      </c>
      <c r="C21" s="82">
        <v>135700</v>
      </c>
      <c r="D21" s="80">
        <v>129300</v>
      </c>
      <c r="E21" s="80">
        <v>129298.9</v>
      </c>
      <c r="F21" s="52">
        <f>E21/D21</f>
        <v>0.9999914926527456</v>
      </c>
      <c r="G21" s="130">
        <v>900</v>
      </c>
      <c r="H21" s="83">
        <v>500</v>
      </c>
      <c r="I21" s="80">
        <v>500</v>
      </c>
      <c r="J21" s="52">
        <f>I21/H21</f>
        <v>1</v>
      </c>
    </row>
    <row r="22" spans="1:10" ht="15" customHeight="1">
      <c r="A22" s="10" t="s">
        <v>137</v>
      </c>
      <c r="B22" s="11">
        <v>502</v>
      </c>
      <c r="C22" s="82">
        <v>56000</v>
      </c>
      <c r="D22" s="80">
        <v>86400</v>
      </c>
      <c r="E22" s="80">
        <v>86448</v>
      </c>
      <c r="F22" s="52">
        <f>E22/D22</f>
        <v>1.0005555555555556</v>
      </c>
      <c r="G22" s="130">
        <v>5000</v>
      </c>
      <c r="H22" s="83">
        <v>4200</v>
      </c>
      <c r="I22" s="80">
        <v>4209</v>
      </c>
      <c r="J22" s="52">
        <f>I22/H22</f>
        <v>1.0021428571428572</v>
      </c>
    </row>
    <row r="23" spans="1:10" ht="15" customHeight="1">
      <c r="A23" s="10" t="s">
        <v>138</v>
      </c>
      <c r="B23" s="11">
        <v>502</v>
      </c>
      <c r="C23" s="82">
        <v>0</v>
      </c>
      <c r="D23" s="80">
        <v>0</v>
      </c>
      <c r="E23" s="80">
        <v>0</v>
      </c>
      <c r="F23" s="52">
        <v>0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153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0</v>
      </c>
      <c r="H24" s="83">
        <v>0</v>
      </c>
      <c r="I24" s="80">
        <v>0</v>
      </c>
      <c r="J24" s="52">
        <v>0</v>
      </c>
    </row>
    <row r="25" spans="1:10" ht="15" customHeight="1">
      <c r="A25" s="10" t="s">
        <v>140</v>
      </c>
      <c r="B25" s="11">
        <v>511</v>
      </c>
      <c r="C25" s="82">
        <v>12000</v>
      </c>
      <c r="D25" s="80">
        <v>4200</v>
      </c>
      <c r="E25" s="80">
        <v>4114</v>
      </c>
      <c r="F25" s="52">
        <f t="shared" si="0"/>
        <v>0.9795238095238096</v>
      </c>
      <c r="G25" s="130">
        <v>0</v>
      </c>
      <c r="H25" s="83">
        <v>0</v>
      </c>
      <c r="I25" s="80">
        <v>0</v>
      </c>
      <c r="J25" s="52">
        <v>0</v>
      </c>
    </row>
    <row r="26" spans="1:10" ht="15" customHeight="1">
      <c r="A26" s="10" t="s">
        <v>151</v>
      </c>
      <c r="B26" s="11">
        <v>512</v>
      </c>
      <c r="C26" s="82">
        <v>11000</v>
      </c>
      <c r="D26" s="80">
        <v>12000</v>
      </c>
      <c r="E26" s="80">
        <v>12028</v>
      </c>
      <c r="F26" s="52">
        <f t="shared" si="0"/>
        <v>1.0023333333333333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500</v>
      </c>
      <c r="D27" s="80">
        <v>0</v>
      </c>
      <c r="E27" s="80">
        <v>0</v>
      </c>
      <c r="F27" s="52">
        <v>0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142</v>
      </c>
      <c r="B28" s="11">
        <v>518</v>
      </c>
      <c r="C28" s="82">
        <v>255000</v>
      </c>
      <c r="D28" s="80">
        <v>409600</v>
      </c>
      <c r="E28" s="80">
        <v>409603.2</v>
      </c>
      <c r="F28" s="52">
        <f t="shared" si="0"/>
        <v>1.0000078125</v>
      </c>
      <c r="G28" s="130">
        <v>0</v>
      </c>
      <c r="H28" s="83">
        <v>0</v>
      </c>
      <c r="I28" s="80">
        <v>0</v>
      </c>
      <c r="J28" s="52">
        <v>0</v>
      </c>
    </row>
    <row r="29" spans="1:10" ht="15" customHeight="1">
      <c r="A29" s="10" t="s">
        <v>143</v>
      </c>
      <c r="B29" s="11">
        <v>521</v>
      </c>
      <c r="C29" s="82">
        <v>109000</v>
      </c>
      <c r="D29" s="105">
        <v>535900</v>
      </c>
      <c r="E29" s="80">
        <v>535938.1</v>
      </c>
      <c r="F29" s="52">
        <f t="shared" si="0"/>
        <v>1.0000710953536107</v>
      </c>
      <c r="G29" s="130">
        <v>0</v>
      </c>
      <c r="H29" s="83">
        <v>0</v>
      </c>
      <c r="I29" s="80">
        <v>0</v>
      </c>
      <c r="J29" s="52">
        <v>0</v>
      </c>
    </row>
    <row r="30" spans="1:10" ht="15" customHeight="1">
      <c r="A30" s="10" t="s">
        <v>144</v>
      </c>
      <c r="B30" s="11">
        <v>524</v>
      </c>
      <c r="C30" s="82">
        <v>33000</v>
      </c>
      <c r="D30" s="105">
        <v>171600</v>
      </c>
      <c r="E30" s="80">
        <v>171634</v>
      </c>
      <c r="F30" s="52">
        <f t="shared" si="0"/>
        <v>1.0001981351981353</v>
      </c>
      <c r="G30" s="130">
        <v>0</v>
      </c>
      <c r="H30" s="83">
        <v>0</v>
      </c>
      <c r="I30" s="80">
        <v>0</v>
      </c>
      <c r="J30" s="52">
        <v>0</v>
      </c>
    </row>
    <row r="31" spans="1:10" ht="15" customHeight="1">
      <c r="A31" s="10" t="s">
        <v>191</v>
      </c>
      <c r="B31" s="11">
        <v>527</v>
      </c>
      <c r="C31" s="82">
        <v>1900</v>
      </c>
      <c r="D31" s="105">
        <v>10100</v>
      </c>
      <c r="E31" s="80">
        <v>10150.4</v>
      </c>
      <c r="F31" s="52">
        <f t="shared" si="0"/>
        <v>1.004990099009901</v>
      </c>
      <c r="G31" s="130">
        <v>0</v>
      </c>
      <c r="H31" s="83">
        <v>0</v>
      </c>
      <c r="I31" s="80">
        <v>0</v>
      </c>
      <c r="J31" s="52">
        <v>0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1000</v>
      </c>
      <c r="E32" s="80">
        <v>936</v>
      </c>
      <c r="F32" s="52">
        <f t="shared" si="0"/>
        <v>0.936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187</v>
      </c>
      <c r="B37" s="11">
        <v>549</v>
      </c>
      <c r="C37" s="82">
        <v>0</v>
      </c>
      <c r="D37" s="80">
        <v>0</v>
      </c>
      <c r="E37" s="80">
        <v>0</v>
      </c>
      <c r="F37" s="52">
        <v>0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125300</v>
      </c>
      <c r="D38" s="105">
        <v>125300</v>
      </c>
      <c r="E38" s="80">
        <v>125333</v>
      </c>
      <c r="F38" s="52">
        <f t="shared" si="0"/>
        <v>1.0002633679169992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0</v>
      </c>
      <c r="D39" s="85">
        <v>100</v>
      </c>
      <c r="E39" s="85">
        <v>22.01</v>
      </c>
      <c r="F39" s="52">
        <f t="shared" si="0"/>
        <v>0.22010000000000002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SUM(C8:C15)</f>
        <v>1852100</v>
      </c>
      <c r="D40" s="59">
        <f>SUM(D8:D15)</f>
        <v>2706200</v>
      </c>
      <c r="E40" s="59">
        <f>SUM(E8:E15)</f>
        <v>2706250.68</v>
      </c>
      <c r="F40" s="60">
        <f t="shared" si="0"/>
        <v>1.0000187273667875</v>
      </c>
      <c r="G40" s="61">
        <f>SUM(G8:G15)</f>
        <v>80600</v>
      </c>
      <c r="H40" s="61">
        <f>SUM(H8:H15)</f>
        <v>75900</v>
      </c>
      <c r="I40" s="62">
        <f>SUM(I8:I15)</f>
        <v>75874</v>
      </c>
      <c r="J40" s="60">
        <f>I40/H40</f>
        <v>0.9996574440052701</v>
      </c>
    </row>
    <row r="41" spans="1:10" ht="15" customHeight="1" thickBot="1">
      <c r="A41" s="13" t="s">
        <v>21</v>
      </c>
      <c r="B41" s="16"/>
      <c r="C41" s="63">
        <f>-SUM(C17:C39)</f>
        <v>-1852100</v>
      </c>
      <c r="D41" s="63">
        <f>-SUM(D17:D39)</f>
        <v>-2706200</v>
      </c>
      <c r="E41" s="63">
        <f>-SUM(E17:E39)</f>
        <v>-2706250.6799999997</v>
      </c>
      <c r="F41" s="52">
        <f t="shared" si="0"/>
        <v>1.0000187273667873</v>
      </c>
      <c r="G41" s="64">
        <f>-SUM(G17:G39)</f>
        <v>-18900</v>
      </c>
      <c r="H41" s="64">
        <f>-SUM(H17:H39)</f>
        <v>-14200</v>
      </c>
      <c r="I41" s="65">
        <f>-SUM(I17:I39)</f>
        <v>-14230</v>
      </c>
      <c r="J41" s="56">
        <f>I41/H41</f>
        <v>1.0021126760563381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0</v>
      </c>
      <c r="F42" s="67" t="s">
        <v>19</v>
      </c>
      <c r="G42" s="184">
        <f>+G40+G41</f>
        <v>61700</v>
      </c>
      <c r="H42" s="87">
        <f>+H40+H41</f>
        <v>61700</v>
      </c>
      <c r="I42" s="101">
        <f>+I40+I41</f>
        <v>61644</v>
      </c>
      <c r="J42" s="52">
        <f>I42/H42</f>
        <v>0.9990923824959481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0</v>
      </c>
      <c r="F44" s="179" t="s">
        <v>19</v>
      </c>
      <c r="G44" s="185">
        <v>0</v>
      </c>
      <c r="H44" s="181">
        <v>0</v>
      </c>
      <c r="I44" s="101">
        <f>I42</f>
        <v>61644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61644</v>
      </c>
      <c r="J45" s="180" t="s">
        <v>19</v>
      </c>
    </row>
    <row r="46" ht="12.75">
      <c r="C46" s="158"/>
    </row>
  </sheetData>
  <sheetProtection/>
  <mergeCells count="10">
    <mergeCell ref="A16:J16"/>
    <mergeCell ref="A12:B12"/>
    <mergeCell ref="A13:B13"/>
    <mergeCell ref="A14:B14"/>
    <mergeCell ref="D2:F2"/>
    <mergeCell ref="C4:F4"/>
    <mergeCell ref="G4:J4"/>
    <mergeCell ref="A15:B15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&amp;L&amp;A&amp;R144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102</v>
      </c>
    </row>
    <row r="2" spans="1:9" ht="15">
      <c r="A2" s="38" t="s">
        <v>103</v>
      </c>
      <c r="D2" s="206" t="s">
        <v>8</v>
      </c>
      <c r="E2" s="206"/>
      <c r="F2" s="206"/>
      <c r="G2" s="126"/>
      <c r="H2" s="39" t="s">
        <v>9</v>
      </c>
      <c r="I2" s="40">
        <v>43830</v>
      </c>
    </row>
    <row r="3" ht="13.5" thickBot="1"/>
    <row r="4" spans="3:10" ht="12" customHeight="1">
      <c r="C4" s="207" t="s">
        <v>61</v>
      </c>
      <c r="D4" s="208"/>
      <c r="E4" s="208"/>
      <c r="F4" s="209"/>
      <c r="G4" s="210" t="s">
        <v>10</v>
      </c>
      <c r="H4" s="208"/>
      <c r="I4" s="208"/>
      <c r="J4" s="209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16" t="s">
        <v>65</v>
      </c>
      <c r="B7" s="217"/>
      <c r="C7" s="217"/>
      <c r="D7" s="217"/>
      <c r="E7" s="217"/>
      <c r="F7" s="217"/>
      <c r="G7" s="217"/>
      <c r="H7" s="217"/>
      <c r="I7" s="217"/>
      <c r="J7" s="218"/>
    </row>
    <row r="8" spans="1:10" ht="15" customHeight="1">
      <c r="A8" s="211" t="s">
        <v>131</v>
      </c>
      <c r="B8" s="212"/>
      <c r="C8" s="68">
        <v>509000</v>
      </c>
      <c r="D8" s="21">
        <v>579000</v>
      </c>
      <c r="E8" s="69">
        <v>579000</v>
      </c>
      <c r="F8" s="52">
        <f>E8/D8</f>
        <v>1</v>
      </c>
      <c r="G8" s="21">
        <v>0</v>
      </c>
      <c r="H8" s="21">
        <v>0</v>
      </c>
      <c r="I8" s="69">
        <v>0</v>
      </c>
      <c r="J8" s="52">
        <f>IF(ISERR(I8/H8),0,I8/H8)</f>
        <v>0</v>
      </c>
    </row>
    <row r="9" spans="1:10" ht="15" customHeight="1">
      <c r="A9" s="13" t="s">
        <v>207</v>
      </c>
      <c r="B9" s="16"/>
      <c r="C9" s="70">
        <v>0</v>
      </c>
      <c r="D9" s="71">
        <v>490600</v>
      </c>
      <c r="E9" s="72">
        <v>490600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>IF(ISERR(I9/H9),0,I9/H9)</f>
        <v>0</v>
      </c>
    </row>
    <row r="10" spans="1:10" ht="15" customHeight="1">
      <c r="A10" s="13" t="s">
        <v>298</v>
      </c>
      <c r="B10" s="16"/>
      <c r="C10" s="70">
        <v>0</v>
      </c>
      <c r="D10" s="71">
        <v>0</v>
      </c>
      <c r="E10" s="72">
        <v>0</v>
      </c>
      <c r="F10" s="52">
        <v>0</v>
      </c>
      <c r="G10" s="139">
        <v>0</v>
      </c>
      <c r="H10" s="71">
        <v>0</v>
      </c>
      <c r="I10" s="72">
        <v>0</v>
      </c>
      <c r="J10" s="55">
        <v>0</v>
      </c>
    </row>
    <row r="11" spans="1:10" ht="15" customHeight="1">
      <c r="A11" s="13" t="s">
        <v>196</v>
      </c>
      <c r="B11" s="16"/>
      <c r="C11" s="70">
        <v>0</v>
      </c>
      <c r="D11" s="71">
        <v>0</v>
      </c>
      <c r="E11" s="165">
        <v>0</v>
      </c>
      <c r="F11" s="52">
        <v>0</v>
      </c>
      <c r="G11" s="139">
        <v>0</v>
      </c>
      <c r="H11" s="71">
        <v>0</v>
      </c>
      <c r="I11" s="72">
        <v>0</v>
      </c>
      <c r="J11" s="55">
        <v>0</v>
      </c>
    </row>
    <row r="12" spans="1:10" ht="15" customHeight="1">
      <c r="A12" s="213" t="s">
        <v>66</v>
      </c>
      <c r="B12" s="214"/>
      <c r="C12" s="70">
        <v>300000</v>
      </c>
      <c r="D12" s="71">
        <v>332300</v>
      </c>
      <c r="E12" s="72">
        <v>332250</v>
      </c>
      <c r="F12" s="52">
        <f>E12/D12</f>
        <v>0.9998495335540174</v>
      </c>
      <c r="G12" s="139">
        <v>0</v>
      </c>
      <c r="H12" s="71">
        <v>0</v>
      </c>
      <c r="I12" s="72">
        <v>0</v>
      </c>
      <c r="J12" s="55">
        <f>IF(ISERR(I12/H12),0,I12/H12)</f>
        <v>0</v>
      </c>
    </row>
    <row r="13" spans="1:10" ht="15" customHeight="1">
      <c r="A13" s="213" t="s">
        <v>67</v>
      </c>
      <c r="B13" s="215"/>
      <c r="C13" s="70">
        <v>520000</v>
      </c>
      <c r="D13" s="71">
        <v>534700</v>
      </c>
      <c r="E13" s="72">
        <v>534685.65</v>
      </c>
      <c r="F13" s="52">
        <f>E13/D13</f>
        <v>0.9999731625210398</v>
      </c>
      <c r="G13" s="139">
        <v>0</v>
      </c>
      <c r="H13" s="71">
        <v>0</v>
      </c>
      <c r="I13" s="72">
        <v>0</v>
      </c>
      <c r="J13" s="55">
        <f>IF(ISERR(I13/H13),0,I13/H13)</f>
        <v>0</v>
      </c>
    </row>
    <row r="14" spans="1:10" ht="15" customHeight="1">
      <c r="A14" s="213" t="s">
        <v>68</v>
      </c>
      <c r="B14" s="224"/>
      <c r="C14" s="73">
        <v>1000</v>
      </c>
      <c r="D14" s="74">
        <v>66100</v>
      </c>
      <c r="E14" s="75">
        <v>66099.42</v>
      </c>
      <c r="F14" s="52">
        <f>E14/D14</f>
        <v>0.9999912254160362</v>
      </c>
      <c r="G14" s="140">
        <v>70000</v>
      </c>
      <c r="H14" s="74">
        <v>71000</v>
      </c>
      <c r="I14" s="75">
        <v>70859.5</v>
      </c>
      <c r="J14" s="52">
        <f>I14/H14</f>
        <v>0.9980211267605634</v>
      </c>
    </row>
    <row r="15" spans="1:10" ht="15" customHeight="1" thickBot="1">
      <c r="A15" s="204" t="s">
        <v>98</v>
      </c>
      <c r="B15" s="205"/>
      <c r="C15" s="76">
        <v>0</v>
      </c>
      <c r="D15" s="77">
        <v>0</v>
      </c>
      <c r="E15" s="78">
        <v>0</v>
      </c>
      <c r="F15" s="52">
        <v>0</v>
      </c>
      <c r="G15" s="141">
        <v>0</v>
      </c>
      <c r="H15" s="77">
        <v>0</v>
      </c>
      <c r="I15" s="78">
        <v>0</v>
      </c>
      <c r="J15" s="56">
        <f>IF(ISERR(I15/H15),0,I15/H15)</f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5" customHeight="1">
      <c r="A17" s="18" t="s">
        <v>132</v>
      </c>
      <c r="B17" s="19">
        <v>558</v>
      </c>
      <c r="C17" s="79">
        <v>0</v>
      </c>
      <c r="D17" s="69">
        <v>74700</v>
      </c>
      <c r="E17" s="69">
        <v>74719</v>
      </c>
      <c r="F17" s="52">
        <f aca="true" t="shared" si="0" ref="F17:F22">E17/D17</f>
        <v>1.0002543507362784</v>
      </c>
      <c r="G17" s="21">
        <v>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152</v>
      </c>
      <c r="B18" s="19">
        <v>501</v>
      </c>
      <c r="C18" s="79">
        <v>125900</v>
      </c>
      <c r="D18" s="80">
        <v>67800</v>
      </c>
      <c r="E18" s="69">
        <v>67783.76</v>
      </c>
      <c r="F18" s="52">
        <f t="shared" si="0"/>
        <v>0.999760471976401</v>
      </c>
      <c r="G18" s="21">
        <v>0</v>
      </c>
      <c r="H18" s="81">
        <v>0</v>
      </c>
      <c r="I18" s="69">
        <v>0</v>
      </c>
      <c r="J18" s="52">
        <v>0</v>
      </c>
    </row>
    <row r="19" spans="1:10" ht="15" customHeight="1">
      <c r="A19" s="18" t="s">
        <v>134</v>
      </c>
      <c r="B19" s="19">
        <v>501</v>
      </c>
      <c r="C19" s="79">
        <v>520000</v>
      </c>
      <c r="D19" s="69">
        <v>534700</v>
      </c>
      <c r="E19" s="69">
        <v>534685.65</v>
      </c>
      <c r="F19" s="52">
        <f t="shared" si="0"/>
        <v>0.9999731625210398</v>
      </c>
      <c r="G19" s="21">
        <v>0</v>
      </c>
      <c r="H19" s="81">
        <v>0</v>
      </c>
      <c r="I19" s="69">
        <v>0</v>
      </c>
      <c r="J19" s="52">
        <v>0</v>
      </c>
    </row>
    <row r="20" spans="1:10" ht="15" customHeight="1">
      <c r="A20" s="10" t="s">
        <v>135</v>
      </c>
      <c r="B20" s="11">
        <v>502</v>
      </c>
      <c r="C20" s="82">
        <v>171000</v>
      </c>
      <c r="D20" s="80">
        <v>188200</v>
      </c>
      <c r="E20" s="80">
        <v>188163.03</v>
      </c>
      <c r="F20" s="52">
        <f t="shared" si="0"/>
        <v>0.9998035600425079</v>
      </c>
      <c r="G20" s="130">
        <v>10000</v>
      </c>
      <c r="H20" s="83">
        <v>11800</v>
      </c>
      <c r="I20" s="80">
        <v>11767</v>
      </c>
      <c r="J20" s="52">
        <f>I20/H20</f>
        <v>0.9972033898305085</v>
      </c>
    </row>
    <row r="21" spans="1:10" ht="15" customHeight="1">
      <c r="A21" s="10" t="s">
        <v>136</v>
      </c>
      <c r="B21" s="11">
        <v>502</v>
      </c>
      <c r="C21" s="82">
        <v>126000</v>
      </c>
      <c r="D21" s="80">
        <v>136200</v>
      </c>
      <c r="E21" s="80">
        <v>136250.31</v>
      </c>
      <c r="F21" s="52">
        <f t="shared" si="0"/>
        <v>1.0003693832599119</v>
      </c>
      <c r="G21" s="130">
        <v>800</v>
      </c>
      <c r="H21" s="83">
        <v>700</v>
      </c>
      <c r="I21" s="80">
        <v>644</v>
      </c>
      <c r="J21" s="52">
        <f>I21/H21</f>
        <v>0.92</v>
      </c>
    </row>
    <row r="22" spans="1:10" ht="15" customHeight="1">
      <c r="A22" s="10" t="s">
        <v>137</v>
      </c>
      <c r="B22" s="11">
        <v>502</v>
      </c>
      <c r="C22" s="82">
        <v>104600</v>
      </c>
      <c r="D22" s="80">
        <v>91200</v>
      </c>
      <c r="E22" s="80">
        <v>91204.4</v>
      </c>
      <c r="F22" s="52">
        <f t="shared" si="0"/>
        <v>1.000048245614035</v>
      </c>
      <c r="G22" s="130">
        <v>6700</v>
      </c>
      <c r="H22" s="83">
        <v>6800</v>
      </c>
      <c r="I22" s="80">
        <v>6838</v>
      </c>
      <c r="J22" s="52">
        <f>I22/H22</f>
        <v>1.0055882352941177</v>
      </c>
    </row>
    <row r="23" spans="1:10" ht="15" customHeight="1">
      <c r="A23" s="10" t="s">
        <v>138</v>
      </c>
      <c r="B23" s="11">
        <v>502</v>
      </c>
      <c r="C23" s="82">
        <v>0</v>
      </c>
      <c r="D23" s="80">
        <v>0</v>
      </c>
      <c r="E23" s="80">
        <v>0</v>
      </c>
      <c r="F23" s="52">
        <v>0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153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0</v>
      </c>
      <c r="H24" s="83">
        <v>0</v>
      </c>
      <c r="I24" s="80">
        <v>0</v>
      </c>
      <c r="J24" s="52">
        <v>0</v>
      </c>
    </row>
    <row r="25" spans="1:10" ht="15" customHeight="1">
      <c r="A25" s="10" t="s">
        <v>140</v>
      </c>
      <c r="B25" s="11">
        <v>511</v>
      </c>
      <c r="C25" s="82">
        <v>10000</v>
      </c>
      <c r="D25" s="80">
        <v>9800</v>
      </c>
      <c r="E25" s="80">
        <v>9826.88</v>
      </c>
      <c r="F25" s="52">
        <f>E25/D25</f>
        <v>1.0027428571428572</v>
      </c>
      <c r="G25" s="130">
        <v>0</v>
      </c>
      <c r="H25" s="83">
        <v>0</v>
      </c>
      <c r="I25" s="80">
        <v>0</v>
      </c>
      <c r="J25" s="52">
        <v>0</v>
      </c>
    </row>
    <row r="26" spans="1:10" ht="15" customHeight="1">
      <c r="A26" s="10" t="s">
        <v>151</v>
      </c>
      <c r="B26" s="11">
        <v>512</v>
      </c>
      <c r="C26" s="82">
        <v>5000</v>
      </c>
      <c r="D26" s="80">
        <v>6900</v>
      </c>
      <c r="E26" s="80">
        <v>6928</v>
      </c>
      <c r="F26" s="52">
        <f>E26/D26</f>
        <v>1.0040579710144928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0</v>
      </c>
      <c r="D27" s="80">
        <v>0</v>
      </c>
      <c r="E27" s="80">
        <v>0</v>
      </c>
      <c r="F27" s="52">
        <v>0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142</v>
      </c>
      <c r="B28" s="11">
        <v>518</v>
      </c>
      <c r="C28" s="82">
        <v>196900</v>
      </c>
      <c r="D28" s="80">
        <v>341500</v>
      </c>
      <c r="E28" s="80">
        <v>341484.55</v>
      </c>
      <c r="F28" s="52">
        <f>E28/D28</f>
        <v>0.9999547584187408</v>
      </c>
      <c r="G28" s="130">
        <v>400</v>
      </c>
      <c r="H28" s="83">
        <v>400</v>
      </c>
      <c r="I28" s="80">
        <v>360</v>
      </c>
      <c r="J28" s="52">
        <f>I28/H28</f>
        <v>0.9</v>
      </c>
    </row>
    <row r="29" spans="1:10" ht="15" customHeight="1">
      <c r="A29" s="10" t="s">
        <v>143</v>
      </c>
      <c r="B29" s="11">
        <v>521</v>
      </c>
      <c r="C29" s="82">
        <v>10000</v>
      </c>
      <c r="D29" s="80">
        <v>360800</v>
      </c>
      <c r="E29" s="80">
        <v>360800</v>
      </c>
      <c r="F29" s="52">
        <f>E29/D29</f>
        <v>1</v>
      </c>
      <c r="G29" s="130">
        <v>6300</v>
      </c>
      <c r="H29" s="83">
        <v>10000</v>
      </c>
      <c r="I29" s="80">
        <v>10000</v>
      </c>
      <c r="J29" s="52">
        <f>I29/H29</f>
        <v>1</v>
      </c>
    </row>
    <row r="30" spans="1:10" ht="15" customHeight="1">
      <c r="A30" s="10" t="s">
        <v>144</v>
      </c>
      <c r="B30" s="11">
        <v>524</v>
      </c>
      <c r="C30" s="82">
        <v>0</v>
      </c>
      <c r="D30" s="80">
        <v>122500</v>
      </c>
      <c r="E30" s="80">
        <v>122456</v>
      </c>
      <c r="F30" s="52">
        <f>E30/D30</f>
        <v>0.9996408163265306</v>
      </c>
      <c r="G30" s="130">
        <v>0</v>
      </c>
      <c r="H30" s="83">
        <v>0</v>
      </c>
      <c r="I30" s="80">
        <v>0</v>
      </c>
      <c r="J30" s="52">
        <v>0</v>
      </c>
    </row>
    <row r="31" spans="1:10" ht="15" customHeight="1">
      <c r="A31" s="10" t="s">
        <v>191</v>
      </c>
      <c r="B31" s="11">
        <v>527</v>
      </c>
      <c r="C31" s="82">
        <v>0</v>
      </c>
      <c r="D31" s="80">
        <v>7600</v>
      </c>
      <c r="E31" s="80">
        <v>7616</v>
      </c>
      <c r="F31" s="52">
        <f>E31/D31</f>
        <v>1.0021052631578948</v>
      </c>
      <c r="G31" s="130">
        <v>0</v>
      </c>
      <c r="H31" s="83">
        <v>0</v>
      </c>
      <c r="I31" s="80">
        <v>0</v>
      </c>
      <c r="J31" s="52">
        <v>0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200</v>
      </c>
      <c r="E32" s="80">
        <v>128</v>
      </c>
      <c r="F32" s="52">
        <f>E32/D32</f>
        <v>0.64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187</v>
      </c>
      <c r="B37" s="11">
        <v>549</v>
      </c>
      <c r="C37" s="82">
        <v>0</v>
      </c>
      <c r="D37" s="80">
        <v>0</v>
      </c>
      <c r="E37" s="80">
        <v>0</v>
      </c>
      <c r="F37" s="52">
        <v>0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60400</v>
      </c>
      <c r="D38" s="80">
        <v>60400</v>
      </c>
      <c r="E38" s="80">
        <v>60373</v>
      </c>
      <c r="F38" s="52">
        <f>E38/D38</f>
        <v>0.9995529801324503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200</v>
      </c>
      <c r="D39" s="85">
        <v>200</v>
      </c>
      <c r="E39" s="85">
        <v>216.49</v>
      </c>
      <c r="F39" s="52">
        <f>E39/D39</f>
        <v>1.0824500000000001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SUM(C8:C15)</f>
        <v>1330000</v>
      </c>
      <c r="D40" s="59">
        <f>SUM(D8:D15)</f>
        <v>2002700</v>
      </c>
      <c r="E40" s="59">
        <f>SUM(E8:E15)</f>
        <v>2002635.0699999998</v>
      </c>
      <c r="F40" s="60">
        <f>E40/D40</f>
        <v>0.9999675787686623</v>
      </c>
      <c r="G40" s="61">
        <f>SUM(G8:G15)</f>
        <v>70000</v>
      </c>
      <c r="H40" s="61">
        <f>SUM(H8:H15)</f>
        <v>71000</v>
      </c>
      <c r="I40" s="62">
        <f>SUM(I8:I15)</f>
        <v>70859.5</v>
      </c>
      <c r="J40" s="60">
        <f>I40/H40</f>
        <v>0.9980211267605634</v>
      </c>
    </row>
    <row r="41" spans="1:10" ht="15" customHeight="1" thickBot="1">
      <c r="A41" s="13" t="s">
        <v>21</v>
      </c>
      <c r="B41" s="16"/>
      <c r="C41" s="63">
        <f>-SUM(C17:C39)</f>
        <v>-1330000</v>
      </c>
      <c r="D41" s="63">
        <f>-SUM(D17:D39)</f>
        <v>-2002700</v>
      </c>
      <c r="E41" s="63">
        <f>-SUM(E17:E39)</f>
        <v>-2002635.0699999998</v>
      </c>
      <c r="F41" s="52">
        <f>E41/D41</f>
        <v>0.9999675787686623</v>
      </c>
      <c r="G41" s="64">
        <f>-SUM(G17:G39)</f>
        <v>-24200</v>
      </c>
      <c r="H41" s="64">
        <f>-SUM(H17:H39)</f>
        <v>-29700</v>
      </c>
      <c r="I41" s="65">
        <f>-SUM(I17:I39)</f>
        <v>-29609</v>
      </c>
      <c r="J41" s="56">
        <f>I41/H41</f>
        <v>0.9969360269360269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0</v>
      </c>
      <c r="F42" s="67" t="s">
        <v>19</v>
      </c>
      <c r="G42" s="184">
        <f>+G40+G41</f>
        <v>45800</v>
      </c>
      <c r="H42" s="87">
        <f>+H40+H41</f>
        <v>41300</v>
      </c>
      <c r="I42" s="101">
        <f>+I40+I41</f>
        <v>41250.5</v>
      </c>
      <c r="J42" s="52">
        <f>I42/H42</f>
        <v>0.9988014527845036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0</v>
      </c>
      <c r="F44" s="179" t="s">
        <v>19</v>
      </c>
      <c r="G44" s="185">
        <v>0</v>
      </c>
      <c r="H44" s="181">
        <v>0</v>
      </c>
      <c r="I44" s="101">
        <f>I42</f>
        <v>41250.5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41250.5</v>
      </c>
      <c r="J45" s="180" t="s">
        <v>19</v>
      </c>
    </row>
    <row r="46" ht="12.75">
      <c r="C46" s="158"/>
    </row>
    <row r="47" ht="12.75">
      <c r="C47" s="158"/>
    </row>
  </sheetData>
  <sheetProtection/>
  <mergeCells count="10">
    <mergeCell ref="A16:J16"/>
    <mergeCell ref="A12:B12"/>
    <mergeCell ref="A13:B13"/>
    <mergeCell ref="A14:B14"/>
    <mergeCell ref="D2:F2"/>
    <mergeCell ref="C4:F4"/>
    <mergeCell ref="G4:J4"/>
    <mergeCell ref="A15:B15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&amp;L&amp;A&amp;R145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100</v>
      </c>
    </row>
    <row r="2" spans="1:9" ht="15">
      <c r="A2" s="38" t="s">
        <v>101</v>
      </c>
      <c r="D2" s="206" t="s">
        <v>8</v>
      </c>
      <c r="E2" s="206"/>
      <c r="F2" s="206"/>
      <c r="G2" s="126"/>
      <c r="H2" s="39" t="s">
        <v>9</v>
      </c>
      <c r="I2" s="40">
        <v>43830</v>
      </c>
    </row>
    <row r="3" ht="13.5" thickBot="1"/>
    <row r="4" spans="3:10" ht="12" customHeight="1">
      <c r="C4" s="207" t="s">
        <v>61</v>
      </c>
      <c r="D4" s="208"/>
      <c r="E4" s="208"/>
      <c r="F4" s="209"/>
      <c r="G4" s="210" t="s">
        <v>10</v>
      </c>
      <c r="H4" s="208"/>
      <c r="I4" s="208"/>
      <c r="J4" s="209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16" t="s">
        <v>65</v>
      </c>
      <c r="B7" s="217"/>
      <c r="C7" s="217"/>
      <c r="D7" s="217"/>
      <c r="E7" s="217"/>
      <c r="F7" s="217"/>
      <c r="G7" s="217"/>
      <c r="H7" s="217"/>
      <c r="I7" s="217"/>
      <c r="J7" s="218"/>
    </row>
    <row r="8" spans="1:10" ht="15" customHeight="1">
      <c r="A8" s="211" t="s">
        <v>131</v>
      </c>
      <c r="B8" s="212"/>
      <c r="C8" s="68">
        <v>641300</v>
      </c>
      <c r="D8" s="21">
        <v>641300</v>
      </c>
      <c r="E8" s="69">
        <v>641300</v>
      </c>
      <c r="F8" s="52">
        <f>E8/D8</f>
        <v>1</v>
      </c>
      <c r="G8" s="21">
        <v>0</v>
      </c>
      <c r="H8" s="21">
        <v>0</v>
      </c>
      <c r="I8" s="69">
        <v>0</v>
      </c>
      <c r="J8" s="52">
        <f>IF(ISERR(I8/H8),0,I8/H8)</f>
        <v>0</v>
      </c>
    </row>
    <row r="9" spans="1:10" ht="15" customHeight="1">
      <c r="A9" s="13" t="s">
        <v>207</v>
      </c>
      <c r="B9" s="16"/>
      <c r="C9" s="70">
        <v>0</v>
      </c>
      <c r="D9" s="71">
        <v>464600</v>
      </c>
      <c r="E9" s="72">
        <v>464600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>IF(ISERR(I9/H9),0,I9/H9)</f>
        <v>0</v>
      </c>
    </row>
    <row r="10" spans="1:10" ht="15" customHeight="1">
      <c r="A10" s="13" t="s">
        <v>306</v>
      </c>
      <c r="B10" s="16"/>
      <c r="C10" s="70">
        <v>0</v>
      </c>
      <c r="D10" s="71">
        <v>221800</v>
      </c>
      <c r="E10" s="72">
        <v>221747.98</v>
      </c>
      <c r="F10" s="52">
        <f>E10/D10</f>
        <v>0.9997654643823265</v>
      </c>
      <c r="G10" s="139">
        <v>0</v>
      </c>
      <c r="H10" s="71">
        <v>0</v>
      </c>
      <c r="I10" s="72">
        <v>0</v>
      </c>
      <c r="J10" s="55">
        <v>0</v>
      </c>
    </row>
    <row r="11" spans="1:10" ht="15" customHeight="1">
      <c r="A11" s="13" t="s">
        <v>196</v>
      </c>
      <c r="B11" s="16"/>
      <c r="C11" s="70">
        <v>0</v>
      </c>
      <c r="D11" s="71">
        <v>0</v>
      </c>
      <c r="E11" s="165">
        <v>0</v>
      </c>
      <c r="F11" s="52">
        <v>0</v>
      </c>
      <c r="G11" s="139">
        <v>0</v>
      </c>
      <c r="H11" s="71">
        <v>0</v>
      </c>
      <c r="I11" s="72">
        <v>0</v>
      </c>
      <c r="J11" s="55">
        <v>0</v>
      </c>
    </row>
    <row r="12" spans="1:10" ht="15" customHeight="1">
      <c r="A12" s="213" t="s">
        <v>66</v>
      </c>
      <c r="B12" s="214"/>
      <c r="C12" s="70">
        <v>315000</v>
      </c>
      <c r="D12" s="71">
        <v>323800</v>
      </c>
      <c r="E12" s="72">
        <v>323750</v>
      </c>
      <c r="F12" s="52">
        <f>E12/D12</f>
        <v>0.9998455836936381</v>
      </c>
      <c r="G12" s="139">
        <v>0</v>
      </c>
      <c r="H12" s="71">
        <v>0</v>
      </c>
      <c r="I12" s="72">
        <v>0</v>
      </c>
      <c r="J12" s="55">
        <f>IF(ISERR(I12/H12),0,I12/H12)</f>
        <v>0</v>
      </c>
    </row>
    <row r="13" spans="1:10" ht="15" customHeight="1">
      <c r="A13" s="213" t="s">
        <v>67</v>
      </c>
      <c r="B13" s="215"/>
      <c r="C13" s="70">
        <v>500000</v>
      </c>
      <c r="D13" s="71">
        <v>542000</v>
      </c>
      <c r="E13" s="72">
        <v>541991.15</v>
      </c>
      <c r="F13" s="52">
        <f>E13/D13</f>
        <v>0.9999836715867159</v>
      </c>
      <c r="G13" s="139">
        <v>0</v>
      </c>
      <c r="H13" s="71">
        <v>0</v>
      </c>
      <c r="I13" s="72">
        <v>0</v>
      </c>
      <c r="J13" s="55">
        <f>IF(ISERR(I13/H13),0,I13/H13)</f>
        <v>0</v>
      </c>
    </row>
    <row r="14" spans="1:10" ht="15" customHeight="1">
      <c r="A14" s="13" t="s">
        <v>68</v>
      </c>
      <c r="B14" s="89"/>
      <c r="C14" s="73">
        <v>1000</v>
      </c>
      <c r="D14" s="74">
        <v>115400</v>
      </c>
      <c r="E14" s="75">
        <v>115363.94</v>
      </c>
      <c r="F14" s="52">
        <f>E14/D14</f>
        <v>0.9996875216637782</v>
      </c>
      <c r="G14" s="140">
        <v>70000</v>
      </c>
      <c r="H14" s="74">
        <v>83500</v>
      </c>
      <c r="I14" s="75">
        <v>83513</v>
      </c>
      <c r="J14" s="52">
        <f>I14/H14</f>
        <v>1.0001556886227545</v>
      </c>
    </row>
    <row r="15" spans="1:10" ht="15" customHeight="1" thickBot="1">
      <c r="A15" s="204" t="s">
        <v>98</v>
      </c>
      <c r="B15" s="205"/>
      <c r="C15" s="76">
        <v>0</v>
      </c>
      <c r="D15" s="77">
        <v>0</v>
      </c>
      <c r="E15" s="78">
        <v>0</v>
      </c>
      <c r="F15" s="52">
        <v>0</v>
      </c>
      <c r="G15" s="141">
        <v>0</v>
      </c>
      <c r="H15" s="77">
        <v>0</v>
      </c>
      <c r="I15" s="78">
        <v>0</v>
      </c>
      <c r="J15" s="56">
        <f>IF(ISERR(I15/H15),0,I15/H15)</f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5" customHeight="1">
      <c r="A17" s="18" t="s">
        <v>132</v>
      </c>
      <c r="B17" s="19">
        <v>558</v>
      </c>
      <c r="C17" s="79">
        <v>0</v>
      </c>
      <c r="D17" s="69">
        <v>78700</v>
      </c>
      <c r="E17" s="69">
        <v>78737</v>
      </c>
      <c r="F17" s="52">
        <f aca="true" t="shared" si="0" ref="F17:F22">E17/D17</f>
        <v>1.0004701397712834</v>
      </c>
      <c r="G17" s="21">
        <v>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154</v>
      </c>
      <c r="B18" s="19">
        <v>501</v>
      </c>
      <c r="C18" s="79">
        <v>130200</v>
      </c>
      <c r="D18" s="80">
        <v>179600</v>
      </c>
      <c r="E18" s="69">
        <v>179588.26</v>
      </c>
      <c r="F18" s="52">
        <f t="shared" si="0"/>
        <v>0.9999346325167039</v>
      </c>
      <c r="G18" s="21">
        <v>0</v>
      </c>
      <c r="H18" s="81">
        <v>0</v>
      </c>
      <c r="I18" s="69">
        <v>0</v>
      </c>
      <c r="J18" s="52">
        <v>0</v>
      </c>
    </row>
    <row r="19" spans="1:10" ht="15" customHeight="1">
      <c r="A19" s="18" t="s">
        <v>134</v>
      </c>
      <c r="B19" s="19">
        <v>501</v>
      </c>
      <c r="C19" s="79">
        <v>500000</v>
      </c>
      <c r="D19" s="69">
        <v>542000</v>
      </c>
      <c r="E19" s="69">
        <v>541991.15</v>
      </c>
      <c r="F19" s="52">
        <f t="shared" si="0"/>
        <v>0.9999836715867159</v>
      </c>
      <c r="G19" s="21">
        <v>0</v>
      </c>
      <c r="H19" s="81">
        <v>0</v>
      </c>
      <c r="I19" s="69">
        <v>0</v>
      </c>
      <c r="J19" s="52">
        <v>0</v>
      </c>
    </row>
    <row r="20" spans="1:10" ht="15" customHeight="1">
      <c r="A20" s="10" t="s">
        <v>135</v>
      </c>
      <c r="B20" s="11">
        <v>502</v>
      </c>
      <c r="C20" s="82">
        <v>271600</v>
      </c>
      <c r="D20" s="80">
        <v>231800</v>
      </c>
      <c r="E20" s="80">
        <v>231791.63</v>
      </c>
      <c r="F20" s="52">
        <f t="shared" si="0"/>
        <v>0.999963891285591</v>
      </c>
      <c r="G20" s="130">
        <v>10900</v>
      </c>
      <c r="H20" s="83">
        <v>12800</v>
      </c>
      <c r="I20" s="80">
        <v>12780</v>
      </c>
      <c r="J20" s="52">
        <f>I20/H20</f>
        <v>0.9984375</v>
      </c>
    </row>
    <row r="21" spans="1:10" ht="15" customHeight="1">
      <c r="A21" s="10" t="s">
        <v>136</v>
      </c>
      <c r="B21" s="11">
        <v>502</v>
      </c>
      <c r="C21" s="82">
        <v>153300</v>
      </c>
      <c r="D21" s="80">
        <v>145200</v>
      </c>
      <c r="E21" s="80">
        <v>145159</v>
      </c>
      <c r="F21" s="52">
        <f t="shared" si="0"/>
        <v>0.9997176308539945</v>
      </c>
      <c r="G21" s="130">
        <v>800</v>
      </c>
      <c r="H21" s="83">
        <v>900</v>
      </c>
      <c r="I21" s="80">
        <v>871</v>
      </c>
      <c r="J21" s="52">
        <f>I21/H21</f>
        <v>0.9677777777777777</v>
      </c>
    </row>
    <row r="22" spans="1:10" ht="15" customHeight="1">
      <c r="A22" s="10" t="s">
        <v>137</v>
      </c>
      <c r="B22" s="11">
        <v>502</v>
      </c>
      <c r="C22" s="82">
        <v>86000</v>
      </c>
      <c r="D22" s="80">
        <v>132700</v>
      </c>
      <c r="E22" s="80">
        <v>132722</v>
      </c>
      <c r="F22" s="52">
        <f t="shared" si="0"/>
        <v>1.0001657874905803</v>
      </c>
      <c r="G22" s="130">
        <v>5600</v>
      </c>
      <c r="H22" s="83">
        <v>12000</v>
      </c>
      <c r="I22" s="80">
        <v>12012</v>
      </c>
      <c r="J22" s="52">
        <f>I22/H22</f>
        <v>1.001</v>
      </c>
    </row>
    <row r="23" spans="1:10" ht="15" customHeight="1">
      <c r="A23" s="10" t="s">
        <v>138</v>
      </c>
      <c r="B23" s="11">
        <v>502</v>
      </c>
      <c r="C23" s="82">
        <v>0</v>
      </c>
      <c r="D23" s="80">
        <v>0</v>
      </c>
      <c r="E23" s="80">
        <v>0</v>
      </c>
      <c r="F23" s="52">
        <v>0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153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0</v>
      </c>
      <c r="H24" s="83">
        <v>0</v>
      </c>
      <c r="I24" s="80">
        <v>0</v>
      </c>
      <c r="J24" s="52">
        <v>0</v>
      </c>
    </row>
    <row r="25" spans="1:10" ht="15" customHeight="1">
      <c r="A25" s="10" t="s">
        <v>140</v>
      </c>
      <c r="B25" s="11">
        <v>511</v>
      </c>
      <c r="C25" s="82">
        <v>27500</v>
      </c>
      <c r="D25" s="80">
        <v>194000</v>
      </c>
      <c r="E25" s="80">
        <v>194031.49</v>
      </c>
      <c r="F25" s="52">
        <f aca="true" t="shared" si="1" ref="F25:F31">E25/D25</f>
        <v>1.0001623195876288</v>
      </c>
      <c r="G25" s="130">
        <v>0</v>
      </c>
      <c r="H25" s="83">
        <v>0</v>
      </c>
      <c r="I25" s="80">
        <v>0</v>
      </c>
      <c r="J25" s="52">
        <v>0</v>
      </c>
    </row>
    <row r="26" spans="1:10" ht="15" customHeight="1">
      <c r="A26" s="10" t="s">
        <v>151</v>
      </c>
      <c r="B26" s="11">
        <v>512</v>
      </c>
      <c r="C26" s="82">
        <v>8000</v>
      </c>
      <c r="D26" s="80">
        <v>7900</v>
      </c>
      <c r="E26" s="80">
        <v>7851</v>
      </c>
      <c r="F26" s="52">
        <f t="shared" si="1"/>
        <v>0.9937974683544304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0</v>
      </c>
      <c r="D27" s="80">
        <v>400</v>
      </c>
      <c r="E27" s="80">
        <v>370</v>
      </c>
      <c r="F27" s="52">
        <f t="shared" si="1"/>
        <v>0.925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142</v>
      </c>
      <c r="B28" s="11">
        <v>518</v>
      </c>
      <c r="C28" s="82">
        <v>221900</v>
      </c>
      <c r="D28" s="80">
        <v>294200</v>
      </c>
      <c r="E28" s="80">
        <v>294221.51</v>
      </c>
      <c r="F28" s="52">
        <f t="shared" si="1"/>
        <v>1.0000731135282122</v>
      </c>
      <c r="G28" s="130">
        <v>400</v>
      </c>
      <c r="H28" s="83">
        <v>700</v>
      </c>
      <c r="I28" s="80">
        <v>720</v>
      </c>
      <c r="J28" s="52">
        <f>I28/H28</f>
        <v>1.0285714285714285</v>
      </c>
    </row>
    <row r="29" spans="1:10" ht="15" customHeight="1">
      <c r="A29" s="10" t="s">
        <v>143</v>
      </c>
      <c r="B29" s="11">
        <v>521</v>
      </c>
      <c r="C29" s="82">
        <v>22000</v>
      </c>
      <c r="D29" s="80">
        <v>341600</v>
      </c>
      <c r="E29" s="80">
        <v>341600</v>
      </c>
      <c r="F29" s="52">
        <f t="shared" si="1"/>
        <v>1</v>
      </c>
      <c r="G29" s="130">
        <v>6300</v>
      </c>
      <c r="H29" s="83">
        <v>8000</v>
      </c>
      <c r="I29" s="80">
        <v>8000</v>
      </c>
      <c r="J29" s="52">
        <f>I29/H29</f>
        <v>1</v>
      </c>
    </row>
    <row r="30" spans="1:10" ht="15" customHeight="1">
      <c r="A30" s="10" t="s">
        <v>144</v>
      </c>
      <c r="B30" s="11">
        <v>524</v>
      </c>
      <c r="C30" s="82">
        <v>0</v>
      </c>
      <c r="D30" s="80">
        <v>115700</v>
      </c>
      <c r="E30" s="80">
        <v>115726</v>
      </c>
      <c r="F30" s="52">
        <f t="shared" si="1"/>
        <v>1.0002247191011235</v>
      </c>
      <c r="G30" s="130">
        <v>0</v>
      </c>
      <c r="H30" s="83">
        <v>0</v>
      </c>
      <c r="I30" s="80">
        <v>0</v>
      </c>
      <c r="J30" s="52">
        <v>0</v>
      </c>
    </row>
    <row r="31" spans="1:10" ht="15" customHeight="1">
      <c r="A31" s="10" t="s">
        <v>191</v>
      </c>
      <c r="B31" s="11">
        <v>527</v>
      </c>
      <c r="C31" s="82">
        <v>0</v>
      </c>
      <c r="D31" s="80">
        <v>7600</v>
      </c>
      <c r="E31" s="80">
        <v>7632</v>
      </c>
      <c r="F31" s="52">
        <f t="shared" si="1"/>
        <v>1.0042105263157894</v>
      </c>
      <c r="G31" s="130">
        <v>0</v>
      </c>
      <c r="H31" s="83">
        <v>0</v>
      </c>
      <c r="I31" s="80">
        <v>0</v>
      </c>
      <c r="J31" s="52">
        <v>0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500</v>
      </c>
      <c r="E32" s="80">
        <v>442</v>
      </c>
      <c r="F32" s="52">
        <f>E32/D32</f>
        <v>0.884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187</v>
      </c>
      <c r="B37" s="11">
        <v>549</v>
      </c>
      <c r="C37" s="82">
        <v>0</v>
      </c>
      <c r="D37" s="80">
        <v>0</v>
      </c>
      <c r="E37" s="80">
        <v>0</v>
      </c>
      <c r="F37" s="52">
        <v>0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36600</v>
      </c>
      <c r="D38" s="80">
        <v>36600</v>
      </c>
      <c r="E38" s="80">
        <v>36566</v>
      </c>
      <c r="F38" s="52">
        <f>E38/D38</f>
        <v>0.9990710382513661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200</v>
      </c>
      <c r="D39" s="85">
        <v>400</v>
      </c>
      <c r="E39" s="85">
        <v>324.03</v>
      </c>
      <c r="F39" s="52">
        <f>E39/D39</f>
        <v>0.8100749999999999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SUM(C8:C15)</f>
        <v>1457300</v>
      </c>
      <c r="D40" s="59">
        <f>SUM(D8:D15)</f>
        <v>2308900</v>
      </c>
      <c r="E40" s="59">
        <f>SUM(E8:E15)</f>
        <v>2308753.07</v>
      </c>
      <c r="F40" s="60">
        <f>E40/D40</f>
        <v>0.9999363636363635</v>
      </c>
      <c r="G40" s="61">
        <f>SUM(G8:G15)</f>
        <v>70000</v>
      </c>
      <c r="H40" s="61">
        <f>SUM(H8:H15)</f>
        <v>83500</v>
      </c>
      <c r="I40" s="62">
        <f>SUM(I8:I15)</f>
        <v>83513</v>
      </c>
      <c r="J40" s="60">
        <f>I40/H40</f>
        <v>1.0001556886227545</v>
      </c>
    </row>
    <row r="41" spans="1:10" ht="15" customHeight="1" thickBot="1">
      <c r="A41" s="13" t="s">
        <v>21</v>
      </c>
      <c r="B41" s="16"/>
      <c r="C41" s="63">
        <f>-SUM(C17:C39)</f>
        <v>-1457300</v>
      </c>
      <c r="D41" s="63">
        <f>-SUM(D17:D39)</f>
        <v>-2308900</v>
      </c>
      <c r="E41" s="63">
        <f>-SUM(E17:E39)</f>
        <v>-2308753.07</v>
      </c>
      <c r="F41" s="52">
        <f>E41/D41</f>
        <v>0.9999363636363635</v>
      </c>
      <c r="G41" s="64">
        <f>-SUM(G17:G39)</f>
        <v>-24000</v>
      </c>
      <c r="H41" s="64">
        <f>-SUM(H17:H39)</f>
        <v>-34400</v>
      </c>
      <c r="I41" s="65">
        <f>-SUM(I17:I39)</f>
        <v>-34383</v>
      </c>
      <c r="J41" s="56">
        <f>I41/H41</f>
        <v>0.9995058139534884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0</v>
      </c>
      <c r="F42" s="67" t="s">
        <v>19</v>
      </c>
      <c r="G42" s="184">
        <f>+G40+G41</f>
        <v>46000</v>
      </c>
      <c r="H42" s="87">
        <f>+H40+H41</f>
        <v>49100</v>
      </c>
      <c r="I42" s="101">
        <f>+I40+I41</f>
        <v>49130</v>
      </c>
      <c r="J42" s="52">
        <f>I42/H42</f>
        <v>1.0006109979633402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0</v>
      </c>
      <c r="F44" s="179" t="s">
        <v>19</v>
      </c>
      <c r="G44" s="185">
        <v>0</v>
      </c>
      <c r="H44" s="181">
        <v>0</v>
      </c>
      <c r="I44" s="101">
        <f>I42</f>
        <v>49130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49130</v>
      </c>
      <c r="J45" s="180" t="s">
        <v>19</v>
      </c>
    </row>
    <row r="46" ht="12.75">
      <c r="C46" s="158"/>
    </row>
  </sheetData>
  <sheetProtection/>
  <mergeCells count="9">
    <mergeCell ref="A16:J16"/>
    <mergeCell ref="A12:B12"/>
    <mergeCell ref="A13:B13"/>
    <mergeCell ref="A7:J7"/>
    <mergeCell ref="A8:B8"/>
    <mergeCell ref="D2:F2"/>
    <mergeCell ref="C4:F4"/>
    <mergeCell ref="G4:J4"/>
    <mergeCell ref="A15:B15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&amp;L&amp;A&amp;R146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276</v>
      </c>
    </row>
    <row r="2" spans="1:9" ht="15">
      <c r="A2" s="38" t="s">
        <v>99</v>
      </c>
      <c r="D2" s="206" t="s">
        <v>8</v>
      </c>
      <c r="E2" s="206"/>
      <c r="F2" s="206"/>
      <c r="G2" s="126"/>
      <c r="H2" s="39" t="s">
        <v>9</v>
      </c>
      <c r="I2" s="40">
        <v>43830</v>
      </c>
    </row>
    <row r="3" ht="13.5" thickBot="1"/>
    <row r="4" spans="3:10" ht="12" customHeight="1">
      <c r="C4" s="207" t="s">
        <v>61</v>
      </c>
      <c r="D4" s="208"/>
      <c r="E4" s="208"/>
      <c r="F4" s="209"/>
      <c r="G4" s="210" t="s">
        <v>10</v>
      </c>
      <c r="H4" s="208"/>
      <c r="I4" s="208"/>
      <c r="J4" s="209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16" t="s">
        <v>65</v>
      </c>
      <c r="B7" s="217"/>
      <c r="C7" s="217"/>
      <c r="D7" s="217"/>
      <c r="E7" s="217"/>
      <c r="F7" s="217"/>
      <c r="G7" s="217"/>
      <c r="H7" s="217"/>
      <c r="I7" s="217"/>
      <c r="J7" s="218"/>
    </row>
    <row r="8" spans="1:10" ht="15" customHeight="1">
      <c r="A8" s="211" t="s">
        <v>131</v>
      </c>
      <c r="B8" s="212"/>
      <c r="C8" s="68">
        <v>643300</v>
      </c>
      <c r="D8" s="21">
        <v>643300</v>
      </c>
      <c r="E8" s="69">
        <v>643300</v>
      </c>
      <c r="F8" s="52">
        <f>E8/D8</f>
        <v>1</v>
      </c>
      <c r="G8" s="21">
        <v>0</v>
      </c>
      <c r="H8" s="21">
        <v>0</v>
      </c>
      <c r="I8" s="69">
        <v>0</v>
      </c>
      <c r="J8" s="52">
        <f>IF(ISERR(I8/H8),0,I8/H8)</f>
        <v>0</v>
      </c>
    </row>
    <row r="9" spans="1:10" ht="15" customHeight="1">
      <c r="A9" s="13" t="s">
        <v>207</v>
      </c>
      <c r="B9" s="16"/>
      <c r="C9" s="70">
        <v>0</v>
      </c>
      <c r="D9" s="71">
        <v>465900</v>
      </c>
      <c r="E9" s="72">
        <v>465900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>IF(ISERR(I9/H9),0,I9/H9)</f>
        <v>0</v>
      </c>
    </row>
    <row r="10" spans="1:10" ht="15" customHeight="1">
      <c r="A10" s="13" t="s">
        <v>307</v>
      </c>
      <c r="B10" s="16"/>
      <c r="C10" s="70">
        <v>0</v>
      </c>
      <c r="D10" s="71">
        <v>117800</v>
      </c>
      <c r="E10" s="72">
        <v>117818.76</v>
      </c>
      <c r="F10" s="52">
        <f>E10/D10</f>
        <v>1.0001592529711374</v>
      </c>
      <c r="G10" s="139">
        <v>0</v>
      </c>
      <c r="H10" s="71">
        <v>0</v>
      </c>
      <c r="I10" s="72">
        <v>0</v>
      </c>
      <c r="J10" s="55">
        <v>0</v>
      </c>
    </row>
    <row r="11" spans="1:10" ht="15" customHeight="1">
      <c r="A11" s="13" t="s">
        <v>196</v>
      </c>
      <c r="B11" s="16"/>
      <c r="C11" s="70">
        <v>0</v>
      </c>
      <c r="D11" s="71">
        <v>0</v>
      </c>
      <c r="E11" s="165">
        <v>0</v>
      </c>
      <c r="F11" s="52">
        <v>0</v>
      </c>
      <c r="G11" s="139">
        <v>0</v>
      </c>
      <c r="H11" s="71">
        <v>0</v>
      </c>
      <c r="I11" s="72">
        <v>0</v>
      </c>
      <c r="J11" s="55">
        <v>0</v>
      </c>
    </row>
    <row r="12" spans="1:10" ht="15" customHeight="1">
      <c r="A12" s="213" t="s">
        <v>66</v>
      </c>
      <c r="B12" s="214"/>
      <c r="C12" s="70">
        <v>330100</v>
      </c>
      <c r="D12" s="71">
        <v>299500</v>
      </c>
      <c r="E12" s="72">
        <v>299500</v>
      </c>
      <c r="F12" s="52">
        <f>E12/D12</f>
        <v>1</v>
      </c>
      <c r="G12" s="139">
        <v>0</v>
      </c>
      <c r="H12" s="71">
        <v>0</v>
      </c>
      <c r="I12" s="72">
        <v>0</v>
      </c>
      <c r="J12" s="55">
        <f>IF(ISERR(I12/H12),0,I12/H12)</f>
        <v>0</v>
      </c>
    </row>
    <row r="13" spans="1:10" ht="15" customHeight="1">
      <c r="A13" s="213" t="s">
        <v>67</v>
      </c>
      <c r="B13" s="215"/>
      <c r="C13" s="70">
        <v>540000</v>
      </c>
      <c r="D13" s="71">
        <v>596400</v>
      </c>
      <c r="E13" s="72">
        <v>596354.98</v>
      </c>
      <c r="F13" s="52">
        <f>E13/D13</f>
        <v>0.9999245137491616</v>
      </c>
      <c r="G13" s="139">
        <v>0</v>
      </c>
      <c r="H13" s="71">
        <v>0</v>
      </c>
      <c r="I13" s="72">
        <v>0</v>
      </c>
      <c r="J13" s="55">
        <f>IF(ISERR(I13/H13),0,I13/H13)</f>
        <v>0</v>
      </c>
    </row>
    <row r="14" spans="1:10" ht="15" customHeight="1">
      <c r="A14" s="213" t="s">
        <v>68</v>
      </c>
      <c r="B14" s="224"/>
      <c r="C14" s="73">
        <v>100</v>
      </c>
      <c r="D14" s="74">
        <v>316900</v>
      </c>
      <c r="E14" s="75">
        <v>316863.36</v>
      </c>
      <c r="F14" s="52">
        <f>E14/D14</f>
        <v>0.9998843799305774</v>
      </c>
      <c r="G14" s="140">
        <v>50000</v>
      </c>
      <c r="H14" s="74">
        <v>116200</v>
      </c>
      <c r="I14" s="75">
        <v>116184.7</v>
      </c>
      <c r="J14" s="52">
        <f>I14/H14</f>
        <v>0.999868330464716</v>
      </c>
    </row>
    <row r="15" spans="1:10" ht="15" customHeight="1" thickBot="1">
      <c r="A15" s="204" t="s">
        <v>197</v>
      </c>
      <c r="B15" s="205"/>
      <c r="C15" s="76">
        <v>0</v>
      </c>
      <c r="D15" s="77">
        <v>17900</v>
      </c>
      <c r="E15" s="78">
        <v>17848</v>
      </c>
      <c r="F15" s="52">
        <f>E15/D15</f>
        <v>0.9970949720670391</v>
      </c>
      <c r="G15" s="141">
        <v>0</v>
      </c>
      <c r="H15" s="77">
        <v>0</v>
      </c>
      <c r="I15" s="78">
        <v>0</v>
      </c>
      <c r="J15" s="56">
        <f>IF(ISERR(I15/H15),0,I15/H15)</f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5" customHeight="1">
      <c r="A17" s="18" t="s">
        <v>132</v>
      </c>
      <c r="B17" s="19">
        <v>558</v>
      </c>
      <c r="C17" s="79">
        <v>17100</v>
      </c>
      <c r="D17" s="69">
        <v>297400</v>
      </c>
      <c r="E17" s="69">
        <v>297335.62</v>
      </c>
      <c r="F17" s="52">
        <f aca="true" t="shared" si="0" ref="F17:F22">E17/D17</f>
        <v>0.999783523873571</v>
      </c>
      <c r="G17" s="21">
        <v>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152</v>
      </c>
      <c r="B18" s="19">
        <v>501</v>
      </c>
      <c r="C18" s="79">
        <v>40000</v>
      </c>
      <c r="D18" s="80">
        <v>80300</v>
      </c>
      <c r="E18" s="69">
        <v>86019.85</v>
      </c>
      <c r="F18" s="52">
        <f t="shared" si="0"/>
        <v>1.0712310087173103</v>
      </c>
      <c r="G18" s="21">
        <v>33000</v>
      </c>
      <c r="H18" s="81">
        <v>11100</v>
      </c>
      <c r="I18" s="69">
        <v>11090</v>
      </c>
      <c r="J18" s="52">
        <f>I18/H18</f>
        <v>0.9990990990990991</v>
      </c>
    </row>
    <row r="19" spans="1:10" ht="15" customHeight="1">
      <c r="A19" s="18" t="s">
        <v>134</v>
      </c>
      <c r="B19" s="19">
        <v>501</v>
      </c>
      <c r="C19" s="79">
        <v>540000</v>
      </c>
      <c r="D19" s="69">
        <v>596400</v>
      </c>
      <c r="E19" s="69">
        <v>596354.98</v>
      </c>
      <c r="F19" s="52">
        <f t="shared" si="0"/>
        <v>0.9999245137491616</v>
      </c>
      <c r="G19" s="21">
        <v>0</v>
      </c>
      <c r="H19" s="81">
        <v>0</v>
      </c>
      <c r="I19" s="69">
        <v>0</v>
      </c>
      <c r="J19" s="52">
        <v>0</v>
      </c>
    </row>
    <row r="20" spans="1:10" ht="15" customHeight="1">
      <c r="A20" s="10" t="s">
        <v>135</v>
      </c>
      <c r="B20" s="11">
        <v>502</v>
      </c>
      <c r="C20" s="82">
        <v>307700</v>
      </c>
      <c r="D20" s="80">
        <v>284300</v>
      </c>
      <c r="E20" s="80">
        <v>284228.17</v>
      </c>
      <c r="F20" s="52">
        <f t="shared" si="0"/>
        <v>0.999747344354555</v>
      </c>
      <c r="G20" s="130">
        <v>1000</v>
      </c>
      <c r="H20" s="83">
        <v>0</v>
      </c>
      <c r="I20" s="80">
        <v>0</v>
      </c>
      <c r="J20" s="52">
        <v>0</v>
      </c>
    </row>
    <row r="21" spans="1:10" ht="15" customHeight="1">
      <c r="A21" s="10" t="s">
        <v>136</v>
      </c>
      <c r="B21" s="11">
        <v>502</v>
      </c>
      <c r="C21" s="82">
        <v>108700</v>
      </c>
      <c r="D21" s="80">
        <v>129100</v>
      </c>
      <c r="E21" s="80">
        <v>129037</v>
      </c>
      <c r="F21" s="52">
        <f t="shared" si="0"/>
        <v>0.9995120061967467</v>
      </c>
      <c r="G21" s="130">
        <v>1000</v>
      </c>
      <c r="H21" s="83">
        <v>0</v>
      </c>
      <c r="I21" s="80">
        <v>0</v>
      </c>
      <c r="J21" s="52">
        <v>0</v>
      </c>
    </row>
    <row r="22" spans="1:10" ht="15" customHeight="1">
      <c r="A22" s="10" t="s">
        <v>137</v>
      </c>
      <c r="B22" s="11">
        <v>502</v>
      </c>
      <c r="C22" s="82">
        <v>90000</v>
      </c>
      <c r="D22" s="80">
        <v>85500</v>
      </c>
      <c r="E22" s="80">
        <v>85424</v>
      </c>
      <c r="F22" s="52">
        <f t="shared" si="0"/>
        <v>0.9991111111111111</v>
      </c>
      <c r="G22" s="130">
        <v>15000</v>
      </c>
      <c r="H22" s="83">
        <v>6500</v>
      </c>
      <c r="I22" s="80">
        <v>6492</v>
      </c>
      <c r="J22" s="52">
        <f>I22/H22</f>
        <v>0.9987692307692307</v>
      </c>
    </row>
    <row r="23" spans="1:10" ht="15" customHeight="1">
      <c r="A23" s="10" t="s">
        <v>138</v>
      </c>
      <c r="B23" s="11">
        <v>502</v>
      </c>
      <c r="C23" s="82">
        <v>0</v>
      </c>
      <c r="D23" s="80">
        <v>0</v>
      </c>
      <c r="E23" s="80">
        <v>0</v>
      </c>
      <c r="F23" s="52">
        <v>0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153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0</v>
      </c>
      <c r="H24" s="83">
        <v>0</v>
      </c>
      <c r="I24" s="80">
        <v>0</v>
      </c>
      <c r="J24" s="52">
        <v>0</v>
      </c>
    </row>
    <row r="25" spans="1:10" ht="15" customHeight="1">
      <c r="A25" s="10" t="s">
        <v>140</v>
      </c>
      <c r="B25" s="11">
        <v>511</v>
      </c>
      <c r="C25" s="82">
        <v>27400</v>
      </c>
      <c r="D25" s="80">
        <v>22700</v>
      </c>
      <c r="E25" s="80">
        <v>22624.4</v>
      </c>
      <c r="F25" s="52">
        <f>E25/D25</f>
        <v>0.9966696035242292</v>
      </c>
      <c r="G25" s="130">
        <v>0</v>
      </c>
      <c r="H25" s="83">
        <v>0</v>
      </c>
      <c r="I25" s="80">
        <v>0</v>
      </c>
      <c r="J25" s="52">
        <v>0</v>
      </c>
    </row>
    <row r="26" spans="1:10" ht="15" customHeight="1">
      <c r="A26" s="10" t="s">
        <v>228</v>
      </c>
      <c r="B26" s="11">
        <v>512</v>
      </c>
      <c r="C26" s="82">
        <v>4000</v>
      </c>
      <c r="D26" s="80">
        <v>13200</v>
      </c>
      <c r="E26" s="80">
        <v>13186</v>
      </c>
      <c r="F26" s="52">
        <f>E26/D26</f>
        <v>0.9989393939393939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0</v>
      </c>
      <c r="D27" s="80">
        <v>0</v>
      </c>
      <c r="E27" s="80">
        <v>0</v>
      </c>
      <c r="F27" s="52">
        <v>0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245</v>
      </c>
      <c r="B28" s="11">
        <v>518</v>
      </c>
      <c r="C28" s="82">
        <v>120000</v>
      </c>
      <c r="D28" s="80">
        <v>287200</v>
      </c>
      <c r="E28" s="80">
        <v>323563.09</v>
      </c>
      <c r="F28" s="52">
        <f>E28/D28</f>
        <v>1.126612430362117</v>
      </c>
      <c r="G28" s="130">
        <v>0</v>
      </c>
      <c r="H28" s="83">
        <v>0</v>
      </c>
      <c r="I28" s="80">
        <v>0</v>
      </c>
      <c r="J28" s="52">
        <v>0</v>
      </c>
    </row>
    <row r="29" spans="1:10" ht="15" customHeight="1">
      <c r="A29" s="10" t="s">
        <v>229</v>
      </c>
      <c r="B29" s="11">
        <v>521</v>
      </c>
      <c r="C29" s="82">
        <v>96000</v>
      </c>
      <c r="D29" s="80">
        <v>400300</v>
      </c>
      <c r="E29" s="80">
        <v>400252</v>
      </c>
      <c r="F29" s="52">
        <f>E29/D29</f>
        <v>0.9998800899325506</v>
      </c>
      <c r="G29" s="130">
        <v>0</v>
      </c>
      <c r="H29" s="83">
        <v>9200</v>
      </c>
      <c r="I29" s="80">
        <v>9150</v>
      </c>
      <c r="J29" s="52">
        <f>I29/H29</f>
        <v>0.9945652173913043</v>
      </c>
    </row>
    <row r="30" spans="1:10" ht="15" customHeight="1">
      <c r="A30" s="10" t="s">
        <v>246</v>
      </c>
      <c r="B30" s="11">
        <v>524</v>
      </c>
      <c r="C30" s="82">
        <v>32000</v>
      </c>
      <c r="D30" s="80">
        <v>133100</v>
      </c>
      <c r="E30" s="80">
        <v>133148.5</v>
      </c>
      <c r="F30" s="52">
        <f>E30/D30</f>
        <v>1.0003643876784372</v>
      </c>
      <c r="G30" s="130">
        <v>0</v>
      </c>
      <c r="H30" s="83">
        <v>0</v>
      </c>
      <c r="I30" s="80">
        <v>0</v>
      </c>
      <c r="J30" s="52">
        <v>0</v>
      </c>
    </row>
    <row r="31" spans="1:10" ht="15" customHeight="1">
      <c r="A31" s="10" t="s">
        <v>230</v>
      </c>
      <c r="B31" s="11">
        <v>527</v>
      </c>
      <c r="C31" s="82">
        <v>1000</v>
      </c>
      <c r="D31" s="80">
        <v>7900</v>
      </c>
      <c r="E31" s="80">
        <v>7934.82</v>
      </c>
      <c r="F31" s="52">
        <f>E31/D31</f>
        <v>1.0044075949367088</v>
      </c>
      <c r="G31" s="130">
        <v>0</v>
      </c>
      <c r="H31" s="83">
        <v>0</v>
      </c>
      <c r="I31" s="80">
        <v>0</v>
      </c>
      <c r="J31" s="52">
        <v>0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700</v>
      </c>
      <c r="E32" s="80">
        <v>649</v>
      </c>
      <c r="F32" s="52">
        <f>E32/D32</f>
        <v>0.9271428571428572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187</v>
      </c>
      <c r="B37" s="11">
        <v>549</v>
      </c>
      <c r="C37" s="82">
        <v>10000</v>
      </c>
      <c r="D37" s="80">
        <v>0</v>
      </c>
      <c r="E37" s="80">
        <v>0</v>
      </c>
      <c r="F37" s="52">
        <v>0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119600</v>
      </c>
      <c r="D38" s="80">
        <v>119600</v>
      </c>
      <c r="E38" s="80">
        <v>119569.42</v>
      </c>
      <c r="F38" s="52">
        <f>E38/D38</f>
        <v>0.9997443143812709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0</v>
      </c>
      <c r="D39" s="85">
        <v>0</v>
      </c>
      <c r="E39" s="85">
        <v>32.18</v>
      </c>
      <c r="F39" s="58">
        <v>0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SUM(C8:C15)</f>
        <v>1513500</v>
      </c>
      <c r="D40" s="59">
        <f>SUM(D8:D15)</f>
        <v>2457700</v>
      </c>
      <c r="E40" s="59">
        <f>SUM(E8:E15)</f>
        <v>2457585.1</v>
      </c>
      <c r="F40" s="60">
        <f>E40/D40</f>
        <v>0.9999532489726167</v>
      </c>
      <c r="G40" s="61">
        <f>SUM(G8:G15)</f>
        <v>50000</v>
      </c>
      <c r="H40" s="61">
        <f>SUM(H8:H15)</f>
        <v>116200</v>
      </c>
      <c r="I40" s="62">
        <f>SUM(I8:I15)</f>
        <v>116184.7</v>
      </c>
      <c r="J40" s="60">
        <f>I40/H40</f>
        <v>0.999868330464716</v>
      </c>
    </row>
    <row r="41" spans="1:10" ht="15" customHeight="1" thickBot="1">
      <c r="A41" s="13" t="s">
        <v>21</v>
      </c>
      <c r="B41" s="16"/>
      <c r="C41" s="63">
        <f>-SUM(C17:C39)</f>
        <v>-1513500</v>
      </c>
      <c r="D41" s="63">
        <f>-SUM(D17:D39)</f>
        <v>-2457700</v>
      </c>
      <c r="E41" s="63">
        <f>-SUM(E17:E39)</f>
        <v>-2499359.03</v>
      </c>
      <c r="F41" s="52">
        <f>E41/D41</f>
        <v>1.0169504129877527</v>
      </c>
      <c r="G41" s="64">
        <f>-SUM(G17:G39)</f>
        <v>-50000</v>
      </c>
      <c r="H41" s="64">
        <f>-SUM(H17:H39)</f>
        <v>-26800</v>
      </c>
      <c r="I41" s="65">
        <f>-SUM(I17:I39)</f>
        <v>-26732</v>
      </c>
      <c r="J41" s="56">
        <f>I41/H41</f>
        <v>0.9974626865671642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-41773.9299999997</v>
      </c>
      <c r="F42" s="67" t="s">
        <v>19</v>
      </c>
      <c r="G42" s="184">
        <f>+G40+G41</f>
        <v>0</v>
      </c>
      <c r="H42" s="87">
        <f>+H40+H41</f>
        <v>89400</v>
      </c>
      <c r="I42" s="101">
        <f>+I40+I41</f>
        <v>89452.7</v>
      </c>
      <c r="J42" s="52">
        <f>I42/H42</f>
        <v>1.000589485458613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-41773.9299999997</v>
      </c>
      <c r="F44" s="179" t="s">
        <v>19</v>
      </c>
      <c r="G44" s="185">
        <v>0</v>
      </c>
      <c r="H44" s="181">
        <v>0</v>
      </c>
      <c r="I44" s="101">
        <f>I42</f>
        <v>89452.7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47678.770000000295</v>
      </c>
      <c r="J45" s="180" t="s">
        <v>19</v>
      </c>
    </row>
    <row r="46" ht="12.75">
      <c r="C46" s="158"/>
    </row>
  </sheetData>
  <sheetProtection/>
  <mergeCells count="10">
    <mergeCell ref="A16:J16"/>
    <mergeCell ref="A12:B12"/>
    <mergeCell ref="A13:B13"/>
    <mergeCell ref="A14:B14"/>
    <mergeCell ref="D2:F2"/>
    <mergeCell ref="C4:F4"/>
    <mergeCell ref="G4:J4"/>
    <mergeCell ref="A15:B15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&amp;L&amp;A&amp;R147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96</v>
      </c>
    </row>
    <row r="2" spans="1:9" ht="15">
      <c r="A2" s="38" t="s">
        <v>97</v>
      </c>
      <c r="D2" s="206" t="s">
        <v>8</v>
      </c>
      <c r="E2" s="206"/>
      <c r="F2" s="206"/>
      <c r="G2" s="126"/>
      <c r="H2" s="39" t="s">
        <v>9</v>
      </c>
      <c r="I2" s="40">
        <v>43830</v>
      </c>
    </row>
    <row r="3" ht="13.5" thickBot="1"/>
    <row r="4" spans="3:10" ht="12" customHeight="1">
      <c r="C4" s="207" t="s">
        <v>61</v>
      </c>
      <c r="D4" s="208"/>
      <c r="E4" s="208"/>
      <c r="F4" s="209"/>
      <c r="G4" s="210" t="s">
        <v>10</v>
      </c>
      <c r="H4" s="208"/>
      <c r="I4" s="208"/>
      <c r="J4" s="209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216" t="s">
        <v>65</v>
      </c>
      <c r="B7" s="217"/>
      <c r="C7" s="217"/>
      <c r="D7" s="217"/>
      <c r="E7" s="217"/>
      <c r="F7" s="217"/>
      <c r="G7" s="217"/>
      <c r="H7" s="217"/>
      <c r="I7" s="217"/>
      <c r="J7" s="218"/>
    </row>
    <row r="8" spans="1:10" ht="15" customHeight="1">
      <c r="A8" s="211" t="s">
        <v>131</v>
      </c>
      <c r="B8" s="212"/>
      <c r="C8" s="68">
        <v>890400</v>
      </c>
      <c r="D8" s="21">
        <v>940400</v>
      </c>
      <c r="E8" s="69">
        <v>940400</v>
      </c>
      <c r="F8" s="52">
        <f>E8/D8</f>
        <v>1</v>
      </c>
      <c r="G8" s="21">
        <v>0</v>
      </c>
      <c r="H8" s="21">
        <v>0</v>
      </c>
      <c r="I8" s="69">
        <v>0</v>
      </c>
      <c r="J8" s="52">
        <f>IF(ISERR(I8/H8),0,I8/H8)</f>
        <v>0</v>
      </c>
    </row>
    <row r="9" spans="1:10" ht="15" customHeight="1">
      <c r="A9" s="13" t="s">
        <v>207</v>
      </c>
      <c r="B9" s="16"/>
      <c r="C9" s="70">
        <v>0</v>
      </c>
      <c r="D9" s="71">
        <v>698000</v>
      </c>
      <c r="E9" s="72">
        <v>698000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>IF(ISERR(I9/H9),0,I9/H9)</f>
        <v>0</v>
      </c>
    </row>
    <row r="10" spans="1:10" ht="15" customHeight="1">
      <c r="A10" s="13" t="s">
        <v>308</v>
      </c>
      <c r="B10" s="16"/>
      <c r="C10" s="70">
        <v>0</v>
      </c>
      <c r="D10" s="71">
        <v>11300</v>
      </c>
      <c r="E10" s="72">
        <v>11275</v>
      </c>
      <c r="F10" s="52">
        <f>E10/D10</f>
        <v>0.9977876106194691</v>
      </c>
      <c r="G10" s="139">
        <v>0</v>
      </c>
      <c r="H10" s="71">
        <v>0</v>
      </c>
      <c r="I10" s="72">
        <v>0</v>
      </c>
      <c r="J10" s="55">
        <v>0</v>
      </c>
    </row>
    <row r="11" spans="1:10" ht="15" customHeight="1">
      <c r="A11" s="13" t="s">
        <v>196</v>
      </c>
      <c r="B11" s="16"/>
      <c r="C11" s="70">
        <v>0</v>
      </c>
      <c r="D11" s="71">
        <v>0</v>
      </c>
      <c r="E11" s="165">
        <v>0</v>
      </c>
      <c r="F11" s="52">
        <v>0</v>
      </c>
      <c r="G11" s="139">
        <v>0</v>
      </c>
      <c r="H11" s="71">
        <v>0</v>
      </c>
      <c r="I11" s="72">
        <v>0</v>
      </c>
      <c r="J11" s="55">
        <v>0</v>
      </c>
    </row>
    <row r="12" spans="1:10" ht="15" customHeight="1">
      <c r="A12" s="213" t="s">
        <v>66</v>
      </c>
      <c r="B12" s="214"/>
      <c r="C12" s="70">
        <v>405000</v>
      </c>
      <c r="D12" s="71">
        <v>428200</v>
      </c>
      <c r="E12" s="72">
        <v>428250</v>
      </c>
      <c r="F12" s="52">
        <f>E12/D12</f>
        <v>1.0001167678654834</v>
      </c>
      <c r="G12" s="139">
        <v>0</v>
      </c>
      <c r="H12" s="71">
        <v>0</v>
      </c>
      <c r="I12" s="72">
        <v>0</v>
      </c>
      <c r="J12" s="55">
        <f>IF(ISERR(I12/H12),0,I12/H12)</f>
        <v>0</v>
      </c>
    </row>
    <row r="13" spans="1:10" ht="15" customHeight="1">
      <c r="A13" s="213" t="s">
        <v>67</v>
      </c>
      <c r="B13" s="215"/>
      <c r="C13" s="70">
        <v>720000</v>
      </c>
      <c r="D13" s="71">
        <v>814000</v>
      </c>
      <c r="E13" s="72">
        <v>813932.23</v>
      </c>
      <c r="F13" s="52">
        <f>E13/D13</f>
        <v>0.9999167444717445</v>
      </c>
      <c r="G13" s="139">
        <v>0</v>
      </c>
      <c r="H13" s="71">
        <v>0</v>
      </c>
      <c r="I13" s="72">
        <v>0</v>
      </c>
      <c r="J13" s="55">
        <f>IF(ISERR(I13/H13),0,I13/H13)</f>
        <v>0</v>
      </c>
    </row>
    <row r="14" spans="1:10" ht="15" customHeight="1">
      <c r="A14" s="213" t="s">
        <v>68</v>
      </c>
      <c r="B14" s="224"/>
      <c r="C14" s="73">
        <v>1000</v>
      </c>
      <c r="D14" s="74">
        <v>20200</v>
      </c>
      <c r="E14" s="75">
        <v>20146.62</v>
      </c>
      <c r="F14" s="52">
        <f>E14/D14</f>
        <v>0.9973574257425742</v>
      </c>
      <c r="G14" s="140">
        <v>100000</v>
      </c>
      <c r="H14" s="74">
        <v>87700</v>
      </c>
      <c r="I14" s="75">
        <v>87732</v>
      </c>
      <c r="J14" s="52">
        <f>I14/H14</f>
        <v>1.0003648802736602</v>
      </c>
    </row>
    <row r="15" spans="1:10" ht="15" customHeight="1" thickBot="1">
      <c r="A15" s="204" t="s">
        <v>189</v>
      </c>
      <c r="B15" s="205"/>
      <c r="C15" s="76">
        <v>0</v>
      </c>
      <c r="D15" s="77">
        <v>87600</v>
      </c>
      <c r="E15" s="78">
        <v>87585</v>
      </c>
      <c r="F15" s="52">
        <f>E15/D15</f>
        <v>0.9998287671232877</v>
      </c>
      <c r="G15" s="141">
        <v>0</v>
      </c>
      <c r="H15" s="77">
        <v>0</v>
      </c>
      <c r="I15" s="78">
        <v>0</v>
      </c>
      <c r="J15" s="56">
        <f>IF(ISERR(I15/H15),0,I15/H15)</f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5" customHeight="1">
      <c r="A17" s="18" t="s">
        <v>132</v>
      </c>
      <c r="B17" s="19">
        <v>558</v>
      </c>
      <c r="C17" s="79">
        <v>0</v>
      </c>
      <c r="D17" s="69">
        <v>11200</v>
      </c>
      <c r="E17" s="69">
        <v>11147</v>
      </c>
      <c r="F17" s="52">
        <f aca="true" t="shared" si="0" ref="F17:F22">E17/D17</f>
        <v>0.9952678571428571</v>
      </c>
      <c r="G17" s="21">
        <v>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133</v>
      </c>
      <c r="B18" s="19">
        <v>501</v>
      </c>
      <c r="C18" s="79">
        <v>97200</v>
      </c>
      <c r="D18" s="80">
        <v>183700</v>
      </c>
      <c r="E18" s="69">
        <v>183690.58</v>
      </c>
      <c r="F18" s="52">
        <f t="shared" si="0"/>
        <v>0.9999487207403375</v>
      </c>
      <c r="G18" s="21">
        <v>0</v>
      </c>
      <c r="H18" s="81">
        <v>0</v>
      </c>
      <c r="I18" s="69">
        <v>0</v>
      </c>
      <c r="J18" s="52">
        <v>0</v>
      </c>
    </row>
    <row r="19" spans="1:10" ht="13.5" customHeight="1">
      <c r="A19" s="18" t="s">
        <v>134</v>
      </c>
      <c r="B19" s="19">
        <v>501</v>
      </c>
      <c r="C19" s="79">
        <v>720000</v>
      </c>
      <c r="D19" s="69">
        <v>814000</v>
      </c>
      <c r="E19" s="69">
        <v>814380.23</v>
      </c>
      <c r="F19" s="52">
        <f t="shared" si="0"/>
        <v>1.000467113022113</v>
      </c>
      <c r="G19" s="21">
        <v>0</v>
      </c>
      <c r="H19" s="81">
        <v>0</v>
      </c>
      <c r="I19" s="69">
        <v>0</v>
      </c>
      <c r="J19" s="52">
        <v>0</v>
      </c>
    </row>
    <row r="20" spans="1:10" ht="15" customHeight="1">
      <c r="A20" s="10" t="s">
        <v>135</v>
      </c>
      <c r="B20" s="11">
        <v>502</v>
      </c>
      <c r="C20" s="82">
        <v>233700</v>
      </c>
      <c r="D20" s="80">
        <v>226000</v>
      </c>
      <c r="E20" s="80">
        <v>226013.29</v>
      </c>
      <c r="F20" s="52">
        <f t="shared" si="0"/>
        <v>1.0000588053097346</v>
      </c>
      <c r="G20" s="130">
        <v>9800</v>
      </c>
      <c r="H20" s="83">
        <v>8200</v>
      </c>
      <c r="I20" s="80">
        <v>8227.1</v>
      </c>
      <c r="J20" s="52">
        <f>I20/H20</f>
        <v>1.0033048780487805</v>
      </c>
    </row>
    <row r="21" spans="1:10" ht="15" customHeight="1">
      <c r="A21" s="10" t="s">
        <v>136</v>
      </c>
      <c r="B21" s="11">
        <v>502</v>
      </c>
      <c r="C21" s="82">
        <v>395000</v>
      </c>
      <c r="D21" s="80">
        <v>333700</v>
      </c>
      <c r="E21" s="80">
        <v>333660.6</v>
      </c>
      <c r="F21" s="52">
        <f t="shared" si="0"/>
        <v>0.9998819298771351</v>
      </c>
      <c r="G21" s="130">
        <v>2600</v>
      </c>
      <c r="H21" s="83">
        <v>600</v>
      </c>
      <c r="I21" s="80">
        <v>566.4</v>
      </c>
      <c r="J21" s="52">
        <f>I21/H21</f>
        <v>0.944</v>
      </c>
    </row>
    <row r="22" spans="1:10" ht="15" customHeight="1">
      <c r="A22" s="10" t="s">
        <v>137</v>
      </c>
      <c r="B22" s="11">
        <v>502</v>
      </c>
      <c r="C22" s="82">
        <v>174200</v>
      </c>
      <c r="D22" s="80">
        <v>206600</v>
      </c>
      <c r="E22" s="80">
        <v>206538.5</v>
      </c>
      <c r="F22" s="52">
        <f t="shared" si="0"/>
        <v>0.9997023233301064</v>
      </c>
      <c r="G22" s="130">
        <v>6600</v>
      </c>
      <c r="H22" s="83">
        <v>7500</v>
      </c>
      <c r="I22" s="80">
        <v>7524.5</v>
      </c>
      <c r="J22" s="52">
        <f>I22/H22</f>
        <v>1.0032666666666668</v>
      </c>
    </row>
    <row r="23" spans="1:10" ht="15" customHeight="1">
      <c r="A23" s="10" t="s">
        <v>138</v>
      </c>
      <c r="B23" s="11">
        <v>502</v>
      </c>
      <c r="C23" s="82">
        <v>0</v>
      </c>
      <c r="D23" s="80">
        <v>0</v>
      </c>
      <c r="E23" s="80">
        <v>0</v>
      </c>
      <c r="F23" s="52">
        <v>0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153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0</v>
      </c>
      <c r="H24" s="83">
        <v>0</v>
      </c>
      <c r="I24" s="80">
        <v>0</v>
      </c>
      <c r="J24" s="52">
        <v>0</v>
      </c>
    </row>
    <row r="25" spans="1:10" ht="15" customHeight="1">
      <c r="A25" s="10" t="s">
        <v>140</v>
      </c>
      <c r="B25" s="11">
        <v>511</v>
      </c>
      <c r="C25" s="82">
        <v>32000</v>
      </c>
      <c r="D25" s="80">
        <v>54100</v>
      </c>
      <c r="E25" s="80">
        <v>54054.84</v>
      </c>
      <c r="F25" s="52">
        <f aca="true" t="shared" si="1" ref="F25:F32">E25/D25</f>
        <v>0.9991652495378928</v>
      </c>
      <c r="G25" s="130">
        <v>0</v>
      </c>
      <c r="H25" s="83">
        <v>0</v>
      </c>
      <c r="I25" s="80">
        <v>0</v>
      </c>
      <c r="J25" s="52">
        <v>0</v>
      </c>
    </row>
    <row r="26" spans="1:10" ht="15" customHeight="1">
      <c r="A26" s="10" t="s">
        <v>151</v>
      </c>
      <c r="B26" s="11">
        <v>512</v>
      </c>
      <c r="C26" s="82">
        <v>4800</v>
      </c>
      <c r="D26" s="80">
        <v>8000</v>
      </c>
      <c r="E26" s="80">
        <v>7992</v>
      </c>
      <c r="F26" s="52">
        <f t="shared" si="1"/>
        <v>0.999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0</v>
      </c>
      <c r="D27" s="80">
        <v>1500</v>
      </c>
      <c r="E27" s="80">
        <v>1454</v>
      </c>
      <c r="F27" s="52">
        <f t="shared" si="1"/>
        <v>0.9693333333333334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142</v>
      </c>
      <c r="B28" s="11">
        <v>518</v>
      </c>
      <c r="C28" s="82">
        <v>252900</v>
      </c>
      <c r="D28" s="80">
        <v>349000</v>
      </c>
      <c r="E28" s="80">
        <v>348960.66</v>
      </c>
      <c r="F28" s="52">
        <f t="shared" si="1"/>
        <v>0.9998872779369626</v>
      </c>
      <c r="G28" s="130">
        <v>2000</v>
      </c>
      <c r="H28" s="83">
        <v>2100</v>
      </c>
      <c r="I28" s="80">
        <v>2140</v>
      </c>
      <c r="J28" s="52">
        <f>I28/H28</f>
        <v>1.019047619047619</v>
      </c>
    </row>
    <row r="29" spans="1:10" ht="15" customHeight="1">
      <c r="A29" s="10" t="s">
        <v>143</v>
      </c>
      <c r="B29" s="11">
        <v>521</v>
      </c>
      <c r="C29" s="82">
        <v>28000</v>
      </c>
      <c r="D29" s="80">
        <v>545800</v>
      </c>
      <c r="E29" s="80">
        <v>545800</v>
      </c>
      <c r="F29" s="52">
        <f t="shared" si="1"/>
        <v>1</v>
      </c>
      <c r="G29" s="130">
        <v>9000</v>
      </c>
      <c r="H29" s="83">
        <v>9000</v>
      </c>
      <c r="I29" s="80">
        <v>9000</v>
      </c>
      <c r="J29" s="52">
        <f>I29/H29</f>
        <v>1</v>
      </c>
    </row>
    <row r="30" spans="1:10" ht="15" customHeight="1">
      <c r="A30" s="10" t="s">
        <v>144</v>
      </c>
      <c r="B30" s="11">
        <v>524</v>
      </c>
      <c r="C30" s="82">
        <v>0</v>
      </c>
      <c r="D30" s="80">
        <v>173800</v>
      </c>
      <c r="E30" s="80">
        <v>173747</v>
      </c>
      <c r="F30" s="52">
        <f t="shared" si="1"/>
        <v>0.9996950517836594</v>
      </c>
      <c r="G30" s="130">
        <v>0</v>
      </c>
      <c r="H30" s="83">
        <v>0</v>
      </c>
      <c r="I30" s="80">
        <v>0</v>
      </c>
      <c r="J30" s="52">
        <v>0</v>
      </c>
    </row>
    <row r="31" spans="1:10" ht="15" customHeight="1">
      <c r="A31" s="10" t="s">
        <v>191</v>
      </c>
      <c r="B31" s="11">
        <v>527</v>
      </c>
      <c r="C31" s="82">
        <v>0</v>
      </c>
      <c r="D31" s="80">
        <v>10400</v>
      </c>
      <c r="E31" s="80">
        <v>10364</v>
      </c>
      <c r="F31" s="52">
        <f t="shared" si="1"/>
        <v>0.9965384615384615</v>
      </c>
      <c r="G31" s="130">
        <v>0</v>
      </c>
      <c r="H31" s="83">
        <v>0</v>
      </c>
      <c r="I31" s="80">
        <v>0</v>
      </c>
      <c r="J31" s="52">
        <v>0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3200</v>
      </c>
      <c r="E32" s="80">
        <v>3176.64</v>
      </c>
      <c r="F32" s="52">
        <f t="shared" si="1"/>
        <v>0.9926999999999999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187</v>
      </c>
      <c r="B37" s="11">
        <v>549</v>
      </c>
      <c r="C37" s="82">
        <v>0</v>
      </c>
      <c r="D37" s="80">
        <v>0</v>
      </c>
      <c r="E37" s="80">
        <v>0</v>
      </c>
      <c r="F37" s="52">
        <v>0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78300</v>
      </c>
      <c r="D38" s="80">
        <v>78400</v>
      </c>
      <c r="E38" s="80">
        <v>78320</v>
      </c>
      <c r="F38" s="52">
        <f>E38/D38</f>
        <v>0.9989795918367347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300</v>
      </c>
      <c r="D39" s="85">
        <v>300</v>
      </c>
      <c r="E39" s="85">
        <v>289.51</v>
      </c>
      <c r="F39" s="52">
        <f>E39/D39</f>
        <v>0.9650333333333333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SUM(C8:C15)</f>
        <v>2016400</v>
      </c>
      <c r="D40" s="59">
        <f>SUM(D8:D15)</f>
        <v>2999700</v>
      </c>
      <c r="E40" s="59">
        <f>SUM(E8:E15)</f>
        <v>2999588.85</v>
      </c>
      <c r="F40" s="60">
        <f>E40/D40</f>
        <v>0.9999629462946295</v>
      </c>
      <c r="G40" s="61">
        <f>SUM(G8:G15)</f>
        <v>100000</v>
      </c>
      <c r="H40" s="61">
        <f>SUM(H8:H15)</f>
        <v>87700</v>
      </c>
      <c r="I40" s="62">
        <f>SUM(I8:I15)</f>
        <v>87732</v>
      </c>
      <c r="J40" s="60">
        <f>I40/H40</f>
        <v>1.0003648802736602</v>
      </c>
    </row>
    <row r="41" spans="1:10" ht="15" customHeight="1" thickBot="1">
      <c r="A41" s="13" t="s">
        <v>21</v>
      </c>
      <c r="B41" s="16"/>
      <c r="C41" s="63">
        <f>-SUM(C17:C39)</f>
        <v>-2016400</v>
      </c>
      <c r="D41" s="63">
        <f>-SUM(D17:D39)</f>
        <v>-2999700</v>
      </c>
      <c r="E41" s="63">
        <f>-SUM(E17:E39)</f>
        <v>-2999588.8499999996</v>
      </c>
      <c r="F41" s="52">
        <f>E41/D41</f>
        <v>0.9999629462946293</v>
      </c>
      <c r="G41" s="64">
        <f>-SUM(G17:G39)</f>
        <v>-30000</v>
      </c>
      <c r="H41" s="64">
        <f>-SUM(H17:H39)</f>
        <v>-27400</v>
      </c>
      <c r="I41" s="65">
        <f>-SUM(I17:I39)</f>
        <v>-27458</v>
      </c>
      <c r="J41" s="56">
        <f>I41/H41</f>
        <v>1.002116788321168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0</v>
      </c>
      <c r="F42" s="67" t="s">
        <v>19</v>
      </c>
      <c r="G42" s="184">
        <f>+G40+G41</f>
        <v>70000</v>
      </c>
      <c r="H42" s="87">
        <f>+H40+H41</f>
        <v>60300</v>
      </c>
      <c r="I42" s="101">
        <f>+I40+I41</f>
        <v>60274</v>
      </c>
      <c r="J42" s="52">
        <f>I42/H42</f>
        <v>0.9995688225538972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0</v>
      </c>
      <c r="F44" s="179" t="s">
        <v>19</v>
      </c>
      <c r="G44" s="185">
        <v>0</v>
      </c>
      <c r="H44" s="181">
        <v>0</v>
      </c>
      <c r="I44" s="101">
        <f>I42</f>
        <v>60274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60274</v>
      </c>
      <c r="J45" s="180" t="s">
        <v>19</v>
      </c>
    </row>
    <row r="46" spans="3:5" ht="12.75">
      <c r="C46" s="158"/>
      <c r="E46" s="157"/>
    </row>
    <row r="47" spans="3:5" ht="12.75">
      <c r="C47" s="170"/>
      <c r="E47" s="169"/>
    </row>
    <row r="49" ht="12.75">
      <c r="E49" s="111"/>
    </row>
    <row r="51" ht="12.75">
      <c r="E51" s="111"/>
    </row>
  </sheetData>
  <sheetProtection/>
  <mergeCells count="10">
    <mergeCell ref="A16:J16"/>
    <mergeCell ref="A12:B12"/>
    <mergeCell ref="A13:B13"/>
    <mergeCell ref="A14:B14"/>
    <mergeCell ref="D2:F2"/>
    <mergeCell ref="C4:F4"/>
    <mergeCell ref="G4:J4"/>
    <mergeCell ref="A15:B15"/>
    <mergeCell ref="A7:J7"/>
    <mergeCell ref="A8:B8"/>
  </mergeCells>
  <printOptions horizontalCentered="1"/>
  <pageMargins left="0" right="0" top="0.7874015748031497" bottom="0" header="0.7086614173228347" footer="0.5118110236220472"/>
  <pageSetup fitToHeight="0" fitToWidth="0" horizontalDpi="600" verticalDpi="600" orientation="landscape" paperSize="9" scale="75" r:id="rId1"/>
  <headerFooter alignWithMargins="0">
    <oddFooter>&amp;L&amp;A&amp;R148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7" sqref="B7"/>
    </sheetView>
  </sheetViews>
  <sheetFormatPr defaultColWidth="9.00390625" defaultRowHeight="12.75"/>
  <cols>
    <col min="2" max="3" width="4.625" style="0" customWidth="1"/>
  </cols>
  <sheetData>
    <row r="1" spans="2:4" ht="12.75">
      <c r="B1" s="36"/>
      <c r="C1" s="36"/>
      <c r="D1" s="36" t="s">
        <v>158</v>
      </c>
    </row>
    <row r="2" spans="2:4" ht="12.75">
      <c r="B2" s="36"/>
      <c r="C2" s="36"/>
      <c r="D2" s="36"/>
    </row>
    <row r="3" spans="2:3" ht="12.75">
      <c r="B3" s="36"/>
      <c r="C3" s="36"/>
    </row>
    <row r="4" spans="2:4" ht="12.75">
      <c r="B4" s="168">
        <v>150</v>
      </c>
      <c r="C4" s="35"/>
      <c r="D4" t="s">
        <v>159</v>
      </c>
    </row>
    <row r="5" ht="12.75">
      <c r="B5" s="168"/>
    </row>
    <row r="6" spans="2:4" ht="12.75">
      <c r="B6" s="168">
        <v>151</v>
      </c>
      <c r="C6" s="35"/>
      <c r="D6" t="s">
        <v>4</v>
      </c>
    </row>
    <row r="7" ht="12.75">
      <c r="B7" s="168"/>
    </row>
    <row r="8" spans="2:3" ht="12.75">
      <c r="B8" s="168"/>
      <c r="C8" s="35"/>
    </row>
    <row r="9" ht="12.75">
      <c r="B9" s="168"/>
    </row>
    <row r="10" spans="2:3" ht="12.75">
      <c r="B10" s="168"/>
      <c r="C10" s="35"/>
    </row>
    <row r="11" spans="2:3" ht="12.75">
      <c r="B11" s="35"/>
      <c r="C11" s="35"/>
    </row>
    <row r="12" spans="2:3" ht="12.75">
      <c r="B12" s="35"/>
      <c r="C12" s="35"/>
    </row>
    <row r="13" spans="2:3" ht="12.75">
      <c r="B13" s="35"/>
      <c r="C13" s="35"/>
    </row>
    <row r="14" spans="2:3" ht="12.75">
      <c r="B14" s="35"/>
      <c r="C14" s="35"/>
    </row>
    <row r="15" spans="2:3" ht="12.75">
      <c r="B15" s="35"/>
      <c r="C15" s="35"/>
    </row>
    <row r="16" spans="2:3" ht="12" customHeight="1">
      <c r="B16" s="35"/>
      <c r="C16" s="35"/>
    </row>
    <row r="17" spans="2:3" ht="12.75">
      <c r="B17" s="35"/>
      <c r="C17" s="35"/>
    </row>
    <row r="18" spans="1:8" s="107" customFormat="1" ht="12.75" customHeight="1">
      <c r="A18"/>
      <c r="B18" s="35"/>
      <c r="C18" s="35"/>
      <c r="D18"/>
      <c r="E18"/>
      <c r="F18"/>
      <c r="G18" s="106"/>
      <c r="H18" s="106"/>
    </row>
    <row r="19" spans="2:3" ht="12.75">
      <c r="B19" s="35"/>
      <c r="C19" s="35"/>
    </row>
    <row r="20" spans="1:8" s="107" customFormat="1" ht="12" customHeight="1">
      <c r="A20"/>
      <c r="B20" s="35"/>
      <c r="C20" s="35"/>
      <c r="D20"/>
      <c r="E20"/>
      <c r="F20"/>
      <c r="G20" s="106"/>
      <c r="H20" s="106"/>
    </row>
    <row r="21" spans="2:3" ht="12.75">
      <c r="B21" s="35"/>
      <c r="C21" s="35"/>
    </row>
    <row r="22" spans="1:8" s="107" customFormat="1" ht="12.75" customHeight="1">
      <c r="A22"/>
      <c r="B22" s="35"/>
      <c r="C22" s="35"/>
      <c r="D22"/>
      <c r="E22"/>
      <c r="F22"/>
      <c r="G22" s="106"/>
      <c r="H22" s="106"/>
    </row>
    <row r="23" spans="2:3" ht="12.75">
      <c r="B23" s="35"/>
      <c r="C23" s="35"/>
    </row>
    <row r="24" spans="2:3" ht="12.75">
      <c r="B24" s="35"/>
      <c r="C24" s="35"/>
    </row>
  </sheetData>
  <sheetProtection/>
  <printOptions/>
  <pageMargins left="0.7874015748031497" right="0.7874015748031497" top="0.984251968503937" bottom="0.984251968503937" header="0.5118110236220472" footer="0.5118110236220472"/>
  <pageSetup firstPageNumber="149" useFirstPageNumber="1" horizontalDpi="600" verticalDpi="600" orientation="portrait" paperSize="9" r:id="rId1"/>
  <headerFooter alignWithMargins="0">
    <oddFooter>&amp;LOstatní příspěvkové organizace - obsah&amp;R149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2</v>
      </c>
    </row>
    <row r="2" spans="1:9" ht="15">
      <c r="A2" s="38" t="s">
        <v>3</v>
      </c>
      <c r="D2" s="96" t="s">
        <v>8</v>
      </c>
      <c r="E2" s="96"/>
      <c r="F2" s="96"/>
      <c r="G2" s="126"/>
      <c r="H2" s="39" t="s">
        <v>9</v>
      </c>
      <c r="I2" s="40">
        <v>43830</v>
      </c>
    </row>
    <row r="3" ht="13.5" thickBot="1"/>
    <row r="4" spans="3:10" ht="12" customHeight="1">
      <c r="C4" s="207" t="s">
        <v>61</v>
      </c>
      <c r="D4" s="208"/>
      <c r="E4" s="208"/>
      <c r="F4" s="209"/>
      <c r="G4" s="210" t="s">
        <v>10</v>
      </c>
      <c r="H4" s="208"/>
      <c r="I4" s="208"/>
      <c r="J4" s="209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88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49" t="s">
        <v>160</v>
      </c>
      <c r="B7" s="50"/>
      <c r="C7" s="50"/>
      <c r="D7" s="50"/>
      <c r="E7" s="50"/>
      <c r="F7" s="50"/>
      <c r="G7" s="142"/>
      <c r="H7" s="50"/>
      <c r="I7" s="50"/>
      <c r="J7" s="51"/>
    </row>
    <row r="8" spans="1:10" ht="15" customHeight="1">
      <c r="A8" s="25" t="s">
        <v>161</v>
      </c>
      <c r="B8" s="93"/>
      <c r="C8" s="68">
        <v>250000</v>
      </c>
      <c r="D8" s="21">
        <v>250000</v>
      </c>
      <c r="E8" s="69">
        <v>250000</v>
      </c>
      <c r="F8" s="52">
        <f>E8/D8</f>
        <v>1</v>
      </c>
      <c r="G8" s="21">
        <v>0</v>
      </c>
      <c r="H8" s="21">
        <v>0</v>
      </c>
      <c r="I8" s="69">
        <v>0</v>
      </c>
      <c r="J8" s="52">
        <v>0</v>
      </c>
    </row>
    <row r="9" spans="1:10" ht="15" customHeight="1">
      <c r="A9" s="13" t="s">
        <v>269</v>
      </c>
      <c r="B9" s="20"/>
      <c r="C9" s="70">
        <v>0</v>
      </c>
      <c r="D9" s="71">
        <v>49000</v>
      </c>
      <c r="E9" s="72">
        <v>49000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v>0</v>
      </c>
    </row>
    <row r="10" spans="1:10" ht="15" customHeight="1">
      <c r="A10" s="13" t="s">
        <v>207</v>
      </c>
      <c r="B10" s="20"/>
      <c r="C10" s="70">
        <v>0</v>
      </c>
      <c r="D10" s="71">
        <v>425100</v>
      </c>
      <c r="E10" s="72">
        <v>425100</v>
      </c>
      <c r="F10" s="52">
        <f>E10/D10</f>
        <v>1</v>
      </c>
      <c r="G10" s="139">
        <v>0</v>
      </c>
      <c r="H10" s="71">
        <v>0</v>
      </c>
      <c r="I10" s="72">
        <v>0</v>
      </c>
      <c r="J10" s="55">
        <v>0</v>
      </c>
    </row>
    <row r="11" spans="1:10" ht="15" customHeight="1">
      <c r="A11" s="13" t="s">
        <v>66</v>
      </c>
      <c r="B11" s="20"/>
      <c r="C11" s="70">
        <v>0</v>
      </c>
      <c r="D11" s="71">
        <v>0</v>
      </c>
      <c r="E11" s="72">
        <v>0</v>
      </c>
      <c r="F11" s="52">
        <v>0</v>
      </c>
      <c r="G11" s="139">
        <v>0</v>
      </c>
      <c r="H11" s="71">
        <v>0</v>
      </c>
      <c r="I11" s="72">
        <v>0</v>
      </c>
      <c r="J11" s="55">
        <v>0</v>
      </c>
    </row>
    <row r="12" spans="1:10" ht="15" customHeight="1">
      <c r="A12" s="13" t="s">
        <v>67</v>
      </c>
      <c r="B12" s="20"/>
      <c r="C12" s="73">
        <v>0</v>
      </c>
      <c r="D12" s="74">
        <v>0</v>
      </c>
      <c r="E12" s="75">
        <v>0</v>
      </c>
      <c r="F12" s="52">
        <v>0</v>
      </c>
      <c r="G12" s="140">
        <v>0</v>
      </c>
      <c r="H12" s="74">
        <v>0</v>
      </c>
      <c r="I12" s="75">
        <v>0</v>
      </c>
      <c r="J12" s="55">
        <v>0</v>
      </c>
    </row>
    <row r="13" spans="1:10" ht="15" customHeight="1">
      <c r="A13" s="102" t="s">
        <v>162</v>
      </c>
      <c r="B13" s="103"/>
      <c r="C13" s="73">
        <v>4164600</v>
      </c>
      <c r="D13" s="74">
        <v>6837300</v>
      </c>
      <c r="E13" s="75">
        <v>7098746.19</v>
      </c>
      <c r="F13" s="52">
        <f>E13/D13</f>
        <v>1.0382382212276777</v>
      </c>
      <c r="G13" s="171">
        <v>141000</v>
      </c>
      <c r="H13" s="71">
        <v>125400</v>
      </c>
      <c r="I13" s="72">
        <v>125528.4</v>
      </c>
      <c r="J13" s="52">
        <f>I13/H13</f>
        <v>1.001023923444976</v>
      </c>
    </row>
    <row r="14" spans="1:10" ht="15" customHeight="1" thickBot="1">
      <c r="A14" s="112" t="s">
        <v>197</v>
      </c>
      <c r="B14" s="113"/>
      <c r="C14" s="115">
        <v>0</v>
      </c>
      <c r="D14" s="114">
        <v>724000</v>
      </c>
      <c r="E14" s="114">
        <v>724030.99</v>
      </c>
      <c r="F14" s="52">
        <f>E14/D14</f>
        <v>1.0000428038674034</v>
      </c>
      <c r="G14" s="69">
        <v>0</v>
      </c>
      <c r="H14" s="69">
        <v>0</v>
      </c>
      <c r="I14" s="69">
        <v>0</v>
      </c>
      <c r="J14" s="116">
        <v>0</v>
      </c>
    </row>
    <row r="15" spans="1:10" ht="15" customHeight="1">
      <c r="A15" s="49" t="s">
        <v>163</v>
      </c>
      <c r="B15" s="50"/>
      <c r="C15" s="108"/>
      <c r="D15" s="108"/>
      <c r="E15" s="108"/>
      <c r="F15" s="109"/>
      <c r="G15" s="142"/>
      <c r="H15" s="50"/>
      <c r="I15" s="50"/>
      <c r="J15" s="110"/>
    </row>
    <row r="16" spans="1:10" ht="15" customHeight="1">
      <c r="A16" s="18" t="s">
        <v>164</v>
      </c>
      <c r="B16" s="19">
        <v>558</v>
      </c>
      <c r="C16" s="79">
        <v>150000</v>
      </c>
      <c r="D16" s="80">
        <v>484800</v>
      </c>
      <c r="E16" s="69">
        <v>484757.49</v>
      </c>
      <c r="F16" s="52">
        <f aca="true" t="shared" si="0" ref="F16:F40">E16/D16</f>
        <v>0.9999123143564356</v>
      </c>
      <c r="G16" s="21">
        <v>5000</v>
      </c>
      <c r="H16" s="81">
        <v>3100</v>
      </c>
      <c r="I16" s="69">
        <v>3092</v>
      </c>
      <c r="J16" s="52">
        <f>I16/H16</f>
        <v>0.9974193548387097</v>
      </c>
    </row>
    <row r="17" spans="1:10" ht="15" customHeight="1">
      <c r="A17" s="18" t="s">
        <v>152</v>
      </c>
      <c r="B17" s="19">
        <v>501</v>
      </c>
      <c r="C17" s="79">
        <v>470000</v>
      </c>
      <c r="D17" s="69">
        <v>873000</v>
      </c>
      <c r="E17" s="69">
        <v>873019.123</v>
      </c>
      <c r="F17" s="52">
        <f t="shared" si="0"/>
        <v>1.000021904925544</v>
      </c>
      <c r="G17" s="21">
        <v>5000</v>
      </c>
      <c r="H17" s="81">
        <v>5100</v>
      </c>
      <c r="I17" s="69">
        <v>5152</v>
      </c>
      <c r="J17" s="52">
        <f>I17/H17</f>
        <v>1.0101960784313726</v>
      </c>
    </row>
    <row r="18" spans="1:10" ht="15" customHeight="1">
      <c r="A18" s="10" t="s">
        <v>165</v>
      </c>
      <c r="B18" s="11">
        <v>501</v>
      </c>
      <c r="C18" s="82">
        <v>0</v>
      </c>
      <c r="D18" s="80">
        <v>0</v>
      </c>
      <c r="E18" s="80">
        <v>0</v>
      </c>
      <c r="F18" s="52">
        <v>0</v>
      </c>
      <c r="G18" s="130">
        <v>0</v>
      </c>
      <c r="H18" s="83">
        <v>0</v>
      </c>
      <c r="I18" s="80">
        <v>0</v>
      </c>
      <c r="J18" s="52">
        <v>0</v>
      </c>
    </row>
    <row r="19" spans="1:10" ht="15" customHeight="1">
      <c r="A19" s="10" t="s">
        <v>135</v>
      </c>
      <c r="B19" s="11">
        <v>502</v>
      </c>
      <c r="C19" s="82">
        <v>230000</v>
      </c>
      <c r="D19" s="80">
        <v>227300</v>
      </c>
      <c r="E19" s="80">
        <v>227231.17</v>
      </c>
      <c r="F19" s="52">
        <f t="shared" si="0"/>
        <v>0.9996971843378795</v>
      </c>
      <c r="G19" s="130">
        <v>42000</v>
      </c>
      <c r="H19" s="83">
        <v>23300</v>
      </c>
      <c r="I19" s="80">
        <v>23309</v>
      </c>
      <c r="J19" s="52">
        <f>I19/H19</f>
        <v>1.0003862660944205</v>
      </c>
    </row>
    <row r="20" spans="1:10" ht="15" customHeight="1">
      <c r="A20" s="10" t="s">
        <v>136</v>
      </c>
      <c r="B20" s="11">
        <v>502</v>
      </c>
      <c r="C20" s="82">
        <v>160000</v>
      </c>
      <c r="D20" s="80">
        <v>162500</v>
      </c>
      <c r="E20" s="80">
        <v>162457</v>
      </c>
      <c r="F20" s="52">
        <f t="shared" si="0"/>
        <v>0.9997353846153846</v>
      </c>
      <c r="G20" s="130">
        <v>0</v>
      </c>
      <c r="H20" s="83">
        <v>2900</v>
      </c>
      <c r="I20" s="80">
        <v>2925</v>
      </c>
      <c r="J20" s="52">
        <f>I20/H20</f>
        <v>1.0086206896551724</v>
      </c>
    </row>
    <row r="21" spans="1:10" ht="15" customHeight="1">
      <c r="A21" s="10" t="s">
        <v>137</v>
      </c>
      <c r="B21" s="11">
        <v>502</v>
      </c>
      <c r="C21" s="82">
        <v>75000</v>
      </c>
      <c r="D21" s="80">
        <v>58700</v>
      </c>
      <c r="E21" s="80">
        <v>58693</v>
      </c>
      <c r="F21" s="52">
        <f t="shared" si="0"/>
        <v>0.9998807495741057</v>
      </c>
      <c r="G21" s="130">
        <v>10000</v>
      </c>
      <c r="H21" s="83">
        <v>18500</v>
      </c>
      <c r="I21" s="80">
        <v>18506</v>
      </c>
      <c r="J21" s="52">
        <f>I21/H21</f>
        <v>1.0003243243243243</v>
      </c>
    </row>
    <row r="22" spans="1:10" ht="15" customHeight="1">
      <c r="A22" s="10" t="s">
        <v>138</v>
      </c>
      <c r="B22" s="11">
        <v>502</v>
      </c>
      <c r="C22" s="82">
        <v>0</v>
      </c>
      <c r="D22" s="80">
        <v>0</v>
      </c>
      <c r="E22" s="80">
        <v>0</v>
      </c>
      <c r="F22" s="52">
        <v>0</v>
      </c>
      <c r="G22" s="130">
        <v>0</v>
      </c>
      <c r="H22" s="83">
        <v>0</v>
      </c>
      <c r="I22" s="80">
        <v>0</v>
      </c>
      <c r="J22" s="52">
        <v>0</v>
      </c>
    </row>
    <row r="23" spans="1:10" ht="15" customHeight="1">
      <c r="A23" s="10" t="s">
        <v>139</v>
      </c>
      <c r="B23" s="11">
        <v>504</v>
      </c>
      <c r="C23" s="82">
        <v>0</v>
      </c>
      <c r="D23" s="80">
        <v>0</v>
      </c>
      <c r="E23" s="80">
        <v>0</v>
      </c>
      <c r="F23" s="52">
        <v>0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140</v>
      </c>
      <c r="B24" s="11">
        <v>511</v>
      </c>
      <c r="C24" s="82">
        <v>400000</v>
      </c>
      <c r="D24" s="80">
        <v>512900</v>
      </c>
      <c r="E24" s="80">
        <v>512866.93</v>
      </c>
      <c r="F24" s="52">
        <f t="shared" si="0"/>
        <v>0.9999355234938584</v>
      </c>
      <c r="G24" s="130">
        <v>11000</v>
      </c>
      <c r="H24" s="83">
        <v>8500</v>
      </c>
      <c r="I24" s="80">
        <v>8462</v>
      </c>
      <c r="J24" s="52">
        <f>I24/H24</f>
        <v>0.9955294117647059</v>
      </c>
    </row>
    <row r="25" spans="1:10" ht="15" customHeight="1">
      <c r="A25" s="10" t="s">
        <v>151</v>
      </c>
      <c r="B25" s="11">
        <v>512</v>
      </c>
      <c r="C25" s="82">
        <v>10000</v>
      </c>
      <c r="D25" s="80">
        <v>29800</v>
      </c>
      <c r="E25" s="80">
        <v>29735</v>
      </c>
      <c r="F25" s="52">
        <f t="shared" si="0"/>
        <v>0.9978187919463087</v>
      </c>
      <c r="G25" s="130">
        <v>0</v>
      </c>
      <c r="H25" s="83">
        <v>0</v>
      </c>
      <c r="I25" s="80">
        <v>0</v>
      </c>
      <c r="J25" s="52">
        <v>0</v>
      </c>
    </row>
    <row r="26" spans="1:10" ht="15" customHeight="1">
      <c r="A26" s="10" t="s">
        <v>141</v>
      </c>
      <c r="B26" s="11">
        <v>513</v>
      </c>
      <c r="C26" s="82">
        <v>10000</v>
      </c>
      <c r="D26" s="80">
        <v>15600</v>
      </c>
      <c r="E26" s="80">
        <v>15635</v>
      </c>
      <c r="F26" s="52">
        <f t="shared" si="0"/>
        <v>1.0022435897435897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166</v>
      </c>
      <c r="B27" s="11">
        <v>518</v>
      </c>
      <c r="C27" s="82">
        <v>1200000</v>
      </c>
      <c r="D27" s="80">
        <v>2544000</v>
      </c>
      <c r="E27" s="80">
        <v>2543882.26</v>
      </c>
      <c r="F27" s="52">
        <f t="shared" si="0"/>
        <v>0.999953718553459</v>
      </c>
      <c r="G27" s="130">
        <v>0</v>
      </c>
      <c r="H27" s="83">
        <v>3800</v>
      </c>
      <c r="I27" s="80">
        <v>3794</v>
      </c>
      <c r="J27" s="52">
        <f>I27/H27</f>
        <v>0.998421052631579</v>
      </c>
    </row>
    <row r="28" spans="1:10" ht="15" customHeight="1">
      <c r="A28" s="10" t="s">
        <v>143</v>
      </c>
      <c r="B28" s="11">
        <v>521</v>
      </c>
      <c r="C28" s="82">
        <v>1400000</v>
      </c>
      <c r="D28" s="80">
        <v>2913800</v>
      </c>
      <c r="E28" s="80">
        <v>2913771</v>
      </c>
      <c r="F28" s="52">
        <f t="shared" si="0"/>
        <v>0.9999900473608346</v>
      </c>
      <c r="G28" s="130">
        <v>9000</v>
      </c>
      <c r="H28" s="83">
        <v>9800</v>
      </c>
      <c r="I28" s="80">
        <v>9760</v>
      </c>
      <c r="J28" s="52">
        <f>I28/H28</f>
        <v>0.9959183673469387</v>
      </c>
    </row>
    <row r="29" spans="1:10" ht="15" customHeight="1">
      <c r="A29" s="10" t="s">
        <v>144</v>
      </c>
      <c r="B29" s="11">
        <v>524</v>
      </c>
      <c r="C29" s="82">
        <v>90000</v>
      </c>
      <c r="D29" s="80">
        <v>223300</v>
      </c>
      <c r="E29" s="80">
        <v>223313</v>
      </c>
      <c r="F29" s="52">
        <f t="shared" si="0"/>
        <v>1.0000582176444246</v>
      </c>
      <c r="G29" s="130">
        <v>0</v>
      </c>
      <c r="H29" s="83">
        <v>0</v>
      </c>
      <c r="I29" s="80">
        <v>0</v>
      </c>
      <c r="J29" s="52">
        <v>0</v>
      </c>
    </row>
    <row r="30" spans="1:10" ht="15" customHeight="1">
      <c r="A30" s="10" t="s">
        <v>191</v>
      </c>
      <c r="B30" s="11">
        <v>527</v>
      </c>
      <c r="C30" s="82">
        <v>70000</v>
      </c>
      <c r="D30" s="80">
        <v>85400</v>
      </c>
      <c r="E30" s="80">
        <v>85406.32</v>
      </c>
      <c r="F30" s="52">
        <f t="shared" si="0"/>
        <v>1.0000740046838408</v>
      </c>
      <c r="G30" s="130">
        <v>0</v>
      </c>
      <c r="H30" s="83">
        <v>0</v>
      </c>
      <c r="I30" s="80">
        <v>0</v>
      </c>
      <c r="J30" s="52">
        <v>0</v>
      </c>
    </row>
    <row r="31" spans="1:10" ht="15" customHeight="1">
      <c r="A31" s="10" t="s">
        <v>145</v>
      </c>
      <c r="B31" s="11">
        <v>525</v>
      </c>
      <c r="C31" s="82">
        <v>0</v>
      </c>
      <c r="D31" s="80">
        <v>8800</v>
      </c>
      <c r="E31" s="80">
        <v>8788</v>
      </c>
      <c r="F31" s="52">
        <f t="shared" si="0"/>
        <v>0.9986363636363637</v>
      </c>
      <c r="G31" s="130">
        <v>0</v>
      </c>
      <c r="H31" s="83">
        <v>0</v>
      </c>
      <c r="I31" s="80">
        <v>0</v>
      </c>
      <c r="J31" s="52">
        <v>0</v>
      </c>
    </row>
    <row r="32" spans="1:10" ht="15" customHeight="1">
      <c r="A32" s="10" t="s">
        <v>146</v>
      </c>
      <c r="B32" s="11">
        <v>528</v>
      </c>
      <c r="C32" s="82">
        <v>0</v>
      </c>
      <c r="D32" s="80">
        <v>0</v>
      </c>
      <c r="E32" s="80">
        <v>0</v>
      </c>
      <c r="F32" s="52">
        <v>0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167</v>
      </c>
      <c r="B33" s="11">
        <v>538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148</v>
      </c>
      <c r="B34" s="11">
        <v>541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7" t="s">
        <v>149</v>
      </c>
      <c r="B35" s="9">
        <v>547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188</v>
      </c>
      <c r="B36" s="11">
        <v>549</v>
      </c>
      <c r="C36" s="82">
        <v>25000</v>
      </c>
      <c r="D36" s="80">
        <v>20800</v>
      </c>
      <c r="E36" s="80">
        <v>20741.06</v>
      </c>
      <c r="F36" s="52">
        <f t="shared" si="0"/>
        <v>0.9971663461538463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7" t="s">
        <v>150</v>
      </c>
      <c r="B37" s="9">
        <v>551</v>
      </c>
      <c r="C37" s="117">
        <v>124600</v>
      </c>
      <c r="D37" s="118">
        <v>124600</v>
      </c>
      <c r="E37" s="118">
        <v>124591</v>
      </c>
      <c r="F37" s="52">
        <f t="shared" si="0"/>
        <v>0.9999277688603532</v>
      </c>
      <c r="G37" s="143">
        <v>0</v>
      </c>
      <c r="H37" s="119">
        <v>0</v>
      </c>
      <c r="I37" s="118">
        <v>0</v>
      </c>
      <c r="J37" s="52">
        <v>0</v>
      </c>
    </row>
    <row r="38" spans="1:10" ht="15" customHeight="1" thickBot="1">
      <c r="A38" s="57" t="s">
        <v>183</v>
      </c>
      <c r="B38" s="12">
        <v>591</v>
      </c>
      <c r="C38" s="121">
        <v>0</v>
      </c>
      <c r="D38" s="121">
        <v>100</v>
      </c>
      <c r="E38" s="121">
        <v>61.48</v>
      </c>
      <c r="F38" s="56">
        <f t="shared" si="0"/>
        <v>0.6148</v>
      </c>
      <c r="G38" s="141">
        <v>0</v>
      </c>
      <c r="H38" s="122">
        <v>0</v>
      </c>
      <c r="I38" s="121">
        <v>0</v>
      </c>
      <c r="J38" s="58">
        <v>0</v>
      </c>
    </row>
    <row r="39" spans="1:10" ht="15" customHeight="1">
      <c r="A39" s="14" t="s">
        <v>20</v>
      </c>
      <c r="B39" s="15"/>
      <c r="C39" s="59">
        <f>SUM(C8:C14)</f>
        <v>4414600</v>
      </c>
      <c r="D39" s="59">
        <f>SUM(D8:D14)</f>
        <v>8285400</v>
      </c>
      <c r="E39" s="59">
        <f>SUM(E8:E14)</f>
        <v>8546877.18</v>
      </c>
      <c r="F39" s="52">
        <f t="shared" si="0"/>
        <v>1.0315587877471215</v>
      </c>
      <c r="G39" s="59">
        <f>SUM(G8:G14)</f>
        <v>141000</v>
      </c>
      <c r="H39" s="59">
        <f>SUM(H8:H14)</f>
        <v>125400</v>
      </c>
      <c r="I39" s="59">
        <f>SUM(I8:I14)</f>
        <v>125528.4</v>
      </c>
      <c r="J39" s="60">
        <f>I39/H39</f>
        <v>1.001023923444976</v>
      </c>
    </row>
    <row r="40" spans="1:11" s="91" customFormat="1" ht="15" customHeight="1" thickBot="1">
      <c r="A40" s="94" t="s">
        <v>21</v>
      </c>
      <c r="B40" s="97"/>
      <c r="C40" s="131">
        <f>-SUM(C16:C38)</f>
        <v>-4414600</v>
      </c>
      <c r="D40" s="63">
        <f>-SUM(D16:D38)</f>
        <v>-8285400</v>
      </c>
      <c r="E40" s="63">
        <f>-SUM(E16:E38)</f>
        <v>-8284948.833</v>
      </c>
      <c r="F40" s="52">
        <f t="shared" si="0"/>
        <v>0.9999455467448765</v>
      </c>
      <c r="G40" s="131">
        <f>-SUM(G16:G38)</f>
        <v>-82000</v>
      </c>
      <c r="H40" s="63">
        <f>-SUM(H16:H38)</f>
        <v>-75000</v>
      </c>
      <c r="I40" s="63">
        <f>-SUM(I16:I38)</f>
        <v>-75000</v>
      </c>
      <c r="J40" s="56">
        <f>I40/H40</f>
        <v>1</v>
      </c>
      <c r="K40" s="4"/>
    </row>
    <row r="41" spans="1:10" ht="15" customHeight="1" thickBot="1">
      <c r="A41" s="100" t="s">
        <v>270</v>
      </c>
      <c r="B41" s="178"/>
      <c r="C41" s="184">
        <f>+C39+C40</f>
        <v>0</v>
      </c>
      <c r="D41" s="87">
        <f>+D39+D40</f>
        <v>0</v>
      </c>
      <c r="E41" s="101">
        <f>+E39+E40</f>
        <v>261928.34700000007</v>
      </c>
      <c r="F41" s="67" t="s">
        <v>19</v>
      </c>
      <c r="G41" s="184">
        <f>+G39+G40</f>
        <v>59000</v>
      </c>
      <c r="H41" s="87">
        <f>+H39+H40</f>
        <v>50400</v>
      </c>
      <c r="I41" s="101">
        <f>+I39+I40</f>
        <v>50528.399999999994</v>
      </c>
      <c r="J41" s="52">
        <f>I41/H41</f>
        <v>1.002547619047619</v>
      </c>
    </row>
    <row r="42" spans="1:10" ht="13.5" thickBot="1">
      <c r="A42" s="149" t="s">
        <v>271</v>
      </c>
      <c r="B42" s="146"/>
      <c r="C42" s="184">
        <f>+C39+C40</f>
        <v>0</v>
      </c>
      <c r="D42" s="87">
        <f>+D39+D40</f>
        <v>0</v>
      </c>
      <c r="E42" s="101">
        <v>0</v>
      </c>
      <c r="F42" s="179" t="s">
        <v>19</v>
      </c>
      <c r="G42" s="184">
        <v>0</v>
      </c>
      <c r="H42" s="87">
        <v>0</v>
      </c>
      <c r="I42" s="101">
        <v>0</v>
      </c>
      <c r="J42" s="160" t="s">
        <v>19</v>
      </c>
    </row>
    <row r="43" spans="1:10" ht="13.5" thickBot="1">
      <c r="A43" s="149" t="s">
        <v>272</v>
      </c>
      <c r="B43" s="146"/>
      <c r="C43" s="185">
        <v>0</v>
      </c>
      <c r="D43" s="181">
        <v>0</v>
      </c>
      <c r="E43" s="101">
        <f>+E39+E40</f>
        <v>261928.34700000007</v>
      </c>
      <c r="F43" s="179" t="s">
        <v>19</v>
      </c>
      <c r="G43" s="185">
        <v>0</v>
      </c>
      <c r="H43" s="181">
        <v>0</v>
      </c>
      <c r="I43" s="101">
        <f>I41</f>
        <v>50528.399999999994</v>
      </c>
      <c r="J43" s="179" t="s">
        <v>19</v>
      </c>
    </row>
    <row r="44" spans="1:10" ht="13.5" thickBot="1">
      <c r="A44" s="149" t="s">
        <v>273</v>
      </c>
      <c r="B44" s="146"/>
      <c r="C44" s="177"/>
      <c r="D44" s="147"/>
      <c r="E44" s="148"/>
      <c r="F44" s="148"/>
      <c r="G44" s="182"/>
      <c r="H44" s="183"/>
      <c r="I44" s="150">
        <f>E43+I43</f>
        <v>312456.7470000001</v>
      </c>
      <c r="J44" s="180" t="s">
        <v>19</v>
      </c>
    </row>
    <row r="45" ht="12.75">
      <c r="C45" s="158"/>
    </row>
    <row r="46" ht="12.75">
      <c r="C46" s="158"/>
    </row>
  </sheetData>
  <sheetProtection/>
  <mergeCells count="2">
    <mergeCell ref="C4:F4"/>
    <mergeCell ref="G4:J4"/>
  </mergeCells>
  <printOptions horizontalCentered="1"/>
  <pageMargins left="0" right="0" top="0.7874015748031497" bottom="0" header="0.7086614173228347" footer="0.5118110236220472"/>
  <pageSetup horizontalDpi="600" verticalDpi="600" orientation="landscape" paperSize="9" scale="75" r:id="rId1"/>
  <headerFooter alignWithMargins="0">
    <oddFooter>&amp;L&amp;A&amp;R150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3" sqref="A3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spans="1:9" ht="15">
      <c r="A1" s="38" t="s">
        <v>91</v>
      </c>
      <c r="D1" s="206" t="s">
        <v>8</v>
      </c>
      <c r="E1" s="206"/>
      <c r="F1" s="206"/>
      <c r="G1" s="126"/>
      <c r="H1" s="39" t="s">
        <v>9</v>
      </c>
      <c r="I1" s="40">
        <v>43830</v>
      </c>
    </row>
    <row r="2" ht="14.25" thickBot="1">
      <c r="A2" s="38" t="s">
        <v>92</v>
      </c>
    </row>
    <row r="3" spans="3:10" ht="12" customHeight="1">
      <c r="C3" s="207" t="s">
        <v>61</v>
      </c>
      <c r="D3" s="208"/>
      <c r="E3" s="208"/>
      <c r="F3" s="209"/>
      <c r="G3" s="210" t="s">
        <v>10</v>
      </c>
      <c r="H3" s="208"/>
      <c r="I3" s="208"/>
      <c r="J3" s="209"/>
    </row>
    <row r="4" spans="1:10" ht="12" customHeight="1">
      <c r="A4" s="41"/>
      <c r="B4" s="7"/>
      <c r="C4" s="42" t="s">
        <v>62</v>
      </c>
      <c r="D4" s="43" t="s">
        <v>63</v>
      </c>
      <c r="E4" s="44" t="s">
        <v>64</v>
      </c>
      <c r="F4" s="45" t="s">
        <v>7</v>
      </c>
      <c r="G4" s="135" t="s">
        <v>62</v>
      </c>
      <c r="H4" s="43" t="s">
        <v>63</v>
      </c>
      <c r="I4" s="8" t="s">
        <v>64</v>
      </c>
      <c r="J4" s="9" t="s">
        <v>7</v>
      </c>
    </row>
    <row r="5" spans="1:10" ht="9.75" customHeight="1" thickBot="1">
      <c r="A5" s="41"/>
      <c r="B5" s="88"/>
      <c r="C5" s="47" t="s">
        <v>11</v>
      </c>
      <c r="D5" s="48" t="s">
        <v>12</v>
      </c>
      <c r="E5" s="8" t="s">
        <v>13</v>
      </c>
      <c r="F5" s="9" t="s">
        <v>14</v>
      </c>
      <c r="G5" s="138" t="s">
        <v>15</v>
      </c>
      <c r="H5" s="48" t="s">
        <v>16</v>
      </c>
      <c r="I5" s="8" t="s">
        <v>17</v>
      </c>
      <c r="J5" s="9" t="s">
        <v>18</v>
      </c>
    </row>
    <row r="6" spans="1:10" ht="15" customHeight="1">
      <c r="A6" s="216" t="s">
        <v>65</v>
      </c>
      <c r="B6" s="217"/>
      <c r="C6" s="217"/>
      <c r="D6" s="217"/>
      <c r="E6" s="217"/>
      <c r="F6" s="217"/>
      <c r="G6" s="217"/>
      <c r="H6" s="217"/>
      <c r="I6" s="217"/>
      <c r="J6" s="218"/>
    </row>
    <row r="7" spans="1:10" ht="15" customHeight="1">
      <c r="A7" s="211" t="s">
        <v>131</v>
      </c>
      <c r="B7" s="212"/>
      <c r="C7" s="68">
        <v>4990000</v>
      </c>
      <c r="D7" s="21">
        <v>5706900</v>
      </c>
      <c r="E7" s="69">
        <v>5706900</v>
      </c>
      <c r="F7" s="52">
        <f>E7/D7</f>
        <v>1</v>
      </c>
      <c r="G7" s="21">
        <v>0</v>
      </c>
      <c r="H7" s="21">
        <v>0</v>
      </c>
      <c r="I7" s="69">
        <v>0</v>
      </c>
      <c r="J7" s="52">
        <f aca="true" t="shared" si="0" ref="J7:J15">IF(ISERR(I7/H7),0,I7/H7)</f>
        <v>0</v>
      </c>
    </row>
    <row r="8" spans="1:10" ht="15" customHeight="1">
      <c r="A8" s="13" t="s">
        <v>259</v>
      </c>
      <c r="B8" s="20"/>
      <c r="C8" s="70">
        <v>0</v>
      </c>
      <c r="D8" s="71">
        <v>550900</v>
      </c>
      <c r="E8" s="72">
        <v>550887.5</v>
      </c>
      <c r="F8" s="52">
        <f>E8/D8</f>
        <v>0.9999773098565983</v>
      </c>
      <c r="G8" s="139">
        <v>0</v>
      </c>
      <c r="H8" s="71">
        <v>0</v>
      </c>
      <c r="I8" s="72">
        <v>0</v>
      </c>
      <c r="J8" s="55">
        <f t="shared" si="0"/>
        <v>0</v>
      </c>
    </row>
    <row r="9" spans="1:10" ht="15" customHeight="1">
      <c r="A9" s="13" t="s">
        <v>207</v>
      </c>
      <c r="B9" s="20"/>
      <c r="C9" s="70">
        <v>0</v>
      </c>
      <c r="D9" s="71">
        <v>2888800</v>
      </c>
      <c r="E9" s="72">
        <v>2888800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 t="shared" si="0"/>
        <v>0</v>
      </c>
    </row>
    <row r="10" spans="1:10" ht="15" customHeight="1">
      <c r="A10" s="13" t="s">
        <v>190</v>
      </c>
      <c r="B10" s="20"/>
      <c r="C10" s="70">
        <v>0</v>
      </c>
      <c r="D10" s="71">
        <v>15000</v>
      </c>
      <c r="E10" s="72">
        <v>15000</v>
      </c>
      <c r="F10" s="52">
        <f>E10/D10</f>
        <v>1</v>
      </c>
      <c r="G10" s="139">
        <v>0</v>
      </c>
      <c r="H10" s="71">
        <v>0</v>
      </c>
      <c r="I10" s="72">
        <v>0</v>
      </c>
      <c r="J10" s="55">
        <f>IF(ISERR(I10/H10),0,I10/H10)</f>
        <v>0</v>
      </c>
    </row>
    <row r="11" spans="1:10" ht="15" customHeight="1">
      <c r="A11" s="13" t="s">
        <v>184</v>
      </c>
      <c r="B11" s="20"/>
      <c r="C11" s="70">
        <v>0</v>
      </c>
      <c r="D11" s="71">
        <v>0</v>
      </c>
      <c r="E11" s="72">
        <v>0</v>
      </c>
      <c r="F11" s="52">
        <v>0</v>
      </c>
      <c r="G11" s="139">
        <v>0</v>
      </c>
      <c r="H11" s="71">
        <v>0</v>
      </c>
      <c r="I11" s="72">
        <v>0</v>
      </c>
      <c r="J11" s="55">
        <f t="shared" si="0"/>
        <v>0</v>
      </c>
    </row>
    <row r="12" spans="1:10" ht="15" customHeight="1">
      <c r="A12" s="213" t="s">
        <v>66</v>
      </c>
      <c r="B12" s="215"/>
      <c r="C12" s="70">
        <v>425000</v>
      </c>
      <c r="D12" s="71">
        <v>417000</v>
      </c>
      <c r="E12" s="72">
        <v>417000</v>
      </c>
      <c r="F12" s="52">
        <f>E12/D12</f>
        <v>1</v>
      </c>
      <c r="G12" s="139">
        <v>0</v>
      </c>
      <c r="H12" s="71">
        <v>0</v>
      </c>
      <c r="I12" s="72">
        <v>0</v>
      </c>
      <c r="J12" s="55">
        <f t="shared" si="0"/>
        <v>0</v>
      </c>
    </row>
    <row r="13" spans="1:10" ht="15" customHeight="1">
      <c r="A13" s="213" t="s">
        <v>67</v>
      </c>
      <c r="B13" s="215"/>
      <c r="C13" s="70">
        <v>3100000</v>
      </c>
      <c r="D13" s="71">
        <v>3536100</v>
      </c>
      <c r="E13" s="72">
        <v>3536077.79</v>
      </c>
      <c r="F13" s="52">
        <f>E13/D13</f>
        <v>0.9999937190690309</v>
      </c>
      <c r="G13" s="139">
        <v>0</v>
      </c>
      <c r="H13" s="71">
        <v>0</v>
      </c>
      <c r="I13" s="72">
        <v>0</v>
      </c>
      <c r="J13" s="55">
        <f t="shared" si="0"/>
        <v>0</v>
      </c>
    </row>
    <row r="14" spans="1:10" ht="15" customHeight="1">
      <c r="A14" s="213" t="s">
        <v>93</v>
      </c>
      <c r="B14" s="215"/>
      <c r="C14" s="73">
        <v>0</v>
      </c>
      <c r="D14" s="74">
        <v>29800</v>
      </c>
      <c r="E14" s="75">
        <v>29784.98</v>
      </c>
      <c r="F14" s="52">
        <f>E14/D14</f>
        <v>0.9994959731543624</v>
      </c>
      <c r="G14" s="140">
        <v>2530000</v>
      </c>
      <c r="H14" s="74">
        <v>2425300</v>
      </c>
      <c r="I14" s="75">
        <v>2425342.54</v>
      </c>
      <c r="J14" s="52">
        <f>I14/H14</f>
        <v>1.0000175400981322</v>
      </c>
    </row>
    <row r="15" spans="1:10" ht="15" customHeight="1" thickBot="1">
      <c r="A15" s="204" t="s">
        <v>189</v>
      </c>
      <c r="B15" s="219"/>
      <c r="C15" s="76">
        <v>0</v>
      </c>
      <c r="D15" s="77">
        <v>118300</v>
      </c>
      <c r="E15" s="78">
        <v>118273.79</v>
      </c>
      <c r="F15" s="52">
        <f>E15/D15</f>
        <v>0.9997784446322907</v>
      </c>
      <c r="G15" s="141">
        <v>0</v>
      </c>
      <c r="H15" s="77">
        <v>0</v>
      </c>
      <c r="I15" s="78">
        <v>0</v>
      </c>
      <c r="J15" s="56">
        <f t="shared" si="0"/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5" customHeight="1">
      <c r="A17" s="18" t="s">
        <v>132</v>
      </c>
      <c r="B17" s="19">
        <v>558</v>
      </c>
      <c r="C17" s="79">
        <v>50000</v>
      </c>
      <c r="D17" s="80">
        <v>623400</v>
      </c>
      <c r="E17" s="69">
        <v>623349.95</v>
      </c>
      <c r="F17" s="52">
        <f aca="true" t="shared" si="1" ref="F17:F41">E17/D17</f>
        <v>0.9999197144690407</v>
      </c>
      <c r="G17" s="21">
        <v>15000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133</v>
      </c>
      <c r="B18" s="19">
        <v>501</v>
      </c>
      <c r="C18" s="79">
        <v>70000</v>
      </c>
      <c r="D18" s="80">
        <v>662700</v>
      </c>
      <c r="E18" s="69">
        <v>662679.17</v>
      </c>
      <c r="F18" s="52">
        <f t="shared" si="1"/>
        <v>0.999968567979478</v>
      </c>
      <c r="G18" s="21">
        <v>73000</v>
      </c>
      <c r="H18" s="81">
        <v>77100</v>
      </c>
      <c r="I18" s="69">
        <v>77115.2</v>
      </c>
      <c r="J18" s="52">
        <f>I18/H18</f>
        <v>1.0001971465629054</v>
      </c>
    </row>
    <row r="19" spans="1:10" ht="15" customHeight="1">
      <c r="A19" s="18" t="s">
        <v>134</v>
      </c>
      <c r="B19" s="19">
        <v>501</v>
      </c>
      <c r="C19" s="79">
        <v>2740000</v>
      </c>
      <c r="D19" s="69">
        <v>3151000</v>
      </c>
      <c r="E19" s="69">
        <v>3150985.84</v>
      </c>
      <c r="F19" s="52">
        <f t="shared" si="1"/>
        <v>0.9999955061885115</v>
      </c>
      <c r="G19" s="21">
        <v>310000</v>
      </c>
      <c r="H19" s="81">
        <v>240000</v>
      </c>
      <c r="I19" s="69">
        <v>239921.59</v>
      </c>
      <c r="J19" s="52">
        <f>I19/H19</f>
        <v>0.9996732916666666</v>
      </c>
    </row>
    <row r="20" spans="1:10" ht="15" customHeight="1">
      <c r="A20" s="10" t="s">
        <v>135</v>
      </c>
      <c r="B20" s="11">
        <v>502</v>
      </c>
      <c r="C20" s="82">
        <v>963000</v>
      </c>
      <c r="D20" s="80">
        <v>898700</v>
      </c>
      <c r="E20" s="80">
        <v>898699</v>
      </c>
      <c r="F20" s="52">
        <f t="shared" si="1"/>
        <v>0.999998887281629</v>
      </c>
      <c r="G20" s="130">
        <v>30000</v>
      </c>
      <c r="H20" s="83">
        <v>26400</v>
      </c>
      <c r="I20" s="80">
        <v>26413.62</v>
      </c>
      <c r="J20" s="52">
        <f>I20/H20</f>
        <v>1.000515909090909</v>
      </c>
    </row>
    <row r="21" spans="1:10" ht="15" customHeight="1">
      <c r="A21" s="10" t="s">
        <v>136</v>
      </c>
      <c r="B21" s="11">
        <v>502</v>
      </c>
      <c r="C21" s="82">
        <v>820000</v>
      </c>
      <c r="D21" s="80">
        <v>984700</v>
      </c>
      <c r="E21" s="80">
        <v>984688</v>
      </c>
      <c r="F21" s="52">
        <f t="shared" si="1"/>
        <v>0.9999878135472733</v>
      </c>
      <c r="G21" s="130">
        <v>25000</v>
      </c>
      <c r="H21" s="83">
        <v>30800</v>
      </c>
      <c r="I21" s="80">
        <v>30845.84</v>
      </c>
      <c r="J21" s="52">
        <f>I21/H21</f>
        <v>1.0014883116883118</v>
      </c>
    </row>
    <row r="22" spans="1:10" ht="15" customHeight="1">
      <c r="A22" s="10" t="s">
        <v>137</v>
      </c>
      <c r="B22" s="11">
        <v>502</v>
      </c>
      <c r="C22" s="82">
        <v>270000</v>
      </c>
      <c r="D22" s="80">
        <v>339400</v>
      </c>
      <c r="E22" s="80">
        <v>339396.33</v>
      </c>
      <c r="F22" s="52">
        <f t="shared" si="1"/>
        <v>0.9999891868002357</v>
      </c>
      <c r="G22" s="130">
        <v>15000</v>
      </c>
      <c r="H22" s="83">
        <v>9900</v>
      </c>
      <c r="I22" s="80">
        <v>9925.95</v>
      </c>
      <c r="J22" s="52">
        <f>I22/H22</f>
        <v>1.0026212121212121</v>
      </c>
    </row>
    <row r="23" spans="1:10" ht="15" customHeight="1">
      <c r="A23" s="10" t="s">
        <v>138</v>
      </c>
      <c r="B23" s="11">
        <v>502</v>
      </c>
      <c r="C23" s="82">
        <v>0</v>
      </c>
      <c r="D23" s="80">
        <v>0</v>
      </c>
      <c r="E23" s="80">
        <v>0</v>
      </c>
      <c r="F23" s="52">
        <v>0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139</v>
      </c>
      <c r="B24" s="11">
        <v>504</v>
      </c>
      <c r="C24" s="82">
        <v>0</v>
      </c>
      <c r="D24" s="80">
        <v>5500</v>
      </c>
      <c r="E24" s="80">
        <v>5527.04</v>
      </c>
      <c r="F24" s="52">
        <f>E24/D24</f>
        <v>1.0049163636363636</v>
      </c>
      <c r="G24" s="130">
        <v>2000</v>
      </c>
      <c r="H24" s="83">
        <v>0</v>
      </c>
      <c r="I24" s="80">
        <v>0</v>
      </c>
      <c r="J24" s="52">
        <v>0</v>
      </c>
    </row>
    <row r="25" spans="1:10" ht="15" customHeight="1">
      <c r="A25" s="10" t="s">
        <v>140</v>
      </c>
      <c r="B25" s="11">
        <v>511</v>
      </c>
      <c r="C25" s="82">
        <v>120000</v>
      </c>
      <c r="D25" s="80">
        <v>250000</v>
      </c>
      <c r="E25" s="80">
        <v>250027.54</v>
      </c>
      <c r="F25" s="52">
        <f t="shared" si="1"/>
        <v>1.00011016</v>
      </c>
      <c r="G25" s="130">
        <v>10000</v>
      </c>
      <c r="H25" s="83">
        <v>3400</v>
      </c>
      <c r="I25" s="80">
        <v>3400</v>
      </c>
      <c r="J25" s="52">
        <f>I25/H25</f>
        <v>1</v>
      </c>
    </row>
    <row r="26" spans="1:10" ht="15" customHeight="1">
      <c r="A26" s="10" t="s">
        <v>151</v>
      </c>
      <c r="B26" s="11">
        <v>512</v>
      </c>
      <c r="C26" s="82">
        <v>5000</v>
      </c>
      <c r="D26" s="80">
        <v>5900</v>
      </c>
      <c r="E26" s="80">
        <v>5855</v>
      </c>
      <c r="F26" s="52">
        <f t="shared" si="1"/>
        <v>0.9923728813559322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5000</v>
      </c>
      <c r="D27" s="80">
        <v>300</v>
      </c>
      <c r="E27" s="80">
        <v>217</v>
      </c>
      <c r="F27" s="52">
        <f t="shared" si="1"/>
        <v>0.7233333333333334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250</v>
      </c>
      <c r="B28" s="11">
        <v>518</v>
      </c>
      <c r="C28" s="82">
        <v>1210000</v>
      </c>
      <c r="D28" s="80">
        <v>1540700</v>
      </c>
      <c r="E28" s="80">
        <v>1540717.4</v>
      </c>
      <c r="F28" s="52">
        <f t="shared" si="1"/>
        <v>1.0000112935678587</v>
      </c>
      <c r="G28" s="130">
        <v>135000</v>
      </c>
      <c r="H28" s="83">
        <v>173300</v>
      </c>
      <c r="I28" s="80">
        <v>173257.63</v>
      </c>
      <c r="J28" s="52">
        <f>I28/H28</f>
        <v>0.9997555106751299</v>
      </c>
    </row>
    <row r="29" spans="1:10" ht="15" customHeight="1">
      <c r="A29" s="10" t="s">
        <v>251</v>
      </c>
      <c r="B29" s="11">
        <v>521</v>
      </c>
      <c r="C29" s="162">
        <v>710000</v>
      </c>
      <c r="D29" s="105">
        <v>2409800</v>
      </c>
      <c r="E29" s="80">
        <v>2409760</v>
      </c>
      <c r="F29" s="52">
        <f t="shared" si="1"/>
        <v>0.9999834011121255</v>
      </c>
      <c r="G29" s="130">
        <v>1350000</v>
      </c>
      <c r="H29" s="83">
        <v>1162700</v>
      </c>
      <c r="I29" s="80">
        <v>1162734</v>
      </c>
      <c r="J29" s="52">
        <f>I29/H29</f>
        <v>1.0000292422808978</v>
      </c>
    </row>
    <row r="30" spans="1:10" ht="15" customHeight="1">
      <c r="A30" s="10" t="s">
        <v>144</v>
      </c>
      <c r="B30" s="11">
        <v>524</v>
      </c>
      <c r="C30" s="162">
        <v>0</v>
      </c>
      <c r="D30" s="105">
        <v>722900</v>
      </c>
      <c r="E30" s="80">
        <v>722938</v>
      </c>
      <c r="F30" s="52">
        <f>E30/D30</f>
        <v>1.000052566053396</v>
      </c>
      <c r="G30" s="130">
        <v>350000</v>
      </c>
      <c r="H30" s="83">
        <v>298800</v>
      </c>
      <c r="I30" s="80">
        <v>298786</v>
      </c>
      <c r="J30" s="52">
        <f>I30/H30</f>
        <v>0.9999531459170014</v>
      </c>
    </row>
    <row r="31" spans="1:10" ht="15" customHeight="1">
      <c r="A31" s="10" t="s">
        <v>191</v>
      </c>
      <c r="B31" s="11">
        <v>527</v>
      </c>
      <c r="C31" s="162">
        <v>0</v>
      </c>
      <c r="D31" s="105">
        <v>65000</v>
      </c>
      <c r="E31" s="80">
        <v>65067.4</v>
      </c>
      <c r="F31" s="52">
        <f t="shared" si="1"/>
        <v>1.0010369230769232</v>
      </c>
      <c r="G31" s="130">
        <v>0</v>
      </c>
      <c r="H31" s="83">
        <v>6300</v>
      </c>
      <c r="I31" s="80">
        <v>6315.16</v>
      </c>
      <c r="J31" s="52">
        <f>I31/H31</f>
        <v>1.002406349206349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0</v>
      </c>
      <c r="E32" s="80">
        <v>0</v>
      </c>
      <c r="F32" s="52">
        <v>0</v>
      </c>
      <c r="G32" s="130">
        <v>0</v>
      </c>
      <c r="H32" s="83">
        <v>2600</v>
      </c>
      <c r="I32" s="80">
        <v>2557</v>
      </c>
      <c r="J32" s="52">
        <f>I32/H32</f>
        <v>0.9834615384615385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198</v>
      </c>
      <c r="B37" s="11">
        <v>549</v>
      </c>
      <c r="C37" s="82">
        <v>660000</v>
      </c>
      <c r="D37" s="80">
        <v>744800</v>
      </c>
      <c r="E37" s="80">
        <v>744814.59</v>
      </c>
      <c r="F37" s="52">
        <f t="shared" si="1"/>
        <v>1.00001958915145</v>
      </c>
      <c r="G37" s="130">
        <v>140000</v>
      </c>
      <c r="H37" s="83">
        <v>100000</v>
      </c>
      <c r="I37" s="80">
        <v>100000.68</v>
      </c>
      <c r="J37" s="52">
        <f>I37/H37</f>
        <v>1.0000068</v>
      </c>
    </row>
    <row r="38" spans="1:10" ht="15" customHeight="1">
      <c r="A38" s="17" t="s">
        <v>150</v>
      </c>
      <c r="B38" s="9">
        <v>551</v>
      </c>
      <c r="C38" s="82">
        <v>892000</v>
      </c>
      <c r="D38" s="80">
        <v>857700</v>
      </c>
      <c r="E38" s="80">
        <v>857720</v>
      </c>
      <c r="F38" s="52">
        <f t="shared" si="1"/>
        <v>1.0000233181765186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0</v>
      </c>
      <c r="D39" s="85">
        <v>300</v>
      </c>
      <c r="E39" s="85">
        <v>281.8</v>
      </c>
      <c r="F39" s="52">
        <f t="shared" si="1"/>
        <v>0.9393333333333334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SUM(C7:C15)</f>
        <v>8515000</v>
      </c>
      <c r="D40" s="59">
        <f>SUM(D7:D15)</f>
        <v>13262800</v>
      </c>
      <c r="E40" s="59">
        <f>SUM(E7:E15)</f>
        <v>13262724.059999999</v>
      </c>
      <c r="F40" s="60">
        <f t="shared" si="1"/>
        <v>0.9999942742105739</v>
      </c>
      <c r="G40" s="61">
        <f>SUM(G7:G15)</f>
        <v>2530000</v>
      </c>
      <c r="H40" s="61">
        <f>SUM(H7:H15)</f>
        <v>2425300</v>
      </c>
      <c r="I40" s="62">
        <f>SUM(I7:I15)</f>
        <v>2425342.54</v>
      </c>
      <c r="J40" s="60">
        <f>I40/H40</f>
        <v>1.0000175400981322</v>
      </c>
    </row>
    <row r="41" spans="1:10" ht="15" customHeight="1" thickBot="1">
      <c r="A41" s="13" t="s">
        <v>21</v>
      </c>
      <c r="B41" s="16"/>
      <c r="C41" s="63">
        <f>-SUM(C17:C39)</f>
        <v>-8515000</v>
      </c>
      <c r="D41" s="63">
        <f>-SUM(D17:D39)</f>
        <v>-13262800</v>
      </c>
      <c r="E41" s="63">
        <f>-SUM(E17:E39)</f>
        <v>-13262724.06</v>
      </c>
      <c r="F41" s="52">
        <f t="shared" si="1"/>
        <v>0.999994274210574</v>
      </c>
      <c r="G41" s="64">
        <f>-SUM(G17:G39)</f>
        <v>-2455000</v>
      </c>
      <c r="H41" s="64">
        <f>-SUM(H17:H39)</f>
        <v>-2131300</v>
      </c>
      <c r="I41" s="65">
        <f>-SUM(I17:I39)</f>
        <v>-2131272.67</v>
      </c>
      <c r="J41" s="56">
        <f>I41/H41</f>
        <v>0.999987176840426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0</v>
      </c>
      <c r="F42" s="67" t="s">
        <v>19</v>
      </c>
      <c r="G42" s="184">
        <f>+G40+G41</f>
        <v>75000</v>
      </c>
      <c r="H42" s="87">
        <f>+H40+H41</f>
        <v>294000</v>
      </c>
      <c r="I42" s="101">
        <f>+I40+I41</f>
        <v>294069.8700000001</v>
      </c>
      <c r="J42" s="52">
        <f>I42/H42</f>
        <v>1.000237653061225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0</v>
      </c>
      <c r="F44" s="179" t="s">
        <v>19</v>
      </c>
      <c r="G44" s="185">
        <v>0</v>
      </c>
      <c r="H44" s="181">
        <v>0</v>
      </c>
      <c r="I44" s="101">
        <f>I42</f>
        <v>294069.8700000001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294069.8700000001</v>
      </c>
      <c r="J45" s="180" t="s">
        <v>19</v>
      </c>
    </row>
    <row r="46" ht="12.75">
      <c r="C46" s="157"/>
    </row>
    <row r="47" ht="12.75">
      <c r="C47" s="169"/>
    </row>
  </sheetData>
  <sheetProtection/>
  <mergeCells count="10">
    <mergeCell ref="A16:J16"/>
    <mergeCell ref="D1:F1"/>
    <mergeCell ref="C3:F3"/>
    <mergeCell ref="G3:J3"/>
    <mergeCell ref="A6:J6"/>
    <mergeCell ref="A14:B14"/>
    <mergeCell ref="A7:B7"/>
    <mergeCell ref="A12:B12"/>
    <mergeCell ref="A13:B13"/>
    <mergeCell ref="A15:B15"/>
  </mergeCells>
  <printOptions horizontalCentered="1"/>
  <pageMargins left="0" right="0" top="0.7874015748031497" bottom="0" header="0.7086614173228347" footer="0.5118110236220472"/>
  <pageSetup horizontalDpi="600" verticalDpi="600" orientation="landscape" paperSize="9" scale="75" r:id="rId1"/>
  <headerFooter alignWithMargins="0">
    <oddFooter>&amp;L&amp;A&amp;R115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ht="15" customHeight="1">
      <c r="A1" s="38" t="s">
        <v>4</v>
      </c>
    </row>
    <row r="2" spans="1:9" ht="15">
      <c r="A2" s="38" t="s">
        <v>5</v>
      </c>
      <c r="D2" s="96" t="s">
        <v>8</v>
      </c>
      <c r="E2" s="96"/>
      <c r="F2" s="96"/>
      <c r="G2" s="126"/>
      <c r="H2" s="39" t="s">
        <v>9</v>
      </c>
      <c r="I2" s="40">
        <v>43830</v>
      </c>
    </row>
    <row r="3" ht="13.5" thickBot="1"/>
    <row r="4" spans="3:10" ht="12" customHeight="1">
      <c r="C4" s="207" t="s">
        <v>61</v>
      </c>
      <c r="D4" s="208"/>
      <c r="E4" s="208"/>
      <c r="F4" s="209"/>
      <c r="G4" s="210" t="s">
        <v>10</v>
      </c>
      <c r="H4" s="208"/>
      <c r="I4" s="208"/>
      <c r="J4" s="209"/>
    </row>
    <row r="5" spans="1:10" ht="12" customHeight="1">
      <c r="A5" s="41"/>
      <c r="B5" s="7"/>
      <c r="C5" s="42" t="s">
        <v>62</v>
      </c>
      <c r="D5" s="43" t="s">
        <v>63</v>
      </c>
      <c r="E5" s="44" t="s">
        <v>64</v>
      </c>
      <c r="F5" s="45" t="s">
        <v>7</v>
      </c>
      <c r="G5" s="135" t="s">
        <v>62</v>
      </c>
      <c r="H5" s="43" t="s">
        <v>63</v>
      </c>
      <c r="I5" s="8" t="s">
        <v>64</v>
      </c>
      <c r="J5" s="9" t="s">
        <v>7</v>
      </c>
    </row>
    <row r="6" spans="1:10" ht="9.75" customHeight="1" thickBot="1">
      <c r="A6" s="41"/>
      <c r="B6" s="46"/>
      <c r="C6" s="47" t="s">
        <v>11</v>
      </c>
      <c r="D6" s="48" t="s">
        <v>12</v>
      </c>
      <c r="E6" s="8" t="s">
        <v>13</v>
      </c>
      <c r="F6" s="9" t="s">
        <v>14</v>
      </c>
      <c r="G6" s="138" t="s">
        <v>15</v>
      </c>
      <c r="H6" s="48" t="s">
        <v>16</v>
      </c>
      <c r="I6" s="8" t="s">
        <v>17</v>
      </c>
      <c r="J6" s="9" t="s">
        <v>18</v>
      </c>
    </row>
    <row r="7" spans="1:10" ht="15" customHeight="1">
      <c r="A7" s="49" t="s">
        <v>65</v>
      </c>
      <c r="B7" s="50"/>
      <c r="C7" s="50"/>
      <c r="D7" s="50"/>
      <c r="E7" s="50"/>
      <c r="F7" s="50"/>
      <c r="G7" s="142"/>
      <c r="H7" s="50"/>
      <c r="I7" s="50"/>
      <c r="J7" s="51"/>
    </row>
    <row r="8" spans="1:10" ht="15" customHeight="1">
      <c r="A8" s="25" t="s">
        <v>161</v>
      </c>
      <c r="B8" s="93"/>
      <c r="C8" s="68">
        <v>700000</v>
      </c>
      <c r="D8" s="21">
        <v>871000</v>
      </c>
      <c r="E8" s="69">
        <v>871000</v>
      </c>
      <c r="F8" s="52">
        <f>E8/D8</f>
        <v>1</v>
      </c>
      <c r="G8" s="21">
        <v>0</v>
      </c>
      <c r="H8" s="21">
        <v>0</v>
      </c>
      <c r="I8" s="69">
        <v>0</v>
      </c>
      <c r="J8" s="52">
        <v>0</v>
      </c>
    </row>
    <row r="9" spans="1:10" ht="15" customHeight="1">
      <c r="A9" s="13" t="s">
        <v>6</v>
      </c>
      <c r="B9" s="20"/>
      <c r="C9" s="70">
        <v>0</v>
      </c>
      <c r="D9" s="71">
        <v>0</v>
      </c>
      <c r="E9" s="72">
        <v>0</v>
      </c>
      <c r="F9" s="52">
        <v>0</v>
      </c>
      <c r="G9" s="139">
        <v>0</v>
      </c>
      <c r="H9" s="71">
        <v>0</v>
      </c>
      <c r="I9" s="72">
        <v>0</v>
      </c>
      <c r="J9" s="52">
        <v>0</v>
      </c>
    </row>
    <row r="10" spans="1:10" ht="15" customHeight="1">
      <c r="A10" s="13" t="s">
        <v>66</v>
      </c>
      <c r="B10" s="16"/>
      <c r="C10" s="70">
        <v>0</v>
      </c>
      <c r="D10" s="71">
        <v>0</v>
      </c>
      <c r="E10" s="72">
        <v>0</v>
      </c>
      <c r="F10" s="52">
        <v>0</v>
      </c>
      <c r="G10" s="139">
        <v>0</v>
      </c>
      <c r="H10" s="71">
        <v>0</v>
      </c>
      <c r="I10" s="72">
        <v>0</v>
      </c>
      <c r="J10" s="52">
        <v>0</v>
      </c>
    </row>
    <row r="11" spans="1:10" ht="15" customHeight="1">
      <c r="A11" s="13" t="s">
        <v>67</v>
      </c>
      <c r="B11" s="20"/>
      <c r="C11" s="70">
        <v>400000</v>
      </c>
      <c r="D11" s="71">
        <v>228500</v>
      </c>
      <c r="E11" s="72">
        <v>228459.96</v>
      </c>
      <c r="F11" s="52">
        <f>E11/D11</f>
        <v>0.9998247702407002</v>
      </c>
      <c r="G11" s="139">
        <v>0</v>
      </c>
      <c r="H11" s="71">
        <v>0</v>
      </c>
      <c r="I11" s="72">
        <v>0</v>
      </c>
      <c r="J11" s="52">
        <v>0</v>
      </c>
    </row>
    <row r="12" spans="1:10" ht="15" customHeight="1">
      <c r="A12" s="13" t="s">
        <v>162</v>
      </c>
      <c r="B12" s="20"/>
      <c r="C12" s="73">
        <v>600000</v>
      </c>
      <c r="D12" s="74">
        <v>345600</v>
      </c>
      <c r="E12" s="75">
        <v>345564.08</v>
      </c>
      <c r="F12" s="52">
        <f>E12/D12</f>
        <v>0.9998960648148149</v>
      </c>
      <c r="G12" s="140">
        <v>600000</v>
      </c>
      <c r="H12" s="74">
        <v>684500</v>
      </c>
      <c r="I12" s="75">
        <v>684504</v>
      </c>
      <c r="J12" s="52">
        <f>I12/H12</f>
        <v>1.0000058436815193</v>
      </c>
    </row>
    <row r="13" spans="1:10" ht="15" customHeight="1" thickBot="1">
      <c r="A13" s="94" t="s">
        <v>189</v>
      </c>
      <c r="B13" s="95"/>
      <c r="C13" s="76">
        <v>0</v>
      </c>
      <c r="D13" s="77">
        <v>0</v>
      </c>
      <c r="E13" s="78">
        <v>9.47</v>
      </c>
      <c r="F13" s="52">
        <v>0</v>
      </c>
      <c r="G13" s="141">
        <v>0</v>
      </c>
      <c r="H13" s="77">
        <v>0</v>
      </c>
      <c r="I13" s="78">
        <v>0</v>
      </c>
      <c r="J13" s="52">
        <v>0</v>
      </c>
    </row>
    <row r="14" spans="1:10" ht="15" customHeight="1">
      <c r="A14" s="49" t="s">
        <v>69</v>
      </c>
      <c r="B14" s="50"/>
      <c r="C14" s="108"/>
      <c r="D14" s="108"/>
      <c r="E14" s="108"/>
      <c r="F14" s="109"/>
      <c r="G14" s="144"/>
      <c r="H14" s="108"/>
      <c r="I14" s="108"/>
      <c r="J14" s="110"/>
    </row>
    <row r="15" spans="1:10" ht="15" customHeight="1">
      <c r="A15" s="18" t="s">
        <v>132</v>
      </c>
      <c r="B15" s="19">
        <v>558</v>
      </c>
      <c r="C15" s="79">
        <v>0</v>
      </c>
      <c r="D15" s="80">
        <v>24000</v>
      </c>
      <c r="E15" s="69">
        <v>23950</v>
      </c>
      <c r="F15" s="52">
        <f>E15/D15</f>
        <v>0.9979166666666667</v>
      </c>
      <c r="G15" s="21">
        <v>0</v>
      </c>
      <c r="H15" s="81">
        <v>0</v>
      </c>
      <c r="I15" s="69">
        <v>0</v>
      </c>
      <c r="J15" s="52">
        <v>0</v>
      </c>
    </row>
    <row r="16" spans="1:12" ht="15" customHeight="1">
      <c r="A16" s="18" t="s">
        <v>168</v>
      </c>
      <c r="B16" s="19">
        <v>501</v>
      </c>
      <c r="C16" s="79">
        <v>80000</v>
      </c>
      <c r="D16" s="69">
        <v>61000</v>
      </c>
      <c r="E16" s="69">
        <v>61033.23</v>
      </c>
      <c r="F16" s="52">
        <f>E16/D16</f>
        <v>1.0005447540983607</v>
      </c>
      <c r="G16" s="21">
        <v>20000</v>
      </c>
      <c r="H16" s="81">
        <v>40400</v>
      </c>
      <c r="I16" s="69">
        <v>40372.52</v>
      </c>
      <c r="J16" s="52">
        <f>I16/H16</f>
        <v>0.999319801980198</v>
      </c>
      <c r="L16" s="159"/>
    </row>
    <row r="17" spans="1:12" ht="15" customHeight="1">
      <c r="A17" s="10" t="s">
        <v>169</v>
      </c>
      <c r="B17" s="11">
        <v>501</v>
      </c>
      <c r="C17" s="82">
        <v>400000</v>
      </c>
      <c r="D17" s="80">
        <v>228500</v>
      </c>
      <c r="E17" s="80">
        <v>228459.96</v>
      </c>
      <c r="F17" s="52">
        <f>E17/D17</f>
        <v>0.9998247702407002</v>
      </c>
      <c r="G17" s="130">
        <v>150000</v>
      </c>
      <c r="H17" s="83">
        <v>134100</v>
      </c>
      <c r="I17" s="80">
        <v>134055.34</v>
      </c>
      <c r="J17" s="52">
        <f>I17/H17</f>
        <v>0.9996669649515287</v>
      </c>
      <c r="L17" s="159"/>
    </row>
    <row r="18" spans="1:12" ht="15" customHeight="1">
      <c r="A18" s="10" t="s">
        <v>170</v>
      </c>
      <c r="B18" s="11">
        <v>502</v>
      </c>
      <c r="C18" s="82">
        <v>0</v>
      </c>
      <c r="D18" s="80">
        <v>0</v>
      </c>
      <c r="E18" s="80">
        <v>0</v>
      </c>
      <c r="F18" s="52">
        <v>0</v>
      </c>
      <c r="G18" s="130">
        <v>0</v>
      </c>
      <c r="H18" s="83">
        <v>0</v>
      </c>
      <c r="I18" s="80">
        <v>0</v>
      </c>
      <c r="J18" s="52">
        <v>0</v>
      </c>
      <c r="L18" s="159"/>
    </row>
    <row r="19" spans="1:10" ht="15" customHeight="1">
      <c r="A19" s="10" t="s">
        <v>136</v>
      </c>
      <c r="B19" s="11">
        <v>502</v>
      </c>
      <c r="C19" s="82">
        <v>220000</v>
      </c>
      <c r="D19" s="80">
        <v>241800</v>
      </c>
      <c r="E19" s="80">
        <v>241820.7</v>
      </c>
      <c r="F19" s="52">
        <f>E19/D19</f>
        <v>1.0000856079404468</v>
      </c>
      <c r="G19" s="130">
        <v>30000</v>
      </c>
      <c r="H19" s="83">
        <v>121000</v>
      </c>
      <c r="I19" s="80">
        <v>121051.15</v>
      </c>
      <c r="J19" s="52">
        <f>I19/H19</f>
        <v>1.0004227272727273</v>
      </c>
    </row>
    <row r="20" spans="1:10" ht="15" customHeight="1">
      <c r="A20" s="10" t="s">
        <v>182</v>
      </c>
      <c r="B20" s="11">
        <v>502</v>
      </c>
      <c r="C20" s="82">
        <v>25000</v>
      </c>
      <c r="D20" s="80">
        <v>13700</v>
      </c>
      <c r="E20" s="80">
        <v>13724.67</v>
      </c>
      <c r="F20" s="52">
        <f>E20/D20</f>
        <v>1.0018007299270073</v>
      </c>
      <c r="G20" s="130">
        <v>0</v>
      </c>
      <c r="H20" s="83">
        <v>0</v>
      </c>
      <c r="I20" s="80">
        <v>0</v>
      </c>
      <c r="J20" s="52">
        <v>0</v>
      </c>
    </row>
    <row r="21" spans="1:10" ht="15" customHeight="1">
      <c r="A21" s="10" t="s">
        <v>138</v>
      </c>
      <c r="B21" s="11">
        <v>502</v>
      </c>
      <c r="C21" s="82">
        <v>0</v>
      </c>
      <c r="D21" s="80">
        <v>0</v>
      </c>
      <c r="E21" s="80">
        <v>0</v>
      </c>
      <c r="F21" s="52">
        <v>0</v>
      </c>
      <c r="G21" s="130">
        <v>3000</v>
      </c>
      <c r="H21" s="83">
        <v>0</v>
      </c>
      <c r="I21" s="80">
        <v>0</v>
      </c>
      <c r="J21" s="52">
        <v>0</v>
      </c>
    </row>
    <row r="22" spans="1:10" ht="15" customHeight="1">
      <c r="A22" s="10" t="s">
        <v>171</v>
      </c>
      <c r="B22" s="11">
        <v>502</v>
      </c>
      <c r="C22" s="82">
        <v>0</v>
      </c>
      <c r="D22" s="80">
        <v>0</v>
      </c>
      <c r="E22" s="80">
        <v>0</v>
      </c>
      <c r="F22" s="52">
        <v>0</v>
      </c>
      <c r="G22" s="130">
        <v>0</v>
      </c>
      <c r="H22" s="83">
        <v>0</v>
      </c>
      <c r="I22" s="80">
        <v>0</v>
      </c>
      <c r="J22" s="52">
        <v>0</v>
      </c>
    </row>
    <row r="23" spans="1:10" ht="15" customHeight="1">
      <c r="A23" s="10" t="s">
        <v>153</v>
      </c>
      <c r="B23" s="11">
        <v>504</v>
      </c>
      <c r="C23" s="82">
        <v>0</v>
      </c>
      <c r="D23" s="80">
        <v>0</v>
      </c>
      <c r="E23" s="80">
        <v>0</v>
      </c>
      <c r="F23" s="52">
        <v>0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140</v>
      </c>
      <c r="B24" s="11">
        <v>511</v>
      </c>
      <c r="C24" s="82">
        <v>49600</v>
      </c>
      <c r="D24" s="80">
        <v>800</v>
      </c>
      <c r="E24" s="80">
        <v>837.35</v>
      </c>
      <c r="F24" s="52">
        <f>E24/D24</f>
        <v>1.0466875</v>
      </c>
      <c r="G24" s="130">
        <v>6000</v>
      </c>
      <c r="H24" s="83">
        <v>400</v>
      </c>
      <c r="I24" s="80">
        <v>396.65</v>
      </c>
      <c r="J24" s="52">
        <f>I24/H24</f>
        <v>0.991625</v>
      </c>
    </row>
    <row r="25" spans="1:10" ht="15" customHeight="1">
      <c r="A25" s="10" t="s">
        <v>151</v>
      </c>
      <c r="B25" s="11">
        <v>512</v>
      </c>
      <c r="C25" s="82">
        <v>0</v>
      </c>
      <c r="D25" s="80">
        <v>0</v>
      </c>
      <c r="E25" s="80">
        <v>0</v>
      </c>
      <c r="F25" s="52">
        <v>0</v>
      </c>
      <c r="G25" s="130">
        <v>0</v>
      </c>
      <c r="H25" s="83">
        <v>0</v>
      </c>
      <c r="I25" s="80">
        <v>0</v>
      </c>
      <c r="J25" s="52">
        <v>0</v>
      </c>
    </row>
    <row r="26" spans="1:10" ht="15" customHeight="1">
      <c r="A26" s="10" t="s">
        <v>141</v>
      </c>
      <c r="B26" s="11">
        <v>513</v>
      </c>
      <c r="C26" s="82">
        <v>0</v>
      </c>
      <c r="D26" s="80">
        <v>0</v>
      </c>
      <c r="E26" s="80">
        <v>0</v>
      </c>
      <c r="F26" s="52">
        <v>0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172</v>
      </c>
      <c r="B27" s="11">
        <v>518</v>
      </c>
      <c r="C27" s="82">
        <v>160200</v>
      </c>
      <c r="D27" s="80">
        <v>170400</v>
      </c>
      <c r="E27" s="80">
        <v>176283.13</v>
      </c>
      <c r="F27" s="52">
        <f>E27/D27</f>
        <v>1.034525410798122</v>
      </c>
      <c r="G27" s="130">
        <v>200000</v>
      </c>
      <c r="H27" s="83">
        <v>108200</v>
      </c>
      <c r="I27" s="80">
        <v>108204.88</v>
      </c>
      <c r="J27" s="52">
        <f>I27/H27</f>
        <v>1.000045101663586</v>
      </c>
    </row>
    <row r="28" spans="1:10" ht="15" customHeight="1">
      <c r="A28" s="10" t="s">
        <v>143</v>
      </c>
      <c r="B28" s="11">
        <v>521</v>
      </c>
      <c r="C28" s="82">
        <v>505000</v>
      </c>
      <c r="D28" s="80">
        <v>512100</v>
      </c>
      <c r="E28" s="80">
        <v>512101.73</v>
      </c>
      <c r="F28" s="52">
        <f>E28/D28</f>
        <v>1.0000033782464361</v>
      </c>
      <c r="G28" s="130">
        <v>120000</v>
      </c>
      <c r="H28" s="83">
        <v>213100</v>
      </c>
      <c r="I28" s="80">
        <v>213107.27</v>
      </c>
      <c r="J28" s="52">
        <f>I28/H28</f>
        <v>1.000034115438761</v>
      </c>
    </row>
    <row r="29" spans="1:10" ht="15" customHeight="1">
      <c r="A29" s="10" t="s">
        <v>144</v>
      </c>
      <c r="B29" s="11">
        <v>524</v>
      </c>
      <c r="C29" s="82">
        <v>172700</v>
      </c>
      <c r="D29" s="80">
        <v>121600</v>
      </c>
      <c r="E29" s="80">
        <v>121567.71</v>
      </c>
      <c r="F29" s="52">
        <f>E29/D29</f>
        <v>0.9997344572368422</v>
      </c>
      <c r="G29" s="130">
        <v>20000</v>
      </c>
      <c r="H29" s="83">
        <v>57600</v>
      </c>
      <c r="I29" s="80">
        <v>57586.29</v>
      </c>
      <c r="J29" s="52">
        <f>I29/H29</f>
        <v>0.9997619791666666</v>
      </c>
    </row>
    <row r="30" spans="1:10" ht="15" customHeight="1">
      <c r="A30" s="10" t="s">
        <v>191</v>
      </c>
      <c r="B30" s="11">
        <v>527</v>
      </c>
      <c r="C30" s="82">
        <v>5000</v>
      </c>
      <c r="D30" s="80">
        <v>7400</v>
      </c>
      <c r="E30" s="80">
        <v>7372.16</v>
      </c>
      <c r="F30" s="52">
        <f>E30/D30</f>
        <v>0.9962378378378378</v>
      </c>
      <c r="G30" s="130">
        <v>600</v>
      </c>
      <c r="H30" s="83">
        <v>3200</v>
      </c>
      <c r="I30" s="80">
        <v>3197.44</v>
      </c>
      <c r="J30" s="52">
        <f>I30/H30</f>
        <v>0.9992</v>
      </c>
    </row>
    <row r="31" spans="1:10" ht="15" customHeight="1">
      <c r="A31" s="10" t="s">
        <v>145</v>
      </c>
      <c r="B31" s="11">
        <v>525</v>
      </c>
      <c r="C31" s="82">
        <v>0</v>
      </c>
      <c r="D31" s="80">
        <v>1500</v>
      </c>
      <c r="E31" s="80">
        <v>1506.42</v>
      </c>
      <c r="F31" s="52">
        <f>E31/D31</f>
        <v>1.00428</v>
      </c>
      <c r="G31" s="130">
        <v>0</v>
      </c>
      <c r="H31" s="83">
        <v>700</v>
      </c>
      <c r="I31" s="80">
        <v>713.58</v>
      </c>
      <c r="J31" s="52">
        <f>I31/H31</f>
        <v>1.0194</v>
      </c>
    </row>
    <row r="32" spans="1:10" ht="15" customHeight="1">
      <c r="A32" s="10" t="s">
        <v>173</v>
      </c>
      <c r="B32" s="11">
        <v>528</v>
      </c>
      <c r="C32" s="82">
        <v>0</v>
      </c>
      <c r="D32" s="80">
        <v>0</v>
      </c>
      <c r="E32" s="80">
        <v>0</v>
      </c>
      <c r="F32" s="52">
        <v>0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95</v>
      </c>
      <c r="B33" s="11">
        <v>538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148</v>
      </c>
      <c r="B34" s="11">
        <v>541</v>
      </c>
      <c r="C34" s="82">
        <v>0</v>
      </c>
      <c r="D34" s="80">
        <v>1800</v>
      </c>
      <c r="E34" s="80">
        <v>1814</v>
      </c>
      <c r="F34" s="52">
        <f>E34/D34</f>
        <v>1.0077777777777779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7" t="s">
        <v>149</v>
      </c>
      <c r="B35" s="9">
        <v>547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188</v>
      </c>
      <c r="B36" s="11">
        <v>549</v>
      </c>
      <c r="C36" s="82">
        <v>0</v>
      </c>
      <c r="D36" s="80">
        <v>13200</v>
      </c>
      <c r="E36" s="80">
        <v>13216</v>
      </c>
      <c r="F36" s="52">
        <f>E36/D36</f>
        <v>1.0012121212121212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7" t="s">
        <v>150</v>
      </c>
      <c r="B37" s="9">
        <v>551</v>
      </c>
      <c r="C37" s="117">
        <v>82500</v>
      </c>
      <c r="D37" s="118">
        <v>47300</v>
      </c>
      <c r="E37" s="118">
        <v>47304.36</v>
      </c>
      <c r="F37" s="52">
        <f>E37/D37</f>
        <v>1.000092177589852</v>
      </c>
      <c r="G37" s="143">
        <v>0</v>
      </c>
      <c r="H37" s="119">
        <v>0</v>
      </c>
      <c r="I37" s="118">
        <v>0</v>
      </c>
      <c r="J37" s="52">
        <v>0</v>
      </c>
    </row>
    <row r="38" spans="1:10" ht="15" customHeight="1" thickBot="1">
      <c r="A38" s="57" t="s">
        <v>183</v>
      </c>
      <c r="B38" s="12">
        <v>591</v>
      </c>
      <c r="C38" s="121">
        <v>0</v>
      </c>
      <c r="D38" s="121">
        <v>0</v>
      </c>
      <c r="E38" s="121">
        <v>12.36</v>
      </c>
      <c r="F38" s="58">
        <v>0</v>
      </c>
      <c r="G38" s="145">
        <v>0</v>
      </c>
      <c r="H38" s="121">
        <v>0</v>
      </c>
      <c r="I38" s="121">
        <v>0</v>
      </c>
      <c r="J38" s="58">
        <v>0</v>
      </c>
    </row>
    <row r="39" spans="1:10" ht="15" customHeight="1" thickBot="1">
      <c r="A39" s="25" t="s">
        <v>20</v>
      </c>
      <c r="B39" s="120"/>
      <c r="C39" s="123">
        <f>SUM(C8:C13)</f>
        <v>1700000</v>
      </c>
      <c r="D39" s="124">
        <f>SUM(D8:D13)</f>
        <v>1445100</v>
      </c>
      <c r="E39" s="125">
        <f>SUM(E8:E13)</f>
        <v>1445033.51</v>
      </c>
      <c r="F39" s="90">
        <f>E39/D39</f>
        <v>0.999953989343298</v>
      </c>
      <c r="G39" s="123">
        <f>SUM(G8:G13)</f>
        <v>600000</v>
      </c>
      <c r="H39" s="124">
        <f>SUM(H8:H13)</f>
        <v>684500</v>
      </c>
      <c r="I39" s="125">
        <f>SUM(I8:I13)</f>
        <v>684504</v>
      </c>
      <c r="J39" s="90">
        <f>I39/H39</f>
        <v>1.0000058436815193</v>
      </c>
    </row>
    <row r="40" spans="1:11" s="91" customFormat="1" ht="15" customHeight="1" thickBot="1">
      <c r="A40" s="66" t="s">
        <v>21</v>
      </c>
      <c r="B40" s="92"/>
      <c r="C40" s="132">
        <f>-SUM(C15:C38)</f>
        <v>-1700000</v>
      </c>
      <c r="D40" s="134">
        <f>-SUM(D15:D38)</f>
        <v>-1445100</v>
      </c>
      <c r="E40" s="133">
        <f>-SUM(E15:E38)</f>
        <v>-1451003.78</v>
      </c>
      <c r="F40" s="52">
        <f>E40/D40</f>
        <v>1.0040853781745207</v>
      </c>
      <c r="G40" s="132">
        <f>-SUM(G15:G38)</f>
        <v>-549600</v>
      </c>
      <c r="H40" s="134">
        <f>-SUM(H15:H38)</f>
        <v>-678700</v>
      </c>
      <c r="I40" s="133">
        <f>-SUM(I15:I38)</f>
        <v>-678685.12</v>
      </c>
      <c r="J40" s="90">
        <f>I40/H40</f>
        <v>0.999978075733019</v>
      </c>
      <c r="K40" s="4"/>
    </row>
    <row r="41" spans="1:10" ht="15" customHeight="1" thickBot="1">
      <c r="A41" s="100" t="s">
        <v>270</v>
      </c>
      <c r="B41" s="178"/>
      <c r="C41" s="184">
        <f>+C39+C40</f>
        <v>0</v>
      </c>
      <c r="D41" s="87">
        <f>+D39+D40</f>
        <v>0</v>
      </c>
      <c r="E41" s="101">
        <f>+E39+E40</f>
        <v>-5970.270000000019</v>
      </c>
      <c r="F41" s="67" t="s">
        <v>19</v>
      </c>
      <c r="G41" s="184">
        <f>+G39+G40</f>
        <v>50400</v>
      </c>
      <c r="H41" s="87">
        <f>+H39+H40</f>
        <v>5800</v>
      </c>
      <c r="I41" s="101">
        <f>+I39+I40</f>
        <v>5818.880000000005</v>
      </c>
      <c r="J41" s="52">
        <f>I41/H41</f>
        <v>1.003255172413794</v>
      </c>
    </row>
    <row r="42" spans="1:10" ht="13.5" thickBot="1">
      <c r="A42" s="149" t="s">
        <v>271</v>
      </c>
      <c r="B42" s="146"/>
      <c r="C42" s="184">
        <f>+C39+C40</f>
        <v>0</v>
      </c>
      <c r="D42" s="87">
        <f>+D39+D40</f>
        <v>0</v>
      </c>
      <c r="E42" s="101">
        <v>0</v>
      </c>
      <c r="F42" s="179" t="s">
        <v>19</v>
      </c>
      <c r="G42" s="184">
        <v>0</v>
      </c>
      <c r="H42" s="87">
        <v>0</v>
      </c>
      <c r="I42" s="101">
        <v>0</v>
      </c>
      <c r="J42" s="160" t="s">
        <v>19</v>
      </c>
    </row>
    <row r="43" spans="1:10" ht="13.5" thickBot="1">
      <c r="A43" s="149" t="s">
        <v>272</v>
      </c>
      <c r="B43" s="146"/>
      <c r="C43" s="185">
        <v>0</v>
      </c>
      <c r="D43" s="181">
        <v>0</v>
      </c>
      <c r="E43" s="101">
        <f>+E39+E40</f>
        <v>-5970.270000000019</v>
      </c>
      <c r="F43" s="179" t="s">
        <v>19</v>
      </c>
      <c r="G43" s="185">
        <v>0</v>
      </c>
      <c r="H43" s="181">
        <v>0</v>
      </c>
      <c r="I43" s="101">
        <f>I41</f>
        <v>5818.880000000005</v>
      </c>
      <c r="J43" s="179" t="s">
        <v>19</v>
      </c>
    </row>
    <row r="44" spans="1:10" ht="13.5" thickBot="1">
      <c r="A44" s="149" t="s">
        <v>273</v>
      </c>
      <c r="B44" s="146"/>
      <c r="C44" s="177"/>
      <c r="D44" s="147"/>
      <c r="E44" s="148"/>
      <c r="F44" s="148"/>
      <c r="G44" s="182"/>
      <c r="H44" s="183"/>
      <c r="I44" s="150">
        <f>E43+I43</f>
        <v>-151.39000000001397</v>
      </c>
      <c r="J44" s="180" t="s">
        <v>19</v>
      </c>
    </row>
    <row r="45" ht="12.75">
      <c r="C45" s="158"/>
    </row>
    <row r="46" ht="12.75">
      <c r="C46" s="158"/>
    </row>
    <row r="47" ht="12.75">
      <c r="C47" s="158"/>
    </row>
  </sheetData>
  <sheetProtection/>
  <mergeCells count="2">
    <mergeCell ref="C4:F4"/>
    <mergeCell ref="G4:J4"/>
  </mergeCells>
  <printOptions horizontalCentered="1"/>
  <pageMargins left="0" right="0" top="0.7874015748031497" bottom="0" header="0.7086614173228347" footer="0.5118110236220472"/>
  <pageSetup horizontalDpi="600" verticalDpi="600" orientation="landscape" paperSize="9" scale="75" r:id="rId1"/>
  <headerFooter alignWithMargins="0">
    <oddFooter>&amp;L&amp;A&amp;R151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spans="1:9" ht="15">
      <c r="A1" s="38" t="s">
        <v>89</v>
      </c>
      <c r="D1" s="206" t="s">
        <v>8</v>
      </c>
      <c r="E1" s="206"/>
      <c r="F1" s="206"/>
      <c r="G1" s="126"/>
      <c r="H1" s="39" t="s">
        <v>9</v>
      </c>
      <c r="I1" s="40">
        <v>43830</v>
      </c>
    </row>
    <row r="2" ht="14.25" thickBot="1">
      <c r="A2" s="38" t="s">
        <v>90</v>
      </c>
    </row>
    <row r="3" spans="3:10" ht="12" customHeight="1">
      <c r="C3" s="207" t="s">
        <v>61</v>
      </c>
      <c r="D3" s="208"/>
      <c r="E3" s="208"/>
      <c r="F3" s="209"/>
      <c r="G3" s="210" t="s">
        <v>10</v>
      </c>
      <c r="H3" s="208"/>
      <c r="I3" s="208"/>
      <c r="J3" s="209"/>
    </row>
    <row r="4" spans="1:10" ht="12" customHeight="1">
      <c r="A4" s="41"/>
      <c r="B4" s="7"/>
      <c r="C4" s="42" t="s">
        <v>62</v>
      </c>
      <c r="D4" s="43" t="s">
        <v>63</v>
      </c>
      <c r="E4" s="44" t="s">
        <v>64</v>
      </c>
      <c r="F4" s="45" t="s">
        <v>7</v>
      </c>
      <c r="G4" s="135" t="s">
        <v>62</v>
      </c>
      <c r="H4" s="43" t="s">
        <v>63</v>
      </c>
      <c r="I4" s="8" t="s">
        <v>64</v>
      </c>
      <c r="J4" s="9" t="s">
        <v>7</v>
      </c>
    </row>
    <row r="5" spans="1:10" ht="9.75" customHeight="1" thickBot="1">
      <c r="A5" s="41"/>
      <c r="B5" s="46"/>
      <c r="C5" s="47" t="s">
        <v>11</v>
      </c>
      <c r="D5" s="48" t="s">
        <v>12</v>
      </c>
      <c r="E5" s="8" t="s">
        <v>13</v>
      </c>
      <c r="F5" s="9" t="s">
        <v>14</v>
      </c>
      <c r="G5" s="138" t="s">
        <v>15</v>
      </c>
      <c r="H5" s="48" t="s">
        <v>16</v>
      </c>
      <c r="I5" s="8" t="s">
        <v>17</v>
      </c>
      <c r="J5" s="9" t="s">
        <v>18</v>
      </c>
    </row>
    <row r="6" spans="1:10" ht="15" customHeight="1">
      <c r="A6" s="216" t="s">
        <v>65</v>
      </c>
      <c r="B6" s="217"/>
      <c r="C6" s="217"/>
      <c r="D6" s="217"/>
      <c r="E6" s="217"/>
      <c r="F6" s="217"/>
      <c r="G6" s="217"/>
      <c r="H6" s="217"/>
      <c r="I6" s="217"/>
      <c r="J6" s="218"/>
    </row>
    <row r="7" spans="1:10" ht="15" customHeight="1">
      <c r="A7" s="211" t="s">
        <v>131</v>
      </c>
      <c r="B7" s="212"/>
      <c r="C7" s="68">
        <v>3466000</v>
      </c>
      <c r="D7" s="21">
        <v>3517900</v>
      </c>
      <c r="E7" s="69">
        <v>3461400</v>
      </c>
      <c r="F7" s="52">
        <f aca="true" t="shared" si="0" ref="F7:F15">E7/D7</f>
        <v>0.9839392819579863</v>
      </c>
      <c r="G7" s="21">
        <v>0</v>
      </c>
      <c r="H7" s="21">
        <v>0</v>
      </c>
      <c r="I7" s="69">
        <v>0</v>
      </c>
      <c r="J7" s="52">
        <f aca="true" t="shared" si="1" ref="J7:J15">IF(ISERR(I7/H7),0,I7/H7)</f>
        <v>0</v>
      </c>
    </row>
    <row r="8" spans="1:10" ht="15" customHeight="1">
      <c r="A8" s="13" t="s">
        <v>347</v>
      </c>
      <c r="B8" s="20"/>
      <c r="C8" s="70">
        <v>0</v>
      </c>
      <c r="D8" s="71">
        <v>840800</v>
      </c>
      <c r="E8" s="72">
        <v>840651.5</v>
      </c>
      <c r="F8" s="52">
        <f t="shared" si="0"/>
        <v>0.999823382492864</v>
      </c>
      <c r="G8" s="139">
        <v>0</v>
      </c>
      <c r="H8" s="71">
        <v>0</v>
      </c>
      <c r="I8" s="72">
        <v>0</v>
      </c>
      <c r="J8" s="55">
        <f t="shared" si="1"/>
        <v>0</v>
      </c>
    </row>
    <row r="9" spans="1:10" ht="15" customHeight="1">
      <c r="A9" s="13" t="s">
        <v>207</v>
      </c>
      <c r="B9" s="16"/>
      <c r="C9" s="70">
        <v>0</v>
      </c>
      <c r="D9" s="71">
        <v>2351200</v>
      </c>
      <c r="E9" s="72">
        <v>2351200</v>
      </c>
      <c r="F9" s="52">
        <f t="shared" si="0"/>
        <v>1</v>
      </c>
      <c r="G9" s="139">
        <v>0</v>
      </c>
      <c r="H9" s="71">
        <v>0</v>
      </c>
      <c r="I9" s="72">
        <v>0</v>
      </c>
      <c r="J9" s="55">
        <f t="shared" si="1"/>
        <v>0</v>
      </c>
    </row>
    <row r="10" spans="1:10" ht="15" customHeight="1">
      <c r="A10" s="13" t="s">
        <v>190</v>
      </c>
      <c r="B10" s="20"/>
      <c r="C10" s="70">
        <v>0</v>
      </c>
      <c r="D10" s="71">
        <v>15000</v>
      </c>
      <c r="E10" s="72">
        <v>15000</v>
      </c>
      <c r="F10" s="52">
        <f t="shared" si="0"/>
        <v>1</v>
      </c>
      <c r="G10" s="139">
        <v>0</v>
      </c>
      <c r="H10" s="71">
        <v>0</v>
      </c>
      <c r="I10" s="72">
        <v>0</v>
      </c>
      <c r="J10" s="55">
        <f t="shared" si="1"/>
        <v>0</v>
      </c>
    </row>
    <row r="11" spans="1:10" ht="15" customHeight="1">
      <c r="A11" s="13" t="s">
        <v>184</v>
      </c>
      <c r="B11" s="16"/>
      <c r="C11" s="70">
        <v>0</v>
      </c>
      <c r="D11" s="71">
        <v>0</v>
      </c>
      <c r="E11" s="72">
        <v>0</v>
      </c>
      <c r="F11" s="52">
        <v>0</v>
      </c>
      <c r="G11" s="139">
        <v>0</v>
      </c>
      <c r="H11" s="71">
        <v>0</v>
      </c>
      <c r="I11" s="72">
        <v>0</v>
      </c>
      <c r="J11" s="55">
        <f>IF(ISERR(I11/H11),0,I11/H11)</f>
        <v>0</v>
      </c>
    </row>
    <row r="12" spans="1:10" ht="15" customHeight="1">
      <c r="A12" s="213" t="s">
        <v>66</v>
      </c>
      <c r="B12" s="214"/>
      <c r="C12" s="70">
        <v>400000</v>
      </c>
      <c r="D12" s="71">
        <v>519400</v>
      </c>
      <c r="E12" s="72">
        <v>519400</v>
      </c>
      <c r="F12" s="52">
        <f t="shared" si="0"/>
        <v>1</v>
      </c>
      <c r="G12" s="139">
        <v>0</v>
      </c>
      <c r="H12" s="71">
        <v>0</v>
      </c>
      <c r="I12" s="72">
        <v>0</v>
      </c>
      <c r="J12" s="55">
        <f t="shared" si="1"/>
        <v>0</v>
      </c>
    </row>
    <row r="13" spans="1:10" ht="15" customHeight="1">
      <c r="A13" s="213" t="s">
        <v>67</v>
      </c>
      <c r="B13" s="215"/>
      <c r="C13" s="70">
        <v>2300000</v>
      </c>
      <c r="D13" s="71">
        <v>3090200</v>
      </c>
      <c r="E13" s="72">
        <v>3090169.99</v>
      </c>
      <c r="F13" s="52">
        <f t="shared" si="0"/>
        <v>0.999990288654456</v>
      </c>
      <c r="G13" s="139">
        <v>0</v>
      </c>
      <c r="H13" s="71">
        <v>0</v>
      </c>
      <c r="I13" s="72">
        <v>0</v>
      </c>
      <c r="J13" s="55">
        <f t="shared" si="1"/>
        <v>0</v>
      </c>
    </row>
    <row r="14" spans="1:10" ht="15" customHeight="1">
      <c r="A14" s="13" t="s">
        <v>76</v>
      </c>
      <c r="B14" s="20"/>
      <c r="C14" s="73">
        <v>0</v>
      </c>
      <c r="D14" s="74">
        <v>794000</v>
      </c>
      <c r="E14" s="75">
        <v>794012.18</v>
      </c>
      <c r="F14" s="52">
        <f t="shared" si="0"/>
        <v>1.000015340050378</v>
      </c>
      <c r="G14" s="140">
        <v>500000</v>
      </c>
      <c r="H14" s="74">
        <v>590600</v>
      </c>
      <c r="I14" s="75">
        <v>590588.97</v>
      </c>
      <c r="J14" s="52">
        <f>I14/H14</f>
        <v>0.9999813240772095</v>
      </c>
    </row>
    <row r="15" spans="1:10" ht="15" customHeight="1" thickBot="1">
      <c r="A15" s="204" t="s">
        <v>197</v>
      </c>
      <c r="B15" s="205"/>
      <c r="C15" s="76">
        <v>0</v>
      </c>
      <c r="D15" s="77">
        <v>475900</v>
      </c>
      <c r="E15" s="78">
        <v>475900.211</v>
      </c>
      <c r="F15" s="52">
        <f t="shared" si="0"/>
        <v>1.000000443370456</v>
      </c>
      <c r="G15" s="141">
        <v>0</v>
      </c>
      <c r="H15" s="77">
        <v>0</v>
      </c>
      <c r="I15" s="78">
        <v>0</v>
      </c>
      <c r="J15" s="56">
        <f t="shared" si="1"/>
        <v>0</v>
      </c>
    </row>
    <row r="16" spans="1:10" ht="15" customHeight="1">
      <c r="A16" s="49" t="s">
        <v>69</v>
      </c>
      <c r="B16" s="50"/>
      <c r="C16" s="50"/>
      <c r="D16" s="50"/>
      <c r="E16" s="50"/>
      <c r="F16" s="50"/>
      <c r="G16" s="142"/>
      <c r="H16" s="50"/>
      <c r="I16" s="50"/>
      <c r="J16" s="51"/>
    </row>
    <row r="17" spans="1:10" ht="15" customHeight="1">
      <c r="A17" s="18" t="s">
        <v>132</v>
      </c>
      <c r="B17" s="19">
        <v>558</v>
      </c>
      <c r="C17" s="79">
        <v>110000</v>
      </c>
      <c r="D17" s="80">
        <v>751800</v>
      </c>
      <c r="E17" s="69">
        <v>751842.28</v>
      </c>
      <c r="F17" s="52">
        <f>E17/D17</f>
        <v>1.0000562383612663</v>
      </c>
      <c r="G17" s="21">
        <v>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133</v>
      </c>
      <c r="B18" s="19">
        <v>501</v>
      </c>
      <c r="C18" s="79">
        <v>190000</v>
      </c>
      <c r="D18" s="80">
        <v>979800</v>
      </c>
      <c r="E18" s="69">
        <v>979742.48</v>
      </c>
      <c r="F18" s="52">
        <f aca="true" t="shared" si="2" ref="F18:F41">E18/D18</f>
        <v>0.9999412941416616</v>
      </c>
      <c r="G18" s="21">
        <v>40000</v>
      </c>
      <c r="H18" s="81">
        <v>12800</v>
      </c>
      <c r="I18" s="69">
        <v>12771</v>
      </c>
      <c r="J18" s="52">
        <f>I18/H18</f>
        <v>0.997734375</v>
      </c>
    </row>
    <row r="19" spans="1:10" ht="15" customHeight="1">
      <c r="A19" s="18" t="s">
        <v>134</v>
      </c>
      <c r="B19" s="19">
        <v>501</v>
      </c>
      <c r="C19" s="79">
        <v>2300000</v>
      </c>
      <c r="D19" s="69">
        <v>3090200</v>
      </c>
      <c r="E19" s="69">
        <v>3090171.89</v>
      </c>
      <c r="F19" s="52">
        <f t="shared" si="2"/>
        <v>0.9999909035013915</v>
      </c>
      <c r="G19" s="21">
        <v>0</v>
      </c>
      <c r="H19" s="81">
        <v>8900</v>
      </c>
      <c r="I19" s="69">
        <v>8887.47</v>
      </c>
      <c r="J19" s="52">
        <f>I19/H19</f>
        <v>0.9985921348314606</v>
      </c>
    </row>
    <row r="20" spans="1:10" ht="15" customHeight="1">
      <c r="A20" s="10" t="s">
        <v>135</v>
      </c>
      <c r="B20" s="11">
        <v>502</v>
      </c>
      <c r="C20" s="82">
        <v>750000</v>
      </c>
      <c r="D20" s="80">
        <v>716200</v>
      </c>
      <c r="E20" s="80">
        <v>716206.87</v>
      </c>
      <c r="F20" s="52">
        <f t="shared" si="2"/>
        <v>1.0000095922926557</v>
      </c>
      <c r="G20" s="167">
        <v>45000</v>
      </c>
      <c r="H20" s="83">
        <v>30300</v>
      </c>
      <c r="I20" s="80">
        <v>30295</v>
      </c>
      <c r="J20" s="52">
        <f>I20/H20</f>
        <v>0.9998349834983499</v>
      </c>
    </row>
    <row r="21" spans="1:10" ht="15" customHeight="1">
      <c r="A21" s="10" t="s">
        <v>136</v>
      </c>
      <c r="B21" s="11">
        <v>502</v>
      </c>
      <c r="C21" s="82">
        <v>720000</v>
      </c>
      <c r="D21" s="80">
        <v>737500</v>
      </c>
      <c r="E21" s="80">
        <v>737452</v>
      </c>
      <c r="F21" s="52">
        <f t="shared" si="2"/>
        <v>0.9999349152542373</v>
      </c>
      <c r="G21" s="130">
        <v>25000</v>
      </c>
      <c r="H21" s="83">
        <v>49300</v>
      </c>
      <c r="I21" s="80">
        <v>49319</v>
      </c>
      <c r="J21" s="52">
        <f>I21/H21</f>
        <v>1.0003853955375253</v>
      </c>
    </row>
    <row r="22" spans="1:10" ht="15" customHeight="1">
      <c r="A22" s="10" t="s">
        <v>137</v>
      </c>
      <c r="B22" s="11">
        <v>502</v>
      </c>
      <c r="C22" s="82">
        <v>300000</v>
      </c>
      <c r="D22" s="80">
        <v>313100</v>
      </c>
      <c r="E22" s="80">
        <v>313054</v>
      </c>
      <c r="F22" s="52">
        <f t="shared" si="2"/>
        <v>0.9998530820824018</v>
      </c>
      <c r="G22" s="130">
        <v>20000</v>
      </c>
      <c r="H22" s="83">
        <v>15300</v>
      </c>
      <c r="I22" s="80">
        <v>15325</v>
      </c>
      <c r="J22" s="52">
        <f>I22/H22</f>
        <v>1.0016339869281046</v>
      </c>
    </row>
    <row r="23" spans="1:10" ht="15" customHeight="1">
      <c r="A23" s="10" t="s">
        <v>138</v>
      </c>
      <c r="B23" s="11">
        <v>502</v>
      </c>
      <c r="C23" s="82">
        <v>0</v>
      </c>
      <c r="D23" s="80">
        <v>0</v>
      </c>
      <c r="E23" s="80">
        <v>0</v>
      </c>
      <c r="F23" s="52">
        <v>0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139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0</v>
      </c>
      <c r="H24" s="83">
        <v>10800</v>
      </c>
      <c r="I24" s="80">
        <v>10820</v>
      </c>
      <c r="J24" s="52">
        <f>I24/H24</f>
        <v>1.0018518518518518</v>
      </c>
    </row>
    <row r="25" spans="1:10" ht="15" customHeight="1">
      <c r="A25" s="10" t="s">
        <v>140</v>
      </c>
      <c r="B25" s="11">
        <v>511</v>
      </c>
      <c r="C25" s="82">
        <v>30000</v>
      </c>
      <c r="D25" s="80">
        <v>201200</v>
      </c>
      <c r="E25" s="80">
        <v>201208.9</v>
      </c>
      <c r="F25" s="52">
        <f t="shared" si="2"/>
        <v>1.0000442345924454</v>
      </c>
      <c r="G25" s="130">
        <v>40000</v>
      </c>
      <c r="H25" s="83">
        <v>7300</v>
      </c>
      <c r="I25" s="80">
        <v>7315</v>
      </c>
      <c r="J25" s="52">
        <f>I25/H25</f>
        <v>1.002054794520548</v>
      </c>
    </row>
    <row r="26" spans="1:10" ht="15" customHeight="1">
      <c r="A26" s="10" t="s">
        <v>151</v>
      </c>
      <c r="B26" s="11">
        <v>512</v>
      </c>
      <c r="C26" s="82">
        <v>30000</v>
      </c>
      <c r="D26" s="80">
        <v>26700</v>
      </c>
      <c r="E26" s="80">
        <v>26699</v>
      </c>
      <c r="F26" s="52">
        <f t="shared" si="2"/>
        <v>0.9999625468164794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0</v>
      </c>
      <c r="D27" s="80">
        <v>0</v>
      </c>
      <c r="E27" s="80">
        <v>0</v>
      </c>
      <c r="F27" s="52">
        <v>0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142</v>
      </c>
      <c r="B28" s="11">
        <v>518</v>
      </c>
      <c r="C28" s="82">
        <v>1110000</v>
      </c>
      <c r="D28" s="80">
        <v>1367100</v>
      </c>
      <c r="E28" s="80">
        <v>1367116.15</v>
      </c>
      <c r="F28" s="52">
        <f t="shared" si="2"/>
        <v>1.0000118133274816</v>
      </c>
      <c r="G28" s="130">
        <v>10000</v>
      </c>
      <c r="H28" s="83">
        <v>26400</v>
      </c>
      <c r="I28" s="80">
        <v>26425</v>
      </c>
      <c r="J28" s="52">
        <f>I28/H28</f>
        <v>1.0009469696969697</v>
      </c>
    </row>
    <row r="29" spans="1:10" ht="15" customHeight="1">
      <c r="A29" s="10" t="s">
        <v>248</v>
      </c>
      <c r="B29" s="11">
        <v>521</v>
      </c>
      <c r="C29" s="82">
        <v>150000</v>
      </c>
      <c r="D29" s="80">
        <v>2198300</v>
      </c>
      <c r="E29" s="80">
        <v>2141826</v>
      </c>
      <c r="F29" s="52">
        <f t="shared" si="2"/>
        <v>0.9743101487513078</v>
      </c>
      <c r="G29" s="130">
        <v>50000</v>
      </c>
      <c r="H29" s="83">
        <v>50500</v>
      </c>
      <c r="I29" s="80">
        <v>50463</v>
      </c>
      <c r="J29" s="52">
        <f>I29/H29</f>
        <v>0.9992673267326733</v>
      </c>
    </row>
    <row r="30" spans="1:10" ht="15" customHeight="1">
      <c r="A30" s="10" t="s">
        <v>249</v>
      </c>
      <c r="B30" s="11">
        <v>524</v>
      </c>
      <c r="C30" s="82">
        <v>0</v>
      </c>
      <c r="D30" s="80">
        <v>670000</v>
      </c>
      <c r="E30" s="80">
        <v>669971</v>
      </c>
      <c r="F30" s="52">
        <f t="shared" si="2"/>
        <v>0.9999567164179104</v>
      </c>
      <c r="G30" s="130">
        <v>18000</v>
      </c>
      <c r="H30" s="83">
        <v>10900</v>
      </c>
      <c r="I30" s="80">
        <v>10897</v>
      </c>
      <c r="J30" s="52">
        <f>I30/H30</f>
        <v>0.9997247706422019</v>
      </c>
    </row>
    <row r="31" spans="1:10" ht="15" customHeight="1">
      <c r="A31" s="10" t="s">
        <v>191</v>
      </c>
      <c r="B31" s="11">
        <v>527</v>
      </c>
      <c r="C31" s="82">
        <v>0</v>
      </c>
      <c r="D31" s="80">
        <v>34600</v>
      </c>
      <c r="E31" s="80">
        <v>34576</v>
      </c>
      <c r="F31" s="52">
        <f t="shared" si="2"/>
        <v>0.9993063583815028</v>
      </c>
      <c r="G31" s="130">
        <v>1000</v>
      </c>
      <c r="H31" s="83">
        <v>0</v>
      </c>
      <c r="I31" s="80">
        <v>0</v>
      </c>
      <c r="J31" s="52">
        <v>0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3400</v>
      </c>
      <c r="E32" s="80">
        <v>3390</v>
      </c>
      <c r="F32" s="52">
        <f t="shared" si="2"/>
        <v>0.9970588235294118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187</v>
      </c>
      <c r="B37" s="11">
        <v>549</v>
      </c>
      <c r="C37" s="82">
        <v>0</v>
      </c>
      <c r="D37" s="80">
        <v>200</v>
      </c>
      <c r="E37" s="80">
        <v>200</v>
      </c>
      <c r="F37" s="52">
        <f t="shared" si="2"/>
        <v>1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476000</v>
      </c>
      <c r="D38" s="80">
        <v>513700</v>
      </c>
      <c r="E38" s="80">
        <v>513686</v>
      </c>
      <c r="F38" s="52">
        <f t="shared" si="2"/>
        <v>0.999972746739342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0</v>
      </c>
      <c r="D39" s="85">
        <v>600</v>
      </c>
      <c r="E39" s="85">
        <v>591.31</v>
      </c>
      <c r="F39" s="52">
        <f t="shared" si="2"/>
        <v>0.9855166666666666</v>
      </c>
      <c r="G39" s="129">
        <v>0</v>
      </c>
      <c r="H39" s="86">
        <v>12900</v>
      </c>
      <c r="I39" s="85">
        <v>12920</v>
      </c>
      <c r="J39" s="52">
        <f>I39/H39</f>
        <v>1.0015503875968992</v>
      </c>
    </row>
    <row r="40" spans="1:10" ht="15" customHeight="1">
      <c r="A40" s="14" t="s">
        <v>20</v>
      </c>
      <c r="B40" s="15"/>
      <c r="C40" s="59">
        <f>SUM(C7:C15)</f>
        <v>6166000</v>
      </c>
      <c r="D40" s="59">
        <f>SUM(D7:D15)</f>
        <v>11604400</v>
      </c>
      <c r="E40" s="59">
        <f>SUM(E7:E15)</f>
        <v>11547733.881</v>
      </c>
      <c r="F40" s="60">
        <f t="shared" si="2"/>
        <v>0.9951168419737341</v>
      </c>
      <c r="G40" s="61">
        <f>SUM(G7:G15)</f>
        <v>500000</v>
      </c>
      <c r="H40" s="61">
        <f>SUM(H7:H15)</f>
        <v>590600</v>
      </c>
      <c r="I40" s="62">
        <f>SUM(I7:I15)</f>
        <v>590588.97</v>
      </c>
      <c r="J40" s="60">
        <f>I40/H40</f>
        <v>0.9999813240772095</v>
      </c>
    </row>
    <row r="41" spans="1:10" ht="15" customHeight="1" thickBot="1">
      <c r="A41" s="13" t="s">
        <v>21</v>
      </c>
      <c r="B41" s="16"/>
      <c r="C41" s="63">
        <f>-SUM(C17:C39)</f>
        <v>-6166000</v>
      </c>
      <c r="D41" s="63">
        <f>-SUM(D17:D39)</f>
        <v>-11604400</v>
      </c>
      <c r="E41" s="63">
        <f>-SUM(E17:E39)</f>
        <v>-11547733.88</v>
      </c>
      <c r="F41" s="52">
        <f t="shared" si="2"/>
        <v>0.99511684188756</v>
      </c>
      <c r="G41" s="64">
        <f>-SUM(G17:G39)</f>
        <v>-249000</v>
      </c>
      <c r="H41" s="64">
        <f>-SUM(H17:H39)</f>
        <v>-235400</v>
      </c>
      <c r="I41" s="65">
        <f>-SUM(I17:I39)</f>
        <v>-235437.47</v>
      </c>
      <c r="J41" s="56">
        <f>I41/H41</f>
        <v>1.0001591758708581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0.000999998301267624</v>
      </c>
      <c r="F42" s="67" t="s">
        <v>19</v>
      </c>
      <c r="G42" s="184">
        <f>+G40+G41</f>
        <v>251000</v>
      </c>
      <c r="H42" s="87">
        <f>+H40+H41</f>
        <v>355200</v>
      </c>
      <c r="I42" s="101">
        <f>+I40+I41</f>
        <v>355151.5</v>
      </c>
      <c r="J42" s="52">
        <f>I42/H42</f>
        <v>0.9998634572072073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0.000999998301267624</v>
      </c>
      <c r="F44" s="179" t="s">
        <v>19</v>
      </c>
      <c r="G44" s="185">
        <v>0</v>
      </c>
      <c r="H44" s="181">
        <v>0</v>
      </c>
      <c r="I44" s="101">
        <f>I42</f>
        <v>355151.5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355151.5009999983</v>
      </c>
      <c r="J45" s="180" t="s">
        <v>19</v>
      </c>
    </row>
    <row r="46" ht="12.75">
      <c r="C46" s="158"/>
    </row>
    <row r="47" ht="12.75">
      <c r="A47" s="187" t="s">
        <v>283</v>
      </c>
    </row>
    <row r="48" spans="1:3" ht="12.75">
      <c r="A48" s="6" t="s">
        <v>280</v>
      </c>
      <c r="C48" s="170"/>
    </row>
    <row r="49" ht="12.75">
      <c r="A49" s="6" t="s">
        <v>281</v>
      </c>
    </row>
  </sheetData>
  <sheetProtection/>
  <mergeCells count="8">
    <mergeCell ref="A13:B13"/>
    <mergeCell ref="A15:B15"/>
    <mergeCell ref="D1:F1"/>
    <mergeCell ref="C3:F3"/>
    <mergeCell ref="G3:J3"/>
    <mergeCell ref="A6:J6"/>
    <mergeCell ref="A7:B7"/>
    <mergeCell ref="A12:B12"/>
  </mergeCells>
  <printOptions horizontalCentered="1"/>
  <pageMargins left="0" right="0" top="0.7874015748031497" bottom="0" header="0.7086614173228347" footer="0.5118110236220472"/>
  <pageSetup horizontalDpi="600" verticalDpi="600" orientation="landscape" paperSize="9" scale="75" r:id="rId1"/>
  <headerFooter alignWithMargins="0">
    <oddFooter>&amp;L&amp;A&amp;R116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6.37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spans="1:9" ht="15">
      <c r="A1" s="38" t="s">
        <v>87</v>
      </c>
      <c r="D1" s="206" t="s">
        <v>8</v>
      </c>
      <c r="E1" s="206"/>
      <c r="F1" s="206"/>
      <c r="G1" s="126"/>
      <c r="H1" s="39" t="s">
        <v>9</v>
      </c>
      <c r="I1" s="40">
        <v>43830</v>
      </c>
    </row>
    <row r="2" ht="14.25" thickBot="1">
      <c r="A2" s="38" t="s">
        <v>88</v>
      </c>
    </row>
    <row r="3" spans="3:10" ht="12" customHeight="1">
      <c r="C3" s="207" t="s">
        <v>61</v>
      </c>
      <c r="D3" s="208"/>
      <c r="E3" s="208"/>
      <c r="F3" s="209"/>
      <c r="G3" s="210" t="s">
        <v>10</v>
      </c>
      <c r="H3" s="208"/>
      <c r="I3" s="208"/>
      <c r="J3" s="209"/>
    </row>
    <row r="4" spans="1:10" ht="12" customHeight="1">
      <c r="A4" s="41"/>
      <c r="B4" s="7"/>
      <c r="C4" s="42" t="s">
        <v>62</v>
      </c>
      <c r="D4" s="43" t="s">
        <v>63</v>
      </c>
      <c r="E4" s="44" t="s">
        <v>64</v>
      </c>
      <c r="F4" s="45" t="s">
        <v>7</v>
      </c>
      <c r="G4" s="135" t="s">
        <v>62</v>
      </c>
      <c r="H4" s="43" t="s">
        <v>63</v>
      </c>
      <c r="I4" s="8" t="s">
        <v>64</v>
      </c>
      <c r="J4" s="9" t="s">
        <v>7</v>
      </c>
    </row>
    <row r="5" spans="1:10" ht="9.75" customHeight="1" thickBot="1">
      <c r="A5" s="41"/>
      <c r="B5" s="46"/>
      <c r="C5" s="47" t="s">
        <v>11</v>
      </c>
      <c r="D5" s="48" t="s">
        <v>12</v>
      </c>
      <c r="E5" s="8" t="s">
        <v>13</v>
      </c>
      <c r="F5" s="9" t="s">
        <v>14</v>
      </c>
      <c r="G5" s="138" t="s">
        <v>15</v>
      </c>
      <c r="H5" s="48" t="s">
        <v>16</v>
      </c>
      <c r="I5" s="8" t="s">
        <v>17</v>
      </c>
      <c r="J5" s="9" t="s">
        <v>18</v>
      </c>
    </row>
    <row r="6" spans="1:10" ht="15" customHeight="1">
      <c r="A6" s="216" t="s">
        <v>65</v>
      </c>
      <c r="B6" s="217"/>
      <c r="C6" s="217"/>
      <c r="D6" s="217"/>
      <c r="E6" s="217"/>
      <c r="F6" s="217"/>
      <c r="G6" s="217"/>
      <c r="H6" s="217"/>
      <c r="I6" s="217"/>
      <c r="J6" s="218"/>
    </row>
    <row r="7" spans="1:10" ht="15" customHeight="1">
      <c r="A7" s="211" t="s">
        <v>131</v>
      </c>
      <c r="B7" s="212"/>
      <c r="C7" s="68">
        <v>3870000</v>
      </c>
      <c r="D7" s="21">
        <v>4220800</v>
      </c>
      <c r="E7" s="69">
        <v>4220800</v>
      </c>
      <c r="F7" s="52">
        <f aca="true" t="shared" si="0" ref="F7:F15">E7/D7</f>
        <v>1</v>
      </c>
      <c r="G7" s="21">
        <v>0</v>
      </c>
      <c r="H7" s="21">
        <v>0</v>
      </c>
      <c r="I7" s="69">
        <v>0</v>
      </c>
      <c r="J7" s="52">
        <f aca="true" t="shared" si="1" ref="J7:J15">IF(ISERR(I7/H7),0,I7/H7)</f>
        <v>0</v>
      </c>
    </row>
    <row r="8" spans="1:10" ht="15" customHeight="1">
      <c r="A8" s="13" t="s">
        <v>313</v>
      </c>
      <c r="B8" s="20"/>
      <c r="C8" s="70">
        <v>0</v>
      </c>
      <c r="D8" s="71">
        <v>285900</v>
      </c>
      <c r="E8" s="72">
        <v>202114.19</v>
      </c>
      <c r="F8" s="52">
        <f t="shared" si="0"/>
        <v>0.706940153899965</v>
      </c>
      <c r="G8" s="139">
        <v>0</v>
      </c>
      <c r="H8" s="71">
        <v>0</v>
      </c>
      <c r="I8" s="72">
        <v>0</v>
      </c>
      <c r="J8" s="55">
        <f t="shared" si="1"/>
        <v>0</v>
      </c>
    </row>
    <row r="9" spans="1:10" ht="15" customHeight="1">
      <c r="A9" s="13" t="s">
        <v>207</v>
      </c>
      <c r="B9" s="16"/>
      <c r="C9" s="70">
        <v>0</v>
      </c>
      <c r="D9" s="71">
        <v>3258600</v>
      </c>
      <c r="E9" s="72">
        <v>3258600</v>
      </c>
      <c r="F9" s="52">
        <f t="shared" si="0"/>
        <v>1</v>
      </c>
      <c r="G9" s="139">
        <v>0</v>
      </c>
      <c r="H9" s="71">
        <v>0</v>
      </c>
      <c r="I9" s="72">
        <v>0</v>
      </c>
      <c r="J9" s="55">
        <f t="shared" si="1"/>
        <v>0</v>
      </c>
    </row>
    <row r="10" spans="1:11" ht="15" customHeight="1">
      <c r="A10" s="13" t="s">
        <v>190</v>
      </c>
      <c r="B10" s="20"/>
      <c r="C10" s="70">
        <v>0</v>
      </c>
      <c r="D10" s="71">
        <v>15000</v>
      </c>
      <c r="E10" s="72">
        <v>15000</v>
      </c>
      <c r="F10" s="52">
        <f t="shared" si="0"/>
        <v>1</v>
      </c>
      <c r="G10" s="139">
        <v>0</v>
      </c>
      <c r="H10" s="71">
        <v>0</v>
      </c>
      <c r="I10" s="72">
        <v>0</v>
      </c>
      <c r="J10" s="55">
        <f t="shared" si="1"/>
        <v>0</v>
      </c>
      <c r="K10" s="172"/>
    </row>
    <row r="11" spans="1:11" ht="15" customHeight="1">
      <c r="A11" s="13" t="s">
        <v>184</v>
      </c>
      <c r="B11" s="16"/>
      <c r="C11" s="70">
        <v>0</v>
      </c>
      <c r="D11" s="174">
        <v>0</v>
      </c>
      <c r="E11" s="72">
        <v>0</v>
      </c>
      <c r="F11" s="52">
        <v>0</v>
      </c>
      <c r="G11" s="139">
        <v>0</v>
      </c>
      <c r="H11" s="71">
        <v>0</v>
      </c>
      <c r="I11" s="72">
        <v>0</v>
      </c>
      <c r="J11" s="55">
        <f t="shared" si="1"/>
        <v>0</v>
      </c>
      <c r="K11" s="172"/>
    </row>
    <row r="12" spans="1:11" ht="15" customHeight="1">
      <c r="A12" s="213" t="s">
        <v>66</v>
      </c>
      <c r="B12" s="214"/>
      <c r="C12" s="70">
        <v>670000</v>
      </c>
      <c r="D12" s="71">
        <v>632000</v>
      </c>
      <c r="E12" s="72">
        <v>632000</v>
      </c>
      <c r="F12" s="52">
        <f t="shared" si="0"/>
        <v>1</v>
      </c>
      <c r="G12" s="139">
        <v>0</v>
      </c>
      <c r="H12" s="71">
        <v>0</v>
      </c>
      <c r="I12" s="72">
        <v>0</v>
      </c>
      <c r="J12" s="55">
        <f t="shared" si="1"/>
        <v>0</v>
      </c>
      <c r="K12" s="172"/>
    </row>
    <row r="13" spans="1:11" ht="15" customHeight="1">
      <c r="A13" s="213" t="s">
        <v>67</v>
      </c>
      <c r="B13" s="215"/>
      <c r="C13" s="70">
        <v>3114000</v>
      </c>
      <c r="D13" s="71">
        <v>4189300</v>
      </c>
      <c r="E13" s="72">
        <v>4189269.17</v>
      </c>
      <c r="F13" s="52">
        <f t="shared" si="0"/>
        <v>0.9999926407753085</v>
      </c>
      <c r="G13" s="139">
        <v>0</v>
      </c>
      <c r="H13" s="71">
        <v>0</v>
      </c>
      <c r="I13" s="72">
        <v>0</v>
      </c>
      <c r="J13" s="55">
        <f t="shared" si="1"/>
        <v>0</v>
      </c>
      <c r="K13" s="172"/>
    </row>
    <row r="14" spans="1:11" ht="15" customHeight="1">
      <c r="A14" s="13" t="s">
        <v>76</v>
      </c>
      <c r="B14" s="20"/>
      <c r="C14" s="73">
        <v>0</v>
      </c>
      <c r="D14" s="74">
        <v>5022300</v>
      </c>
      <c r="E14" s="75">
        <v>5022242.44</v>
      </c>
      <c r="F14" s="52">
        <f t="shared" si="0"/>
        <v>0.9999885391155448</v>
      </c>
      <c r="G14" s="140">
        <v>1235000</v>
      </c>
      <c r="H14" s="74">
        <v>1484200</v>
      </c>
      <c r="I14" s="75">
        <v>1484179.18</v>
      </c>
      <c r="J14" s="52">
        <f>I14/H14</f>
        <v>0.9999859722409379</v>
      </c>
      <c r="K14" s="172"/>
    </row>
    <row r="15" spans="1:10" ht="15" customHeight="1" thickBot="1">
      <c r="A15" s="204" t="s">
        <v>202</v>
      </c>
      <c r="B15" s="205"/>
      <c r="C15" s="76">
        <v>0</v>
      </c>
      <c r="D15" s="77">
        <v>17800</v>
      </c>
      <c r="E15" s="78">
        <v>17815.23</v>
      </c>
      <c r="F15" s="52">
        <f t="shared" si="0"/>
        <v>1.000855617977528</v>
      </c>
      <c r="G15" s="141">
        <v>0</v>
      </c>
      <c r="H15" s="77">
        <v>0</v>
      </c>
      <c r="I15" s="78">
        <v>0</v>
      </c>
      <c r="J15" s="56">
        <f t="shared" si="1"/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5" customHeight="1">
      <c r="A17" s="18" t="s">
        <v>132</v>
      </c>
      <c r="B17" s="19">
        <v>558</v>
      </c>
      <c r="C17" s="79">
        <v>220000</v>
      </c>
      <c r="D17" s="80">
        <v>151500</v>
      </c>
      <c r="E17" s="69">
        <v>151487.45</v>
      </c>
      <c r="F17" s="52">
        <f aca="true" t="shared" si="2" ref="F17:F41">E17/D17</f>
        <v>0.9999171617161717</v>
      </c>
      <c r="G17" s="21">
        <v>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133</v>
      </c>
      <c r="B18" s="19">
        <v>501</v>
      </c>
      <c r="C18" s="79">
        <v>490000</v>
      </c>
      <c r="D18" s="80">
        <v>1140800</v>
      </c>
      <c r="E18" s="69">
        <v>1140780.78</v>
      </c>
      <c r="F18" s="52">
        <f t="shared" si="2"/>
        <v>0.9999831521739131</v>
      </c>
      <c r="G18" s="21">
        <v>20000</v>
      </c>
      <c r="H18" s="81">
        <v>34800</v>
      </c>
      <c r="I18" s="69">
        <v>34838.23</v>
      </c>
      <c r="J18" s="52">
        <f>I18/H18</f>
        <v>1.0010985632183909</v>
      </c>
    </row>
    <row r="19" spans="1:10" ht="15" customHeight="1">
      <c r="A19" s="18" t="s">
        <v>134</v>
      </c>
      <c r="B19" s="19">
        <v>501</v>
      </c>
      <c r="C19" s="79">
        <v>3114000</v>
      </c>
      <c r="D19" s="69">
        <v>3742400</v>
      </c>
      <c r="E19" s="69">
        <v>3742373.47</v>
      </c>
      <c r="F19" s="52">
        <f t="shared" si="2"/>
        <v>0.9999929109662249</v>
      </c>
      <c r="G19" s="21">
        <v>210000</v>
      </c>
      <c r="H19" s="81">
        <v>189700</v>
      </c>
      <c r="I19" s="69">
        <v>189709</v>
      </c>
      <c r="J19" s="52">
        <f>I19/H19</f>
        <v>1.0000474433315762</v>
      </c>
    </row>
    <row r="20" spans="1:10" ht="15" customHeight="1">
      <c r="A20" s="10" t="s">
        <v>135</v>
      </c>
      <c r="B20" s="11">
        <v>502</v>
      </c>
      <c r="C20" s="82">
        <v>750000</v>
      </c>
      <c r="D20" s="80">
        <v>866900</v>
      </c>
      <c r="E20" s="80">
        <v>866866.62</v>
      </c>
      <c r="F20" s="52">
        <f t="shared" si="2"/>
        <v>0.9999614949821202</v>
      </c>
      <c r="G20" s="130">
        <v>150000</v>
      </c>
      <c r="H20" s="83">
        <v>121900</v>
      </c>
      <c r="I20" s="80">
        <v>121915</v>
      </c>
      <c r="J20" s="52">
        <f>I20/H20</f>
        <v>1.0001230516817063</v>
      </c>
    </row>
    <row r="21" spans="1:10" ht="15" customHeight="1">
      <c r="A21" s="10" t="s">
        <v>136</v>
      </c>
      <c r="B21" s="11">
        <v>502</v>
      </c>
      <c r="C21" s="82">
        <v>560000</v>
      </c>
      <c r="D21" s="80">
        <v>831700</v>
      </c>
      <c r="E21" s="80">
        <v>831676</v>
      </c>
      <c r="F21" s="52">
        <f t="shared" si="2"/>
        <v>0.9999711434411447</v>
      </c>
      <c r="G21" s="130">
        <v>150000</v>
      </c>
      <c r="H21" s="83">
        <v>134000</v>
      </c>
      <c r="I21" s="80">
        <v>133983</v>
      </c>
      <c r="J21" s="52">
        <f>I21/H21</f>
        <v>0.9998731343283582</v>
      </c>
    </row>
    <row r="22" spans="1:10" ht="15" customHeight="1">
      <c r="A22" s="10" t="s">
        <v>137</v>
      </c>
      <c r="B22" s="11">
        <v>502</v>
      </c>
      <c r="C22" s="82">
        <v>320000</v>
      </c>
      <c r="D22" s="80">
        <v>548600</v>
      </c>
      <c r="E22" s="80">
        <v>548647.11</v>
      </c>
      <c r="F22" s="52">
        <f t="shared" si="2"/>
        <v>1.0000858731316078</v>
      </c>
      <c r="G22" s="130">
        <v>20000</v>
      </c>
      <c r="H22" s="83">
        <v>91200</v>
      </c>
      <c r="I22" s="80">
        <v>91176</v>
      </c>
      <c r="J22" s="52">
        <f>I22/H22</f>
        <v>0.9997368421052631</v>
      </c>
    </row>
    <row r="23" spans="1:10" ht="15" customHeight="1">
      <c r="A23" s="10" t="s">
        <v>138</v>
      </c>
      <c r="B23" s="11">
        <v>502</v>
      </c>
      <c r="C23" s="82">
        <v>25000</v>
      </c>
      <c r="D23" s="80">
        <v>0</v>
      </c>
      <c r="E23" s="80">
        <v>0</v>
      </c>
      <c r="F23" s="52">
        <v>0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139</v>
      </c>
      <c r="B24" s="11">
        <v>504</v>
      </c>
      <c r="C24" s="82">
        <v>0</v>
      </c>
      <c r="D24" s="80">
        <v>7800</v>
      </c>
      <c r="E24" s="80">
        <v>7740</v>
      </c>
      <c r="F24" s="52">
        <f t="shared" si="2"/>
        <v>0.9923076923076923</v>
      </c>
      <c r="G24" s="130">
        <v>0</v>
      </c>
      <c r="H24" s="83">
        <v>0</v>
      </c>
      <c r="I24" s="80">
        <v>0</v>
      </c>
      <c r="J24" s="52">
        <v>0</v>
      </c>
    </row>
    <row r="25" spans="1:10" ht="15" customHeight="1">
      <c r="A25" s="10" t="s">
        <v>140</v>
      </c>
      <c r="B25" s="11">
        <v>511</v>
      </c>
      <c r="C25" s="82">
        <v>220000</v>
      </c>
      <c r="D25" s="80">
        <v>387600</v>
      </c>
      <c r="E25" s="80">
        <v>387578.34</v>
      </c>
      <c r="F25" s="52">
        <f t="shared" si="2"/>
        <v>0.9999441176470589</v>
      </c>
      <c r="G25" s="130">
        <v>45000</v>
      </c>
      <c r="H25" s="83">
        <v>9200</v>
      </c>
      <c r="I25" s="80">
        <v>9153.8</v>
      </c>
      <c r="J25" s="52">
        <f>I25/H25</f>
        <v>0.9949782608695651</v>
      </c>
    </row>
    <row r="26" spans="1:10" ht="15" customHeight="1">
      <c r="A26" s="10" t="s">
        <v>151</v>
      </c>
      <c r="B26" s="11">
        <v>512</v>
      </c>
      <c r="C26" s="82">
        <v>10000</v>
      </c>
      <c r="D26" s="80">
        <v>200</v>
      </c>
      <c r="E26" s="80">
        <v>192</v>
      </c>
      <c r="F26" s="52">
        <f t="shared" si="2"/>
        <v>0.96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5000</v>
      </c>
      <c r="D27" s="80">
        <v>3400</v>
      </c>
      <c r="E27" s="80">
        <v>3402.5</v>
      </c>
      <c r="F27" s="52">
        <f t="shared" si="2"/>
        <v>1.000735294117647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252</v>
      </c>
      <c r="B28" s="11">
        <v>518</v>
      </c>
      <c r="C28" s="82">
        <v>815000</v>
      </c>
      <c r="D28" s="80">
        <v>5723800</v>
      </c>
      <c r="E28" s="80">
        <v>5640001.63</v>
      </c>
      <c r="F28" s="52">
        <f t="shared" si="2"/>
        <v>0.9853596614137461</v>
      </c>
      <c r="G28" s="130">
        <v>45000</v>
      </c>
      <c r="H28" s="83">
        <v>54900</v>
      </c>
      <c r="I28" s="80">
        <v>54869.21</v>
      </c>
      <c r="J28" s="52">
        <f>I28/H28</f>
        <v>0.9994391621129326</v>
      </c>
    </row>
    <row r="29" spans="1:10" ht="15" customHeight="1">
      <c r="A29" s="10" t="s">
        <v>143</v>
      </c>
      <c r="B29" s="11">
        <v>521</v>
      </c>
      <c r="C29" s="82">
        <v>170000</v>
      </c>
      <c r="D29" s="80">
        <v>2517600</v>
      </c>
      <c r="E29" s="80">
        <v>2517619.5</v>
      </c>
      <c r="F29" s="52">
        <f t="shared" si="2"/>
        <v>1.0000077454718779</v>
      </c>
      <c r="G29" s="130">
        <v>260000</v>
      </c>
      <c r="H29" s="83">
        <v>207400</v>
      </c>
      <c r="I29" s="80">
        <v>207444</v>
      </c>
      <c r="J29" s="52">
        <f>I29/H29</f>
        <v>1.000212150433944</v>
      </c>
    </row>
    <row r="30" spans="1:10" ht="15" customHeight="1">
      <c r="A30" s="10" t="s">
        <v>144</v>
      </c>
      <c r="B30" s="11">
        <v>524</v>
      </c>
      <c r="C30" s="82">
        <v>0</v>
      </c>
      <c r="D30" s="80">
        <v>834900</v>
      </c>
      <c r="E30" s="80">
        <v>834895.5</v>
      </c>
      <c r="F30" s="52">
        <f t="shared" si="2"/>
        <v>0.9999946101329501</v>
      </c>
      <c r="G30" s="130">
        <v>96200</v>
      </c>
      <c r="H30" s="83">
        <v>56900</v>
      </c>
      <c r="I30" s="80">
        <v>56852</v>
      </c>
      <c r="J30" s="52">
        <f>I30/H30</f>
        <v>0.9991564147627416</v>
      </c>
    </row>
    <row r="31" spans="1:10" ht="15" customHeight="1">
      <c r="A31" s="10" t="s">
        <v>191</v>
      </c>
      <c r="B31" s="11">
        <v>527</v>
      </c>
      <c r="C31" s="82">
        <v>0</v>
      </c>
      <c r="D31" s="80">
        <v>55800</v>
      </c>
      <c r="E31" s="80">
        <v>55805.53</v>
      </c>
      <c r="F31" s="52">
        <f t="shared" si="2"/>
        <v>1.0000991039426523</v>
      </c>
      <c r="G31" s="130">
        <v>0</v>
      </c>
      <c r="H31" s="83">
        <v>3300</v>
      </c>
      <c r="I31" s="80">
        <v>3268.88</v>
      </c>
      <c r="J31" s="52">
        <f>I31/H31</f>
        <v>0.990569696969697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14400</v>
      </c>
      <c r="E32" s="80">
        <v>14449</v>
      </c>
      <c r="F32" s="52">
        <f t="shared" si="2"/>
        <v>1.0034027777777779</v>
      </c>
      <c r="G32" s="130">
        <v>0</v>
      </c>
      <c r="H32" s="83">
        <v>400</v>
      </c>
      <c r="I32" s="80">
        <v>393</v>
      </c>
      <c r="J32" s="52">
        <f>I32/H32</f>
        <v>0.9825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198</v>
      </c>
      <c r="B37" s="11">
        <v>549</v>
      </c>
      <c r="C37" s="82">
        <v>506300</v>
      </c>
      <c r="D37" s="80">
        <v>365200</v>
      </c>
      <c r="E37" s="80">
        <v>365240.12</v>
      </c>
      <c r="F37" s="52">
        <f t="shared" si="2"/>
        <v>1.0001098576122673</v>
      </c>
      <c r="G37" s="130">
        <v>42400</v>
      </c>
      <c r="H37" s="83">
        <v>201000</v>
      </c>
      <c r="I37" s="80">
        <v>201000</v>
      </c>
      <c r="J37" s="52">
        <f>I37/H37</f>
        <v>1</v>
      </c>
    </row>
    <row r="38" spans="1:10" ht="15" customHeight="1">
      <c r="A38" s="17" t="s">
        <v>150</v>
      </c>
      <c r="B38" s="9">
        <v>551</v>
      </c>
      <c r="C38" s="82">
        <v>448700</v>
      </c>
      <c r="D38" s="80">
        <v>448700</v>
      </c>
      <c r="E38" s="80">
        <v>448704</v>
      </c>
      <c r="F38" s="52">
        <f t="shared" si="2"/>
        <v>1.0000089146423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0</v>
      </c>
      <c r="D39" s="85">
        <v>400</v>
      </c>
      <c r="E39" s="85">
        <v>381.48</v>
      </c>
      <c r="F39" s="52">
        <f t="shared" si="2"/>
        <v>0.9537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SUM(C7:C15)</f>
        <v>7654000</v>
      </c>
      <c r="D40" s="59">
        <f>SUM(D7:D15)</f>
        <v>17641700</v>
      </c>
      <c r="E40" s="59">
        <f>SUM(E7:E15)</f>
        <v>17557841.03</v>
      </c>
      <c r="F40" s="60">
        <f t="shared" si="2"/>
        <v>0.9952465482351475</v>
      </c>
      <c r="G40" s="61">
        <f>SUM(G7:G15)</f>
        <v>1235000</v>
      </c>
      <c r="H40" s="61">
        <f>SUM(H7:H15)</f>
        <v>1484200</v>
      </c>
      <c r="I40" s="62">
        <f>SUM(I7:I15)</f>
        <v>1484179.18</v>
      </c>
      <c r="J40" s="186">
        <f>I40/H40</f>
        <v>0.9999859722409379</v>
      </c>
    </row>
    <row r="41" spans="1:10" ht="15" customHeight="1" thickBot="1">
      <c r="A41" s="13" t="s">
        <v>21</v>
      </c>
      <c r="B41" s="16"/>
      <c r="C41" s="63">
        <f>-SUM(C17:C39)</f>
        <v>-7654000</v>
      </c>
      <c r="D41" s="63">
        <f>-SUM(D17:D39)</f>
        <v>-17641700</v>
      </c>
      <c r="E41" s="63">
        <f>-SUM(E17:E39)</f>
        <v>-17557841.03</v>
      </c>
      <c r="F41" s="52">
        <f t="shared" si="2"/>
        <v>0.9952465482351475</v>
      </c>
      <c r="G41" s="64">
        <f>-SUM(G17:G39)</f>
        <v>-1038600</v>
      </c>
      <c r="H41" s="64">
        <f>-SUM(H17:H39)</f>
        <v>-1104700</v>
      </c>
      <c r="I41" s="65">
        <f>-SUM(I17:I39)</f>
        <v>-1104602.12</v>
      </c>
      <c r="J41" s="56">
        <f>I41/H41</f>
        <v>0.9999113967593013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0</v>
      </c>
      <c r="F42" s="67" t="s">
        <v>19</v>
      </c>
      <c r="G42" s="184">
        <f>+G40+G41</f>
        <v>196400</v>
      </c>
      <c r="H42" s="87">
        <f>+H40+H41</f>
        <v>379500</v>
      </c>
      <c r="I42" s="101">
        <f>+I40+I41</f>
        <v>379577.0599999998</v>
      </c>
      <c r="J42" s="52">
        <f>I42/H42</f>
        <v>1.000203056653491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0</v>
      </c>
      <c r="F44" s="179" t="s">
        <v>19</v>
      </c>
      <c r="G44" s="185">
        <v>0</v>
      </c>
      <c r="H44" s="181">
        <v>0</v>
      </c>
      <c r="I44" s="101">
        <f>I42</f>
        <v>379577.0599999998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379577.0599999998</v>
      </c>
      <c r="J45" s="180" t="s">
        <v>19</v>
      </c>
    </row>
    <row r="46" ht="12.75">
      <c r="C46" s="157"/>
    </row>
    <row r="47" spans="1:3" ht="12.75">
      <c r="A47" s="187" t="s">
        <v>284</v>
      </c>
      <c r="C47" s="169"/>
    </row>
    <row r="48" spans="1:3" ht="12.75">
      <c r="A48" s="6" t="s">
        <v>285</v>
      </c>
      <c r="C48" s="169"/>
    </row>
    <row r="49" ht="12.75">
      <c r="C49" s="169"/>
    </row>
    <row r="50" ht="12.75">
      <c r="C50" s="169"/>
    </row>
  </sheetData>
  <sheetProtection/>
  <mergeCells count="9">
    <mergeCell ref="A16:J16"/>
    <mergeCell ref="D1:F1"/>
    <mergeCell ref="C3:F3"/>
    <mergeCell ref="G3:J3"/>
    <mergeCell ref="A6:J6"/>
    <mergeCell ref="A7:B7"/>
    <mergeCell ref="A12:B12"/>
    <mergeCell ref="A13:B13"/>
    <mergeCell ref="A15:B15"/>
  </mergeCells>
  <printOptions horizontalCentered="1"/>
  <pageMargins left="0" right="0" top="0.7874015748031497" bottom="0" header="0.7086614173228347" footer="0.5118110236220472"/>
  <pageSetup horizontalDpi="600" verticalDpi="600" orientation="landscape" paperSize="9" scale="75" r:id="rId1"/>
  <headerFooter alignWithMargins="0">
    <oddFooter>&amp;L&amp;A&amp;R117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spans="1:9" ht="15">
      <c r="A1" s="38" t="s">
        <v>85</v>
      </c>
      <c r="D1" s="206" t="s">
        <v>8</v>
      </c>
      <c r="E1" s="206"/>
      <c r="F1" s="206"/>
      <c r="G1" s="126"/>
      <c r="H1" s="39" t="s">
        <v>9</v>
      </c>
      <c r="I1" s="40">
        <v>43830</v>
      </c>
    </row>
    <row r="2" ht="14.25" thickBot="1">
      <c r="A2" s="38" t="s">
        <v>86</v>
      </c>
    </row>
    <row r="3" spans="3:10" ht="12" customHeight="1">
      <c r="C3" s="207" t="s">
        <v>61</v>
      </c>
      <c r="D3" s="208"/>
      <c r="E3" s="208"/>
      <c r="F3" s="209"/>
      <c r="G3" s="210" t="s">
        <v>10</v>
      </c>
      <c r="H3" s="208"/>
      <c r="I3" s="208"/>
      <c r="J3" s="209"/>
    </row>
    <row r="4" spans="1:10" ht="12" customHeight="1">
      <c r="A4" s="41"/>
      <c r="B4" s="7"/>
      <c r="C4" s="42" t="s">
        <v>62</v>
      </c>
      <c r="D4" s="43" t="s">
        <v>63</v>
      </c>
      <c r="E4" s="44" t="s">
        <v>64</v>
      </c>
      <c r="F4" s="45" t="s">
        <v>7</v>
      </c>
      <c r="G4" s="135" t="s">
        <v>62</v>
      </c>
      <c r="H4" s="43" t="s">
        <v>63</v>
      </c>
      <c r="I4" s="8" t="s">
        <v>64</v>
      </c>
      <c r="J4" s="9" t="s">
        <v>7</v>
      </c>
    </row>
    <row r="5" spans="1:10" ht="9.75" customHeight="1" thickBot="1">
      <c r="A5" s="41"/>
      <c r="B5" s="46"/>
      <c r="C5" s="47" t="s">
        <v>11</v>
      </c>
      <c r="D5" s="48" t="s">
        <v>12</v>
      </c>
      <c r="E5" s="8" t="s">
        <v>13</v>
      </c>
      <c r="F5" s="9" t="s">
        <v>14</v>
      </c>
      <c r="G5" s="138" t="s">
        <v>15</v>
      </c>
      <c r="H5" s="48" t="s">
        <v>16</v>
      </c>
      <c r="I5" s="8" t="s">
        <v>17</v>
      </c>
      <c r="J5" s="9" t="s">
        <v>18</v>
      </c>
    </row>
    <row r="6" spans="1:10" ht="15" customHeight="1">
      <c r="A6" s="216" t="s">
        <v>65</v>
      </c>
      <c r="B6" s="217"/>
      <c r="C6" s="217"/>
      <c r="D6" s="217"/>
      <c r="E6" s="217"/>
      <c r="F6" s="217"/>
      <c r="G6" s="217"/>
      <c r="H6" s="217"/>
      <c r="I6" s="217"/>
      <c r="J6" s="218"/>
    </row>
    <row r="7" spans="1:10" ht="15" customHeight="1">
      <c r="A7" s="211" t="s">
        <v>131</v>
      </c>
      <c r="B7" s="212"/>
      <c r="C7" s="68">
        <v>3644000</v>
      </c>
      <c r="D7" s="21">
        <v>3665200</v>
      </c>
      <c r="E7" s="69">
        <v>3665200</v>
      </c>
      <c r="F7" s="52">
        <f>E7/D7</f>
        <v>1</v>
      </c>
      <c r="G7" s="21">
        <v>0</v>
      </c>
      <c r="H7" s="21">
        <v>0</v>
      </c>
      <c r="I7" s="69">
        <v>0</v>
      </c>
      <c r="J7" s="52">
        <f aca="true" t="shared" si="0" ref="J7:J15">IF(ISERR(I7/H7),0,I7/H7)</f>
        <v>0</v>
      </c>
    </row>
    <row r="8" spans="1:10" ht="15" customHeight="1">
      <c r="A8" s="13" t="s">
        <v>286</v>
      </c>
      <c r="B8" s="20"/>
      <c r="C8" s="70">
        <v>0</v>
      </c>
      <c r="D8" s="71">
        <v>531200</v>
      </c>
      <c r="E8" s="72">
        <v>531200.96</v>
      </c>
      <c r="F8" s="52">
        <f>E8/D8</f>
        <v>1.0000018072289156</v>
      </c>
      <c r="G8" s="139">
        <v>0</v>
      </c>
      <c r="H8" s="71">
        <v>0</v>
      </c>
      <c r="I8" s="72">
        <v>0</v>
      </c>
      <c r="J8" s="55">
        <f t="shared" si="0"/>
        <v>0</v>
      </c>
    </row>
    <row r="9" spans="1:10" ht="15" customHeight="1">
      <c r="A9" s="13" t="s">
        <v>207</v>
      </c>
      <c r="B9" s="16"/>
      <c r="C9" s="70">
        <v>0</v>
      </c>
      <c r="D9" s="71">
        <v>1374200</v>
      </c>
      <c r="E9" s="72">
        <v>1374200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 t="shared" si="0"/>
        <v>0</v>
      </c>
    </row>
    <row r="10" spans="1:10" ht="15" customHeight="1">
      <c r="A10" s="13" t="s">
        <v>190</v>
      </c>
      <c r="B10" s="20"/>
      <c r="C10" s="70">
        <v>0</v>
      </c>
      <c r="D10" s="71">
        <v>15000</v>
      </c>
      <c r="E10" s="72">
        <v>15000</v>
      </c>
      <c r="F10" s="52">
        <f>E10/D10</f>
        <v>1</v>
      </c>
      <c r="G10" s="139">
        <v>0</v>
      </c>
      <c r="H10" s="71">
        <v>0</v>
      </c>
      <c r="I10" s="72">
        <v>0</v>
      </c>
      <c r="J10" s="55">
        <f t="shared" si="0"/>
        <v>0</v>
      </c>
    </row>
    <row r="11" spans="1:10" ht="15" customHeight="1">
      <c r="A11" s="13" t="s">
        <v>184</v>
      </c>
      <c r="B11" s="16"/>
      <c r="C11" s="70">
        <v>0</v>
      </c>
      <c r="D11" s="71">
        <v>0</v>
      </c>
      <c r="E11" s="72">
        <v>0</v>
      </c>
      <c r="F11" s="52">
        <v>0</v>
      </c>
      <c r="G11" s="139">
        <v>0</v>
      </c>
      <c r="H11" s="71">
        <v>0</v>
      </c>
      <c r="I11" s="72">
        <v>0</v>
      </c>
      <c r="J11" s="55">
        <v>0</v>
      </c>
    </row>
    <row r="12" spans="1:10" ht="15" customHeight="1">
      <c r="A12" s="213" t="s">
        <v>66</v>
      </c>
      <c r="B12" s="214"/>
      <c r="C12" s="70">
        <v>225000</v>
      </c>
      <c r="D12" s="71">
        <v>186200</v>
      </c>
      <c r="E12" s="72">
        <v>186200</v>
      </c>
      <c r="F12" s="52">
        <f>E12/D12</f>
        <v>1</v>
      </c>
      <c r="G12" s="139">
        <v>0</v>
      </c>
      <c r="H12" s="71">
        <v>0</v>
      </c>
      <c r="I12" s="72">
        <v>0</v>
      </c>
      <c r="J12" s="55">
        <f t="shared" si="0"/>
        <v>0</v>
      </c>
    </row>
    <row r="13" spans="1:10" ht="15" customHeight="1">
      <c r="A13" s="213" t="s">
        <v>67</v>
      </c>
      <c r="B13" s="215"/>
      <c r="C13" s="70">
        <v>1350000</v>
      </c>
      <c r="D13" s="71">
        <v>1396900</v>
      </c>
      <c r="E13" s="72">
        <v>1396940.19</v>
      </c>
      <c r="F13" s="52">
        <f>E13/D13</f>
        <v>1.0000287708497386</v>
      </c>
      <c r="G13" s="139">
        <v>0</v>
      </c>
      <c r="H13" s="71">
        <v>0</v>
      </c>
      <c r="I13" s="72">
        <v>0</v>
      </c>
      <c r="J13" s="55">
        <f t="shared" si="0"/>
        <v>0</v>
      </c>
    </row>
    <row r="14" spans="1:10" ht="15" customHeight="1">
      <c r="A14" s="13" t="s">
        <v>76</v>
      </c>
      <c r="B14" s="20"/>
      <c r="C14" s="73">
        <v>1800</v>
      </c>
      <c r="D14" s="74">
        <v>1241600</v>
      </c>
      <c r="E14" s="75">
        <v>1241641.33</v>
      </c>
      <c r="F14" s="52">
        <f>E14/D14</f>
        <v>1.0000332876932991</v>
      </c>
      <c r="G14" s="140">
        <v>840000</v>
      </c>
      <c r="H14" s="74">
        <v>1215700</v>
      </c>
      <c r="I14" s="75">
        <v>1215665.31</v>
      </c>
      <c r="J14" s="52">
        <f>I14/H14</f>
        <v>0.9999714649995888</v>
      </c>
    </row>
    <row r="15" spans="1:10" ht="15" customHeight="1" thickBot="1">
      <c r="A15" s="204" t="s">
        <v>247</v>
      </c>
      <c r="B15" s="205"/>
      <c r="C15" s="76">
        <v>0</v>
      </c>
      <c r="D15" s="77">
        <v>550700</v>
      </c>
      <c r="E15" s="78">
        <v>550671.64</v>
      </c>
      <c r="F15" s="52">
        <f>E15/D15</f>
        <v>0.9999485019066643</v>
      </c>
      <c r="G15" s="141">
        <v>0</v>
      </c>
      <c r="H15" s="77">
        <v>0</v>
      </c>
      <c r="I15" s="78">
        <v>0</v>
      </c>
      <c r="J15" s="56">
        <f t="shared" si="0"/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5" customHeight="1">
      <c r="A17" s="18" t="s">
        <v>132</v>
      </c>
      <c r="B17" s="19">
        <v>558</v>
      </c>
      <c r="C17" s="79">
        <v>105000</v>
      </c>
      <c r="D17" s="80">
        <v>698200</v>
      </c>
      <c r="E17" s="69">
        <v>698193.71</v>
      </c>
      <c r="F17" s="52">
        <f>E17/D17</f>
        <v>0.9999909911200229</v>
      </c>
      <c r="G17" s="21">
        <v>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133</v>
      </c>
      <c r="B18" s="19">
        <v>501</v>
      </c>
      <c r="C18" s="79">
        <v>366000</v>
      </c>
      <c r="D18" s="80">
        <v>707000</v>
      </c>
      <c r="E18" s="69">
        <v>707056.22</v>
      </c>
      <c r="F18" s="52">
        <f aca="true" t="shared" si="1" ref="F18:F41">E18/D18</f>
        <v>1.0000795190947667</v>
      </c>
      <c r="G18" s="21">
        <v>8400</v>
      </c>
      <c r="H18" s="81">
        <v>35000</v>
      </c>
      <c r="I18" s="69">
        <v>34935.8</v>
      </c>
      <c r="J18" s="52">
        <f>I18/H18</f>
        <v>0.9981657142857143</v>
      </c>
    </row>
    <row r="19" spans="1:10" ht="15" customHeight="1">
      <c r="A19" s="18" t="s">
        <v>134</v>
      </c>
      <c r="B19" s="19">
        <v>501</v>
      </c>
      <c r="C19" s="79">
        <v>1350000</v>
      </c>
      <c r="D19" s="69">
        <v>1396900</v>
      </c>
      <c r="E19" s="69">
        <v>1396940.19</v>
      </c>
      <c r="F19" s="52">
        <f t="shared" si="1"/>
        <v>1.0000287708497386</v>
      </c>
      <c r="G19" s="21">
        <v>0</v>
      </c>
      <c r="H19" s="81">
        <v>85600</v>
      </c>
      <c r="I19" s="69">
        <v>85567.05</v>
      </c>
      <c r="J19" s="52">
        <f>I19/H19</f>
        <v>0.999615070093458</v>
      </c>
    </row>
    <row r="20" spans="1:10" ht="15" customHeight="1">
      <c r="A20" s="10" t="s">
        <v>135</v>
      </c>
      <c r="B20" s="11">
        <v>502</v>
      </c>
      <c r="C20" s="82">
        <v>818000</v>
      </c>
      <c r="D20" s="80">
        <v>993800</v>
      </c>
      <c r="E20" s="80">
        <v>993772.42</v>
      </c>
      <c r="F20" s="52">
        <f t="shared" si="1"/>
        <v>0.9999722479372107</v>
      </c>
      <c r="G20" s="130">
        <v>87000</v>
      </c>
      <c r="H20" s="83">
        <v>164200</v>
      </c>
      <c r="I20" s="80">
        <v>164176.18</v>
      </c>
      <c r="J20" s="52">
        <f>I20/H20</f>
        <v>0.9998549330085261</v>
      </c>
    </row>
    <row r="21" spans="1:10" ht="15" customHeight="1">
      <c r="A21" s="10" t="s">
        <v>136</v>
      </c>
      <c r="B21" s="11">
        <v>502</v>
      </c>
      <c r="C21" s="82">
        <v>769000</v>
      </c>
      <c r="D21" s="80">
        <v>647200</v>
      </c>
      <c r="E21" s="80">
        <v>647216.67</v>
      </c>
      <c r="F21" s="52">
        <f t="shared" si="1"/>
        <v>1.0000257571075402</v>
      </c>
      <c r="G21" s="130">
        <v>94200</v>
      </c>
      <c r="H21" s="83">
        <v>158200</v>
      </c>
      <c r="I21" s="80">
        <v>158197.33</v>
      </c>
      <c r="J21" s="52">
        <f>I21/H21</f>
        <v>0.9999831226295828</v>
      </c>
    </row>
    <row r="22" spans="1:10" ht="15" customHeight="1">
      <c r="A22" s="10" t="s">
        <v>137</v>
      </c>
      <c r="B22" s="11">
        <v>502</v>
      </c>
      <c r="C22" s="82">
        <v>517000</v>
      </c>
      <c r="D22" s="80">
        <v>415400</v>
      </c>
      <c r="E22" s="80">
        <v>415359.93</v>
      </c>
      <c r="F22" s="52">
        <f t="shared" si="1"/>
        <v>0.9999035387578238</v>
      </c>
      <c r="G22" s="130">
        <v>54000</v>
      </c>
      <c r="H22" s="83">
        <v>56600</v>
      </c>
      <c r="I22" s="80">
        <v>56648.07</v>
      </c>
      <c r="J22" s="52">
        <f>I22/H22</f>
        <v>1.000849293286219</v>
      </c>
    </row>
    <row r="23" spans="1:10" ht="15" customHeight="1">
      <c r="A23" s="10" t="s">
        <v>138</v>
      </c>
      <c r="B23" s="11">
        <v>502</v>
      </c>
      <c r="C23" s="82">
        <v>0</v>
      </c>
      <c r="D23" s="80">
        <v>0</v>
      </c>
      <c r="E23" s="80">
        <v>0</v>
      </c>
      <c r="F23" s="52">
        <v>0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139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8400</v>
      </c>
      <c r="H24" s="83">
        <v>5300</v>
      </c>
      <c r="I24" s="80">
        <v>5330</v>
      </c>
      <c r="J24" s="52">
        <f>I24/H24</f>
        <v>1.0056603773584907</v>
      </c>
    </row>
    <row r="25" spans="1:10" ht="15" customHeight="1">
      <c r="A25" s="10" t="s">
        <v>140</v>
      </c>
      <c r="B25" s="11">
        <v>511</v>
      </c>
      <c r="C25" s="82">
        <v>206500</v>
      </c>
      <c r="D25" s="80">
        <v>491700</v>
      </c>
      <c r="E25" s="80">
        <v>491733.52</v>
      </c>
      <c r="F25" s="52">
        <f t="shared" si="1"/>
        <v>1.0000681716493798</v>
      </c>
      <c r="G25" s="130">
        <v>19800</v>
      </c>
      <c r="H25" s="83">
        <v>31700</v>
      </c>
      <c r="I25" s="80">
        <v>31718</v>
      </c>
      <c r="J25" s="52">
        <f>I25/H25</f>
        <v>1.0005678233438486</v>
      </c>
    </row>
    <row r="26" spans="1:10" ht="15" customHeight="1">
      <c r="A26" s="10" t="s">
        <v>151</v>
      </c>
      <c r="B26" s="11">
        <v>512</v>
      </c>
      <c r="C26" s="82">
        <v>3700</v>
      </c>
      <c r="D26" s="80">
        <v>5500</v>
      </c>
      <c r="E26" s="80">
        <v>5464</v>
      </c>
      <c r="F26" s="52">
        <f t="shared" si="1"/>
        <v>0.9934545454545455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2000</v>
      </c>
      <c r="D27" s="80">
        <v>7800</v>
      </c>
      <c r="E27" s="80">
        <v>7835.97</v>
      </c>
      <c r="F27" s="52">
        <f t="shared" si="1"/>
        <v>1.0046115384615384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142</v>
      </c>
      <c r="B28" s="11">
        <v>518</v>
      </c>
      <c r="C28" s="82">
        <v>870000</v>
      </c>
      <c r="D28" s="80">
        <v>1985300</v>
      </c>
      <c r="E28" s="80">
        <v>1985340.24</v>
      </c>
      <c r="F28" s="52">
        <f t="shared" si="1"/>
        <v>1.0000202689769808</v>
      </c>
      <c r="G28" s="130">
        <v>39000</v>
      </c>
      <c r="H28" s="83">
        <v>29300</v>
      </c>
      <c r="I28" s="80">
        <v>29319.25</v>
      </c>
      <c r="J28" s="52">
        <f>I28/H28</f>
        <v>1.0006569965870307</v>
      </c>
    </row>
    <row r="29" spans="1:10" ht="15" customHeight="1">
      <c r="A29" s="10" t="s">
        <v>143</v>
      </c>
      <c r="B29" s="11">
        <v>521</v>
      </c>
      <c r="C29" s="82">
        <v>45300</v>
      </c>
      <c r="D29" s="80">
        <v>1067300</v>
      </c>
      <c r="E29" s="80">
        <v>1067275</v>
      </c>
      <c r="F29" s="52">
        <f t="shared" si="1"/>
        <v>0.9999765764077579</v>
      </c>
      <c r="G29" s="130">
        <v>327600</v>
      </c>
      <c r="H29" s="83">
        <v>333000</v>
      </c>
      <c r="I29" s="80">
        <v>332974</v>
      </c>
      <c r="J29" s="52">
        <f>I29/H29</f>
        <v>0.999921921921922</v>
      </c>
    </row>
    <row r="30" spans="1:10" ht="15" customHeight="1">
      <c r="A30" s="10" t="s">
        <v>144</v>
      </c>
      <c r="B30" s="11">
        <v>524</v>
      </c>
      <c r="C30" s="82">
        <v>0</v>
      </c>
      <c r="D30" s="80">
        <v>342000</v>
      </c>
      <c r="E30" s="80">
        <v>341959</v>
      </c>
      <c r="F30" s="52">
        <f>E30/D30</f>
        <v>0.9998801169590643</v>
      </c>
      <c r="G30" s="130">
        <v>0</v>
      </c>
      <c r="H30" s="83">
        <v>16200</v>
      </c>
      <c r="I30" s="80">
        <v>16224</v>
      </c>
      <c r="J30" s="52">
        <f>I30/H30</f>
        <v>1.0014814814814814</v>
      </c>
    </row>
    <row r="31" spans="1:10" ht="15" customHeight="1">
      <c r="A31" s="10" t="s">
        <v>191</v>
      </c>
      <c r="B31" s="11">
        <v>527</v>
      </c>
      <c r="C31" s="82">
        <v>10000</v>
      </c>
      <c r="D31" s="80">
        <v>23700</v>
      </c>
      <c r="E31" s="80">
        <v>23660</v>
      </c>
      <c r="F31" s="52">
        <f t="shared" si="1"/>
        <v>0.9983122362869198</v>
      </c>
      <c r="G31" s="130">
        <v>0</v>
      </c>
      <c r="H31" s="83">
        <v>1000</v>
      </c>
      <c r="I31" s="80">
        <v>960</v>
      </c>
      <c r="J31" s="52">
        <f>I31/H31</f>
        <v>0.96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1500</v>
      </c>
      <c r="E32" s="80">
        <v>1531</v>
      </c>
      <c r="F32" s="52">
        <f>E32/D32</f>
        <v>1.0206666666666666</v>
      </c>
      <c r="G32" s="130">
        <v>0</v>
      </c>
      <c r="H32" s="83">
        <v>300</v>
      </c>
      <c r="I32" s="80">
        <v>275</v>
      </c>
      <c r="J32" s="52">
        <f>I32/H32</f>
        <v>0.9166666666666666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208</v>
      </c>
      <c r="B37" s="11">
        <v>549</v>
      </c>
      <c r="C37" s="82">
        <v>6500</v>
      </c>
      <c r="D37" s="80">
        <v>10100</v>
      </c>
      <c r="E37" s="80">
        <v>10084</v>
      </c>
      <c r="F37" s="52">
        <f t="shared" si="1"/>
        <v>0.9984158415841584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151500</v>
      </c>
      <c r="D38" s="80">
        <v>167300</v>
      </c>
      <c r="E38" s="80">
        <v>167314</v>
      </c>
      <c r="F38" s="52">
        <f t="shared" si="1"/>
        <v>1.0000836820083683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300</v>
      </c>
      <c r="D39" s="85">
        <v>300</v>
      </c>
      <c r="E39" s="85">
        <v>318.25</v>
      </c>
      <c r="F39" s="52">
        <f t="shared" si="1"/>
        <v>1.0608333333333333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SUM(C7:C15)</f>
        <v>5220800</v>
      </c>
      <c r="D40" s="59">
        <f>SUM(D7:D15)</f>
        <v>8961000</v>
      </c>
      <c r="E40" s="59">
        <f>SUM(E7:E15)</f>
        <v>8961054.120000001</v>
      </c>
      <c r="F40" s="60">
        <f t="shared" si="1"/>
        <v>1.0000060395045196</v>
      </c>
      <c r="G40" s="61">
        <f>SUM(G7:G15)</f>
        <v>840000</v>
      </c>
      <c r="H40" s="61">
        <f>SUM(H7:H15)</f>
        <v>1215700</v>
      </c>
      <c r="I40" s="62">
        <f>SUM(I7:I15)</f>
        <v>1215665.31</v>
      </c>
      <c r="J40" s="60">
        <f>I40/H40</f>
        <v>0.9999714649995888</v>
      </c>
    </row>
    <row r="41" spans="1:10" ht="15" customHeight="1" thickBot="1">
      <c r="A41" s="13" t="s">
        <v>21</v>
      </c>
      <c r="B41" s="16"/>
      <c r="C41" s="63">
        <f>-SUM(C17:C39)</f>
        <v>-5220800</v>
      </c>
      <c r="D41" s="63">
        <f>-SUM(D17:D39)</f>
        <v>-8961000</v>
      </c>
      <c r="E41" s="63">
        <f>-SUM(E17:E39)</f>
        <v>-8961054.120000001</v>
      </c>
      <c r="F41" s="52">
        <f t="shared" si="1"/>
        <v>1.0000060395045196</v>
      </c>
      <c r="G41" s="64">
        <f>-SUM(G17:G39)</f>
        <v>-638400</v>
      </c>
      <c r="H41" s="64">
        <f>-SUM(H17:H39)</f>
        <v>-916400</v>
      </c>
      <c r="I41" s="65">
        <f>-SUM(I17:I39)</f>
        <v>-916324.6799999999</v>
      </c>
      <c r="J41" s="56">
        <f>I41/H41</f>
        <v>0.9999178088171103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0</v>
      </c>
      <c r="F42" s="67" t="s">
        <v>19</v>
      </c>
      <c r="G42" s="184">
        <f>+G40+G41</f>
        <v>201600</v>
      </c>
      <c r="H42" s="87">
        <f>+H40+H41</f>
        <v>299300</v>
      </c>
      <c r="I42" s="101">
        <f>+I40+I41</f>
        <v>299340.6300000001</v>
      </c>
      <c r="J42" s="52">
        <f>I42/H42</f>
        <v>1.0001357500835286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0</v>
      </c>
      <c r="F44" s="179" t="s">
        <v>19</v>
      </c>
      <c r="G44" s="185">
        <v>0</v>
      </c>
      <c r="H44" s="181">
        <v>0</v>
      </c>
      <c r="I44" s="101">
        <f>I42</f>
        <v>299340.6300000001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299340.6300000001</v>
      </c>
      <c r="J45" s="180" t="s">
        <v>19</v>
      </c>
    </row>
    <row r="46" ht="12.75">
      <c r="C46" s="158"/>
    </row>
    <row r="47" ht="12.75">
      <c r="C47" s="170"/>
    </row>
  </sheetData>
  <sheetProtection/>
  <mergeCells count="9">
    <mergeCell ref="A16:J16"/>
    <mergeCell ref="D1:F1"/>
    <mergeCell ref="C3:F3"/>
    <mergeCell ref="G3:J3"/>
    <mergeCell ref="A6:J6"/>
    <mergeCell ref="A7:B7"/>
    <mergeCell ref="A12:B12"/>
    <mergeCell ref="A13:B13"/>
    <mergeCell ref="A15:B15"/>
  </mergeCells>
  <printOptions horizontalCentered="1"/>
  <pageMargins left="0" right="0" top="0.7874015748031497" bottom="0" header="0.7086614173228347" footer="0.5118110236220472"/>
  <pageSetup horizontalDpi="600" verticalDpi="600" orientation="landscape" paperSize="9" scale="75" r:id="rId1"/>
  <headerFooter alignWithMargins="0">
    <oddFooter>&amp;L&amp;A&amp;R118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3" sqref="A3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spans="1:9" ht="15">
      <c r="A1" s="38" t="s">
        <v>83</v>
      </c>
      <c r="D1" s="206" t="s">
        <v>8</v>
      </c>
      <c r="E1" s="206"/>
      <c r="F1" s="206"/>
      <c r="G1" s="126"/>
      <c r="H1" s="39" t="s">
        <v>9</v>
      </c>
      <c r="I1" s="40">
        <v>43830</v>
      </c>
    </row>
    <row r="2" ht="14.25" thickBot="1">
      <c r="A2" s="38" t="s">
        <v>84</v>
      </c>
    </row>
    <row r="3" spans="3:10" ht="12" customHeight="1">
      <c r="C3" s="207" t="s">
        <v>61</v>
      </c>
      <c r="D3" s="208"/>
      <c r="E3" s="208"/>
      <c r="F3" s="209"/>
      <c r="G3" s="210" t="s">
        <v>10</v>
      </c>
      <c r="H3" s="208"/>
      <c r="I3" s="208"/>
      <c r="J3" s="209"/>
    </row>
    <row r="4" spans="1:10" ht="12" customHeight="1">
      <c r="A4" s="41"/>
      <c r="B4" s="7"/>
      <c r="C4" s="42" t="s">
        <v>62</v>
      </c>
      <c r="D4" s="43" t="s">
        <v>63</v>
      </c>
      <c r="E4" s="44" t="s">
        <v>64</v>
      </c>
      <c r="F4" s="45" t="s">
        <v>7</v>
      </c>
      <c r="G4" s="135" t="s">
        <v>62</v>
      </c>
      <c r="H4" s="43" t="s">
        <v>63</v>
      </c>
      <c r="I4" s="8" t="s">
        <v>64</v>
      </c>
      <c r="J4" s="9" t="s">
        <v>7</v>
      </c>
    </row>
    <row r="5" spans="1:10" ht="9.75" customHeight="1" thickBot="1">
      <c r="A5" s="41"/>
      <c r="B5" s="46"/>
      <c r="C5" s="47" t="s">
        <v>11</v>
      </c>
      <c r="D5" s="48" t="s">
        <v>12</v>
      </c>
      <c r="E5" s="8" t="s">
        <v>13</v>
      </c>
      <c r="F5" s="9" t="s">
        <v>14</v>
      </c>
      <c r="G5" s="138" t="s">
        <v>15</v>
      </c>
      <c r="H5" s="48" t="s">
        <v>16</v>
      </c>
      <c r="I5" s="8" t="s">
        <v>17</v>
      </c>
      <c r="J5" s="9" t="s">
        <v>18</v>
      </c>
    </row>
    <row r="6" spans="1:10" ht="15" customHeight="1">
      <c r="A6" s="216" t="s">
        <v>65</v>
      </c>
      <c r="B6" s="217"/>
      <c r="C6" s="217"/>
      <c r="D6" s="217"/>
      <c r="E6" s="217"/>
      <c r="F6" s="217"/>
      <c r="G6" s="217"/>
      <c r="H6" s="217"/>
      <c r="I6" s="217"/>
      <c r="J6" s="218"/>
    </row>
    <row r="7" spans="1:10" ht="15" customHeight="1">
      <c r="A7" s="211" t="s">
        <v>131</v>
      </c>
      <c r="B7" s="212"/>
      <c r="C7" s="68">
        <v>3396000</v>
      </c>
      <c r="D7" s="21">
        <v>3550900</v>
      </c>
      <c r="E7" s="69">
        <v>3550900</v>
      </c>
      <c r="F7" s="52">
        <f>E7/D7</f>
        <v>1</v>
      </c>
      <c r="G7" s="21">
        <v>0</v>
      </c>
      <c r="H7" s="21">
        <v>0</v>
      </c>
      <c r="I7" s="69">
        <v>0</v>
      </c>
      <c r="J7" s="52">
        <f aca="true" t="shared" si="0" ref="J7:J15">IF(ISERR(I7/H7),0,I7/H7)</f>
        <v>0</v>
      </c>
    </row>
    <row r="8" spans="1:10" ht="15" customHeight="1">
      <c r="A8" s="188" t="s">
        <v>349</v>
      </c>
      <c r="B8" s="20"/>
      <c r="C8" s="70">
        <v>0</v>
      </c>
      <c r="D8" s="71">
        <v>554500</v>
      </c>
      <c r="E8" s="72">
        <v>554503.41</v>
      </c>
      <c r="F8" s="52">
        <f>E8/D8</f>
        <v>1.0000061496844004</v>
      </c>
      <c r="G8" s="139">
        <v>0</v>
      </c>
      <c r="H8" s="71">
        <v>0</v>
      </c>
      <c r="I8" s="72">
        <v>0</v>
      </c>
      <c r="J8" s="55">
        <f t="shared" si="0"/>
        <v>0</v>
      </c>
    </row>
    <row r="9" spans="1:10" ht="15" customHeight="1">
      <c r="A9" s="13" t="s">
        <v>207</v>
      </c>
      <c r="B9" s="16"/>
      <c r="C9" s="70">
        <v>0</v>
      </c>
      <c r="D9" s="71">
        <v>1347400</v>
      </c>
      <c r="E9" s="72">
        <v>1347400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 t="shared" si="0"/>
        <v>0</v>
      </c>
    </row>
    <row r="10" spans="1:10" ht="15" customHeight="1">
      <c r="A10" s="13" t="s">
        <v>190</v>
      </c>
      <c r="B10" s="20"/>
      <c r="C10" s="70">
        <v>0</v>
      </c>
      <c r="D10" s="71">
        <v>15000</v>
      </c>
      <c r="E10" s="72">
        <v>15000</v>
      </c>
      <c r="F10" s="52">
        <f aca="true" t="shared" si="1" ref="F10:F15">E10/D10</f>
        <v>1</v>
      </c>
      <c r="G10" s="139">
        <v>0</v>
      </c>
      <c r="H10" s="71">
        <v>0</v>
      </c>
      <c r="I10" s="72">
        <v>0</v>
      </c>
      <c r="J10" s="55">
        <f t="shared" si="0"/>
        <v>0</v>
      </c>
    </row>
    <row r="11" spans="1:10" ht="15" customHeight="1">
      <c r="A11" s="13" t="s">
        <v>184</v>
      </c>
      <c r="B11" s="16"/>
      <c r="C11" s="70">
        <v>0</v>
      </c>
      <c r="D11" s="174">
        <v>56100</v>
      </c>
      <c r="E11" s="165">
        <v>56077.84</v>
      </c>
      <c r="F11" s="52">
        <f t="shared" si="1"/>
        <v>0.999604991087344</v>
      </c>
      <c r="G11" s="139">
        <v>0</v>
      </c>
      <c r="H11" s="71">
        <v>0</v>
      </c>
      <c r="I11" s="72">
        <v>0</v>
      </c>
      <c r="J11" s="55">
        <f t="shared" si="0"/>
        <v>0</v>
      </c>
    </row>
    <row r="12" spans="1:10" ht="15" customHeight="1">
      <c r="A12" s="213" t="s">
        <v>66</v>
      </c>
      <c r="B12" s="214"/>
      <c r="C12" s="70">
        <v>320000</v>
      </c>
      <c r="D12" s="71">
        <v>334000</v>
      </c>
      <c r="E12" s="72">
        <v>334000</v>
      </c>
      <c r="F12" s="52">
        <f t="shared" si="1"/>
        <v>1</v>
      </c>
      <c r="G12" s="139">
        <v>0</v>
      </c>
      <c r="H12" s="71">
        <v>0</v>
      </c>
      <c r="I12" s="72">
        <v>0</v>
      </c>
      <c r="J12" s="55">
        <f t="shared" si="0"/>
        <v>0</v>
      </c>
    </row>
    <row r="13" spans="1:10" ht="15" customHeight="1">
      <c r="A13" s="213" t="s">
        <v>67</v>
      </c>
      <c r="B13" s="215"/>
      <c r="C13" s="70">
        <v>1600000</v>
      </c>
      <c r="D13" s="71">
        <v>1878000</v>
      </c>
      <c r="E13" s="72">
        <v>1878036</v>
      </c>
      <c r="F13" s="52">
        <f t="shared" si="1"/>
        <v>1.0000191693290734</v>
      </c>
      <c r="G13" s="139">
        <v>0</v>
      </c>
      <c r="H13" s="71">
        <v>0</v>
      </c>
      <c r="I13" s="72">
        <v>0</v>
      </c>
      <c r="J13" s="55">
        <f t="shared" si="0"/>
        <v>0</v>
      </c>
    </row>
    <row r="14" spans="1:10" ht="15" customHeight="1">
      <c r="A14" s="13" t="s">
        <v>76</v>
      </c>
      <c r="B14" s="20"/>
      <c r="C14" s="73">
        <v>1000</v>
      </c>
      <c r="D14" s="74">
        <v>1561700</v>
      </c>
      <c r="E14" s="75">
        <v>1561678.26</v>
      </c>
      <c r="F14" s="52">
        <f t="shared" si="1"/>
        <v>0.9999860792725875</v>
      </c>
      <c r="G14" s="140">
        <v>700000</v>
      </c>
      <c r="H14" s="74">
        <v>901700</v>
      </c>
      <c r="I14" s="75">
        <v>901647.5</v>
      </c>
      <c r="J14" s="52">
        <f>I14/H14</f>
        <v>0.9999417766441167</v>
      </c>
    </row>
    <row r="15" spans="1:10" ht="15" customHeight="1" thickBot="1">
      <c r="A15" s="204" t="s">
        <v>202</v>
      </c>
      <c r="B15" s="205"/>
      <c r="C15" s="76">
        <v>0</v>
      </c>
      <c r="D15" s="77">
        <v>58300</v>
      </c>
      <c r="E15" s="78">
        <v>58290</v>
      </c>
      <c r="F15" s="52">
        <f t="shared" si="1"/>
        <v>0.9998284734133791</v>
      </c>
      <c r="G15" s="141">
        <v>0</v>
      </c>
      <c r="H15" s="77">
        <v>0</v>
      </c>
      <c r="I15" s="78">
        <v>0</v>
      </c>
      <c r="J15" s="56">
        <f t="shared" si="0"/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5" customHeight="1">
      <c r="A17" s="18" t="s">
        <v>132</v>
      </c>
      <c r="B17" s="19">
        <v>558</v>
      </c>
      <c r="C17" s="79">
        <v>184000</v>
      </c>
      <c r="D17" s="80">
        <v>793100</v>
      </c>
      <c r="E17" s="69">
        <v>793110.07</v>
      </c>
      <c r="F17" s="52">
        <f aca="true" t="shared" si="2" ref="F17:F22">E17/D17</f>
        <v>1.000012697011726</v>
      </c>
      <c r="G17" s="21">
        <v>0</v>
      </c>
      <c r="H17" s="81">
        <v>0</v>
      </c>
      <c r="I17" s="69">
        <v>0</v>
      </c>
      <c r="J17" s="52">
        <v>0</v>
      </c>
    </row>
    <row r="18" spans="1:10" ht="15" customHeight="1">
      <c r="A18" s="18" t="s">
        <v>133</v>
      </c>
      <c r="B18" s="19">
        <v>501</v>
      </c>
      <c r="C18" s="79">
        <v>650000</v>
      </c>
      <c r="D18" s="80">
        <v>1132700</v>
      </c>
      <c r="E18" s="69">
        <v>1071987.73</v>
      </c>
      <c r="F18" s="52">
        <f t="shared" si="2"/>
        <v>0.9464003972808334</v>
      </c>
      <c r="G18" s="21">
        <v>10000</v>
      </c>
      <c r="H18" s="81">
        <v>9600</v>
      </c>
      <c r="I18" s="69">
        <v>9637.46</v>
      </c>
      <c r="J18" s="52">
        <f>I18/H18</f>
        <v>1.0039020833333332</v>
      </c>
    </row>
    <row r="19" spans="1:10" ht="15" customHeight="1">
      <c r="A19" s="18" t="s">
        <v>134</v>
      </c>
      <c r="B19" s="19">
        <v>501</v>
      </c>
      <c r="C19" s="79">
        <v>1600000</v>
      </c>
      <c r="D19" s="69">
        <v>1878200</v>
      </c>
      <c r="E19" s="69">
        <v>1878179.36</v>
      </c>
      <c r="F19" s="52">
        <f t="shared" si="2"/>
        <v>0.9999890107549783</v>
      </c>
      <c r="G19" s="21">
        <v>75000</v>
      </c>
      <c r="H19" s="81">
        <v>68700</v>
      </c>
      <c r="I19" s="69">
        <v>68724.2</v>
      </c>
      <c r="J19" s="52">
        <f>I19/H19</f>
        <v>1.0003522561863172</v>
      </c>
    </row>
    <row r="20" spans="1:10" ht="15" customHeight="1">
      <c r="A20" s="10" t="s">
        <v>135</v>
      </c>
      <c r="B20" s="11">
        <v>502</v>
      </c>
      <c r="C20" s="82">
        <v>700000</v>
      </c>
      <c r="D20" s="80">
        <v>577700</v>
      </c>
      <c r="E20" s="80">
        <v>577736.86</v>
      </c>
      <c r="F20" s="52">
        <f t="shared" si="2"/>
        <v>1.0000638047429462</v>
      </c>
      <c r="G20" s="130">
        <v>55000</v>
      </c>
      <c r="H20" s="83">
        <v>78100</v>
      </c>
      <c r="I20" s="80">
        <v>78135.25</v>
      </c>
      <c r="J20" s="52">
        <f>I20/H20</f>
        <v>1.0004513444302177</v>
      </c>
    </row>
    <row r="21" spans="1:10" ht="15" customHeight="1">
      <c r="A21" s="10" t="s">
        <v>136</v>
      </c>
      <c r="B21" s="11">
        <v>502</v>
      </c>
      <c r="C21" s="82">
        <v>650000</v>
      </c>
      <c r="D21" s="80">
        <v>749300</v>
      </c>
      <c r="E21" s="80">
        <v>749318.75</v>
      </c>
      <c r="F21" s="52">
        <f t="shared" si="2"/>
        <v>1.0000250233551315</v>
      </c>
      <c r="G21" s="130">
        <v>60000</v>
      </c>
      <c r="H21" s="83">
        <v>85100</v>
      </c>
      <c r="I21" s="80">
        <v>85068.25</v>
      </c>
      <c r="J21" s="52">
        <f>I21/H21</f>
        <v>0.9996269095182139</v>
      </c>
    </row>
    <row r="22" spans="1:10" ht="15" customHeight="1">
      <c r="A22" s="10" t="s">
        <v>137</v>
      </c>
      <c r="B22" s="11">
        <v>502</v>
      </c>
      <c r="C22" s="82">
        <v>370000</v>
      </c>
      <c r="D22" s="80">
        <v>423600</v>
      </c>
      <c r="E22" s="80">
        <v>423566.76</v>
      </c>
      <c r="F22" s="52">
        <f t="shared" si="2"/>
        <v>0.9999215297450426</v>
      </c>
      <c r="G22" s="130">
        <v>15000</v>
      </c>
      <c r="H22" s="83">
        <v>24400</v>
      </c>
      <c r="I22" s="80">
        <v>24400.24</v>
      </c>
      <c r="J22" s="52">
        <f>I22/H22</f>
        <v>1.0000098360655738</v>
      </c>
    </row>
    <row r="23" spans="1:10" ht="15" customHeight="1">
      <c r="A23" s="10" t="s">
        <v>138</v>
      </c>
      <c r="B23" s="11">
        <v>502</v>
      </c>
      <c r="C23" s="82">
        <v>0</v>
      </c>
      <c r="D23" s="80">
        <v>100</v>
      </c>
      <c r="E23" s="80">
        <v>95</v>
      </c>
      <c r="F23" s="52">
        <f>E23/D23</f>
        <v>0.95</v>
      </c>
      <c r="G23" s="130">
        <v>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139</v>
      </c>
      <c r="B24" s="11">
        <v>504</v>
      </c>
      <c r="C24" s="82">
        <v>0</v>
      </c>
      <c r="D24" s="80">
        <v>0</v>
      </c>
      <c r="E24" s="80">
        <v>0</v>
      </c>
      <c r="F24" s="52">
        <v>0</v>
      </c>
      <c r="G24" s="130">
        <v>8000</v>
      </c>
      <c r="H24" s="83">
        <v>23200</v>
      </c>
      <c r="I24" s="80">
        <v>23190</v>
      </c>
      <c r="J24" s="52">
        <f>I24/H24</f>
        <v>0.9995689655172414</v>
      </c>
    </row>
    <row r="25" spans="1:10" ht="15" customHeight="1">
      <c r="A25" s="10" t="s">
        <v>140</v>
      </c>
      <c r="B25" s="11">
        <v>511</v>
      </c>
      <c r="C25" s="82">
        <v>80000</v>
      </c>
      <c r="D25" s="80">
        <v>233300</v>
      </c>
      <c r="E25" s="80">
        <v>232322.37</v>
      </c>
      <c r="F25" s="52">
        <f aca="true" t="shared" si="3" ref="F25:F31">E25/D25</f>
        <v>0.9958095585083583</v>
      </c>
      <c r="G25" s="130">
        <v>0</v>
      </c>
      <c r="H25" s="83">
        <v>0</v>
      </c>
      <c r="I25" s="80">
        <v>0</v>
      </c>
      <c r="J25" s="52">
        <v>0</v>
      </c>
    </row>
    <row r="26" spans="1:10" ht="15" customHeight="1">
      <c r="A26" s="10" t="s">
        <v>151</v>
      </c>
      <c r="B26" s="11">
        <v>512</v>
      </c>
      <c r="C26" s="82">
        <v>1000</v>
      </c>
      <c r="D26" s="80">
        <v>44000</v>
      </c>
      <c r="E26" s="80">
        <v>43993</v>
      </c>
      <c r="F26" s="52">
        <f t="shared" si="3"/>
        <v>0.9998409090909091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141</v>
      </c>
      <c r="B27" s="11">
        <v>513</v>
      </c>
      <c r="C27" s="82">
        <v>2000</v>
      </c>
      <c r="D27" s="80">
        <v>5300</v>
      </c>
      <c r="E27" s="80">
        <v>5320.19</v>
      </c>
      <c r="F27" s="52">
        <f t="shared" si="3"/>
        <v>1.003809433962264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253</v>
      </c>
      <c r="B28" s="11">
        <v>518</v>
      </c>
      <c r="C28" s="82">
        <v>920000</v>
      </c>
      <c r="D28" s="80">
        <v>1989400</v>
      </c>
      <c r="E28" s="80">
        <v>1989364.75</v>
      </c>
      <c r="F28" s="52">
        <f t="shared" si="3"/>
        <v>0.9999822810897758</v>
      </c>
      <c r="G28" s="130">
        <v>100000</v>
      </c>
      <c r="H28" s="83">
        <v>98400</v>
      </c>
      <c r="I28" s="80">
        <v>98382.09</v>
      </c>
      <c r="J28" s="52">
        <f>I28/H28</f>
        <v>0.999817987804878</v>
      </c>
    </row>
    <row r="29" spans="1:10" ht="15" customHeight="1">
      <c r="A29" s="10" t="s">
        <v>143</v>
      </c>
      <c r="B29" s="11">
        <v>521</v>
      </c>
      <c r="C29" s="82">
        <v>0</v>
      </c>
      <c r="D29" s="80">
        <v>1008700</v>
      </c>
      <c r="E29" s="80">
        <v>1008700</v>
      </c>
      <c r="F29" s="52">
        <f t="shared" si="3"/>
        <v>1</v>
      </c>
      <c r="G29" s="130">
        <v>300000</v>
      </c>
      <c r="H29" s="83">
        <v>362300</v>
      </c>
      <c r="I29" s="80">
        <v>362277</v>
      </c>
      <c r="J29" s="52">
        <f>I29/H29</f>
        <v>0.9999365166988683</v>
      </c>
    </row>
    <row r="30" spans="1:10" ht="15" customHeight="1">
      <c r="A30" s="10" t="s">
        <v>144</v>
      </c>
      <c r="B30" s="11">
        <v>524</v>
      </c>
      <c r="C30" s="82">
        <v>0</v>
      </c>
      <c r="D30" s="80">
        <v>336900</v>
      </c>
      <c r="E30" s="80">
        <v>336886</v>
      </c>
      <c r="F30" s="52">
        <f t="shared" si="3"/>
        <v>0.9999584446423271</v>
      </c>
      <c r="G30" s="130">
        <v>20000</v>
      </c>
      <c r="H30" s="83">
        <v>24300</v>
      </c>
      <c r="I30" s="80">
        <v>24303</v>
      </c>
      <c r="J30" s="52">
        <f>I30/H30</f>
        <v>1.0001234567901234</v>
      </c>
    </row>
    <row r="31" spans="1:10" ht="15" customHeight="1">
      <c r="A31" s="10" t="s">
        <v>191</v>
      </c>
      <c r="B31" s="11">
        <v>527</v>
      </c>
      <c r="C31" s="82">
        <v>0</v>
      </c>
      <c r="D31" s="80">
        <v>19800</v>
      </c>
      <c r="E31" s="80">
        <v>19814</v>
      </c>
      <c r="F31" s="52">
        <f t="shared" si="3"/>
        <v>1.0007070707070707</v>
      </c>
      <c r="G31" s="130">
        <v>1000</v>
      </c>
      <c r="H31" s="83">
        <v>900</v>
      </c>
      <c r="I31" s="80">
        <v>829.02</v>
      </c>
      <c r="J31" s="52">
        <f>I31/H31</f>
        <v>0.9211333333333334</v>
      </c>
    </row>
    <row r="32" spans="1:10" ht="15" customHeight="1">
      <c r="A32" s="10" t="s">
        <v>145</v>
      </c>
      <c r="B32" s="11">
        <v>525</v>
      </c>
      <c r="C32" s="82">
        <v>0</v>
      </c>
      <c r="D32" s="80">
        <v>0</v>
      </c>
      <c r="E32" s="80">
        <v>0</v>
      </c>
      <c r="F32" s="52">
        <v>0</v>
      </c>
      <c r="G32" s="130">
        <v>0</v>
      </c>
      <c r="H32" s="83">
        <v>0</v>
      </c>
      <c r="I32" s="80">
        <v>0</v>
      </c>
      <c r="J32" s="52">
        <v>0</v>
      </c>
    </row>
    <row r="33" spans="1:10" ht="15" customHeight="1">
      <c r="A33" s="10" t="s">
        <v>146</v>
      </c>
      <c r="B33" s="11">
        <v>528</v>
      </c>
      <c r="C33" s="82">
        <v>0</v>
      </c>
      <c r="D33" s="80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80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80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80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187</v>
      </c>
      <c r="B37" s="11">
        <v>549</v>
      </c>
      <c r="C37" s="82">
        <v>1000</v>
      </c>
      <c r="D37" s="80">
        <v>300</v>
      </c>
      <c r="E37" s="80">
        <v>285</v>
      </c>
      <c r="F37" s="52">
        <f>E37/D37</f>
        <v>0.95</v>
      </c>
      <c r="G37" s="130">
        <v>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150</v>
      </c>
      <c r="B38" s="9">
        <v>551</v>
      </c>
      <c r="C38" s="82">
        <v>159000</v>
      </c>
      <c r="D38" s="80">
        <v>163200</v>
      </c>
      <c r="E38" s="80">
        <v>163214.58</v>
      </c>
      <c r="F38" s="52">
        <f>E38/D38</f>
        <v>1.000089338235294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0</v>
      </c>
      <c r="D39" s="85">
        <v>300</v>
      </c>
      <c r="E39" s="85">
        <v>292.77</v>
      </c>
      <c r="F39" s="52">
        <f>E39/D39</f>
        <v>0.9759</v>
      </c>
      <c r="G39" s="129">
        <v>0</v>
      </c>
      <c r="H39" s="86">
        <v>0</v>
      </c>
      <c r="I39" s="85">
        <v>0</v>
      </c>
      <c r="J39" s="58">
        <v>0</v>
      </c>
    </row>
    <row r="40" spans="1:10" ht="15" customHeight="1">
      <c r="A40" s="14" t="s">
        <v>20</v>
      </c>
      <c r="B40" s="15"/>
      <c r="C40" s="59">
        <f>SUM(C7:C15)</f>
        <v>5317000</v>
      </c>
      <c r="D40" s="59">
        <f>SUM(D7:D15)</f>
        <v>9355900</v>
      </c>
      <c r="E40" s="59">
        <f>SUM(E7:E15)</f>
        <v>9355885.51</v>
      </c>
      <c r="F40" s="60">
        <f>E40/D40</f>
        <v>0.9999984512446691</v>
      </c>
      <c r="G40" s="61">
        <f>SUM(G7:G15)</f>
        <v>700000</v>
      </c>
      <c r="H40" s="61">
        <f>SUM(H7:H15)</f>
        <v>901700</v>
      </c>
      <c r="I40" s="62">
        <f>SUM(I7:I15)</f>
        <v>901647.5</v>
      </c>
      <c r="J40" s="60">
        <f>I40/H40</f>
        <v>0.9999417766441167</v>
      </c>
    </row>
    <row r="41" spans="1:10" ht="15" customHeight="1" thickBot="1">
      <c r="A41" s="13" t="s">
        <v>21</v>
      </c>
      <c r="B41" s="16"/>
      <c r="C41" s="63">
        <f>-SUM(C17:C39)</f>
        <v>-5317000</v>
      </c>
      <c r="D41" s="63">
        <f>-SUM(D17:D39)</f>
        <v>-9355900</v>
      </c>
      <c r="E41" s="63">
        <f>-SUM(E17:E39)</f>
        <v>-9294187.19</v>
      </c>
      <c r="F41" s="52">
        <f>E41/D41</f>
        <v>0.9934038617343066</v>
      </c>
      <c r="G41" s="64">
        <f>-SUM(G17:G39)</f>
        <v>-644000</v>
      </c>
      <c r="H41" s="64">
        <f>-SUM(H17:H39)</f>
        <v>-775000</v>
      </c>
      <c r="I41" s="65">
        <f>-SUM(I17:I39)</f>
        <v>-774946.51</v>
      </c>
      <c r="J41" s="58">
        <f>I41/H41</f>
        <v>0.9999309806451613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61698.3200000003</v>
      </c>
      <c r="F42" s="67" t="s">
        <v>19</v>
      </c>
      <c r="G42" s="184">
        <f>+G40+G41</f>
        <v>56000</v>
      </c>
      <c r="H42" s="87">
        <f>+H40+H41</f>
        <v>126700</v>
      </c>
      <c r="I42" s="101">
        <f>+I40+I41</f>
        <v>126700.98999999999</v>
      </c>
      <c r="J42" s="90">
        <f>I42/H42</f>
        <v>1.000007813733228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61698.3200000003</v>
      </c>
      <c r="F44" s="179" t="s">
        <v>19</v>
      </c>
      <c r="G44" s="185">
        <v>0</v>
      </c>
      <c r="H44" s="181">
        <v>0</v>
      </c>
      <c r="I44" s="101">
        <f>I42</f>
        <v>126700.98999999999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188399.3100000003</v>
      </c>
      <c r="J45" s="180" t="s">
        <v>19</v>
      </c>
    </row>
    <row r="46" ht="12.75">
      <c r="C46" s="158"/>
    </row>
    <row r="47" ht="12.75">
      <c r="C47" s="170"/>
    </row>
  </sheetData>
  <sheetProtection/>
  <mergeCells count="9">
    <mergeCell ref="A16:J16"/>
    <mergeCell ref="D1:F1"/>
    <mergeCell ref="C3:F3"/>
    <mergeCell ref="G3:J3"/>
    <mergeCell ref="A6:J6"/>
    <mergeCell ref="A7:B7"/>
    <mergeCell ref="A12:B12"/>
    <mergeCell ref="A13:B13"/>
    <mergeCell ref="A15:B15"/>
  </mergeCells>
  <printOptions horizontalCentered="1"/>
  <pageMargins left="0" right="0" top="0.7874015748031497" bottom="0" header="0.7086614173228347" footer="0.5118110236220472"/>
  <pageSetup horizontalDpi="600" verticalDpi="600" orientation="landscape" paperSize="9" scale="75" r:id="rId1"/>
  <headerFooter alignWithMargins="0">
    <oddFooter>&amp;L&amp;A&amp;R119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3" sqref="A3"/>
    </sheetView>
  </sheetViews>
  <sheetFormatPr defaultColWidth="9.125" defaultRowHeight="12.75"/>
  <cols>
    <col min="1" max="1" width="52.00390625" style="6" customWidth="1"/>
    <col min="2" max="2" width="5.50390625" style="1" customWidth="1"/>
    <col min="3" max="3" width="13.00390625" style="1" customWidth="1"/>
    <col min="4" max="4" width="13.00390625" style="2" customWidth="1"/>
    <col min="5" max="5" width="13.00390625" style="3" customWidth="1"/>
    <col min="6" max="6" width="5.50390625" style="3" customWidth="1"/>
    <col min="7" max="7" width="13.00390625" style="127" customWidth="1"/>
    <col min="8" max="9" width="13.00390625" style="3" customWidth="1"/>
    <col min="10" max="10" width="5.50390625" style="3" customWidth="1"/>
    <col min="11" max="11" width="9.125" style="4" customWidth="1"/>
    <col min="12" max="16384" width="9.125" style="5" customWidth="1"/>
  </cols>
  <sheetData>
    <row r="1" spans="1:9" ht="15">
      <c r="A1" s="38" t="s">
        <v>81</v>
      </c>
      <c r="D1" s="206" t="s">
        <v>8</v>
      </c>
      <c r="E1" s="206"/>
      <c r="F1" s="206"/>
      <c r="G1" s="126"/>
      <c r="H1" s="39" t="s">
        <v>9</v>
      </c>
      <c r="I1" s="40">
        <v>43830</v>
      </c>
    </row>
    <row r="2" ht="14.25" thickBot="1">
      <c r="A2" s="38" t="s">
        <v>82</v>
      </c>
    </row>
    <row r="3" spans="3:10" ht="12" customHeight="1">
      <c r="C3" s="207" t="s">
        <v>61</v>
      </c>
      <c r="D3" s="208"/>
      <c r="E3" s="208"/>
      <c r="F3" s="209"/>
      <c r="G3" s="210" t="s">
        <v>10</v>
      </c>
      <c r="H3" s="208"/>
      <c r="I3" s="208"/>
      <c r="J3" s="209"/>
    </row>
    <row r="4" spans="1:10" ht="12" customHeight="1">
      <c r="A4" s="41"/>
      <c r="B4" s="7"/>
      <c r="C4" s="42" t="s">
        <v>62</v>
      </c>
      <c r="D4" s="43" t="s">
        <v>63</v>
      </c>
      <c r="E4" s="44" t="s">
        <v>64</v>
      </c>
      <c r="F4" s="45" t="s">
        <v>7</v>
      </c>
      <c r="G4" s="135" t="s">
        <v>62</v>
      </c>
      <c r="H4" s="43" t="s">
        <v>63</v>
      </c>
      <c r="I4" s="8" t="s">
        <v>64</v>
      </c>
      <c r="J4" s="9" t="s">
        <v>7</v>
      </c>
    </row>
    <row r="5" spans="1:10" ht="9.75" customHeight="1" thickBot="1">
      <c r="A5" s="41"/>
      <c r="B5" s="46"/>
      <c r="C5" s="47" t="s">
        <v>11</v>
      </c>
      <c r="D5" s="48" t="s">
        <v>12</v>
      </c>
      <c r="E5" s="8" t="s">
        <v>13</v>
      </c>
      <c r="F5" s="9" t="s">
        <v>14</v>
      </c>
      <c r="G5" s="138" t="s">
        <v>15</v>
      </c>
      <c r="H5" s="48" t="s">
        <v>16</v>
      </c>
      <c r="I5" s="8" t="s">
        <v>17</v>
      </c>
      <c r="J5" s="9" t="s">
        <v>18</v>
      </c>
    </row>
    <row r="6" spans="1:10" ht="15" customHeight="1">
      <c r="A6" s="216" t="s">
        <v>65</v>
      </c>
      <c r="B6" s="217"/>
      <c r="C6" s="217"/>
      <c r="D6" s="217"/>
      <c r="E6" s="217"/>
      <c r="F6" s="217"/>
      <c r="G6" s="217"/>
      <c r="H6" s="217"/>
      <c r="I6" s="217"/>
      <c r="J6" s="218"/>
    </row>
    <row r="7" spans="1:10" ht="15" customHeight="1">
      <c r="A7" s="211" t="s">
        <v>131</v>
      </c>
      <c r="B7" s="212"/>
      <c r="C7" s="68">
        <v>4155000</v>
      </c>
      <c r="D7" s="21">
        <v>4517000</v>
      </c>
      <c r="E7" s="69">
        <v>4517000</v>
      </c>
      <c r="F7" s="52">
        <f>E7/D7</f>
        <v>1</v>
      </c>
      <c r="G7" s="21">
        <v>0</v>
      </c>
      <c r="H7" s="21">
        <v>0</v>
      </c>
      <c r="I7" s="69">
        <v>0</v>
      </c>
      <c r="J7" s="52">
        <f aca="true" t="shared" si="0" ref="J7:J15">IF(ISERR(I7/H7),0,I7/H7)</f>
        <v>0</v>
      </c>
    </row>
    <row r="8" spans="1:12" ht="15" customHeight="1">
      <c r="A8" s="13" t="s">
        <v>260</v>
      </c>
      <c r="B8" s="20"/>
      <c r="C8" s="70">
        <v>0</v>
      </c>
      <c r="D8" s="71">
        <v>701600</v>
      </c>
      <c r="E8" s="72">
        <v>690469.5</v>
      </c>
      <c r="F8" s="52">
        <f>E8/D8</f>
        <v>0.9841355473204105</v>
      </c>
      <c r="G8" s="139">
        <v>0</v>
      </c>
      <c r="H8" s="71">
        <v>0</v>
      </c>
      <c r="I8" s="72">
        <v>0</v>
      </c>
      <c r="J8" s="55">
        <f t="shared" si="0"/>
        <v>0</v>
      </c>
      <c r="L8" s="53"/>
    </row>
    <row r="9" spans="1:12" ht="15" customHeight="1">
      <c r="A9" s="13" t="s">
        <v>207</v>
      </c>
      <c r="B9" s="16"/>
      <c r="C9" s="70">
        <v>0</v>
      </c>
      <c r="D9" s="71">
        <v>2603000</v>
      </c>
      <c r="E9" s="72">
        <v>2603000</v>
      </c>
      <c r="F9" s="52">
        <f>E9/D9</f>
        <v>1</v>
      </c>
      <c r="G9" s="139">
        <v>0</v>
      </c>
      <c r="H9" s="71">
        <v>0</v>
      </c>
      <c r="I9" s="72">
        <v>0</v>
      </c>
      <c r="J9" s="55">
        <f t="shared" si="0"/>
        <v>0</v>
      </c>
      <c r="L9" s="53"/>
    </row>
    <row r="10" spans="1:10" ht="15" customHeight="1">
      <c r="A10" s="13" t="s">
        <v>190</v>
      </c>
      <c r="B10" s="20"/>
      <c r="C10" s="70">
        <v>0</v>
      </c>
      <c r="D10" s="71">
        <v>15000</v>
      </c>
      <c r="E10" s="72">
        <v>15000</v>
      </c>
      <c r="F10" s="52">
        <f>E10/D10</f>
        <v>1</v>
      </c>
      <c r="G10" s="139">
        <v>0</v>
      </c>
      <c r="H10" s="71">
        <v>0</v>
      </c>
      <c r="I10" s="72">
        <v>0</v>
      </c>
      <c r="J10" s="55">
        <f t="shared" si="0"/>
        <v>0</v>
      </c>
    </row>
    <row r="11" spans="1:12" ht="15" customHeight="1">
      <c r="A11" s="13" t="s">
        <v>184</v>
      </c>
      <c r="B11" s="16"/>
      <c r="C11" s="70">
        <v>0</v>
      </c>
      <c r="D11" s="71">
        <v>0</v>
      </c>
      <c r="E11" s="72">
        <v>0</v>
      </c>
      <c r="F11" s="52">
        <v>0</v>
      </c>
      <c r="G11" s="139">
        <v>0</v>
      </c>
      <c r="H11" s="71">
        <v>0</v>
      </c>
      <c r="I11" s="72">
        <v>0</v>
      </c>
      <c r="J11" s="55">
        <f t="shared" si="0"/>
        <v>0</v>
      </c>
      <c r="L11" s="53"/>
    </row>
    <row r="12" spans="1:12" ht="15" customHeight="1">
      <c r="A12" s="213" t="s">
        <v>66</v>
      </c>
      <c r="B12" s="214"/>
      <c r="C12" s="70">
        <v>560000</v>
      </c>
      <c r="D12" s="71">
        <v>510600</v>
      </c>
      <c r="E12" s="72">
        <v>510600</v>
      </c>
      <c r="F12" s="52">
        <f>E12/D12</f>
        <v>1</v>
      </c>
      <c r="G12" s="139">
        <v>0</v>
      </c>
      <c r="H12" s="71">
        <v>0</v>
      </c>
      <c r="I12" s="72">
        <v>0</v>
      </c>
      <c r="J12" s="55">
        <f t="shared" si="0"/>
        <v>0</v>
      </c>
      <c r="L12" s="53"/>
    </row>
    <row r="13" spans="1:12" ht="15" customHeight="1">
      <c r="A13" s="213" t="s">
        <v>67</v>
      </c>
      <c r="B13" s="215"/>
      <c r="C13" s="70">
        <v>3550000</v>
      </c>
      <c r="D13" s="71">
        <v>4113200</v>
      </c>
      <c r="E13" s="72">
        <v>4113189.97</v>
      </c>
      <c r="F13" s="52">
        <f>E13/D13</f>
        <v>0.9999975615092872</v>
      </c>
      <c r="G13" s="139">
        <v>0</v>
      </c>
      <c r="H13" s="71">
        <v>0</v>
      </c>
      <c r="I13" s="72">
        <v>0</v>
      </c>
      <c r="J13" s="55">
        <f t="shared" si="0"/>
        <v>0</v>
      </c>
      <c r="L13" s="53"/>
    </row>
    <row r="14" spans="1:10" ht="15" customHeight="1">
      <c r="A14" s="13" t="s">
        <v>76</v>
      </c>
      <c r="B14" s="20"/>
      <c r="C14" s="73">
        <v>0</v>
      </c>
      <c r="D14" s="74">
        <v>2699500</v>
      </c>
      <c r="E14" s="75">
        <v>2699436.64</v>
      </c>
      <c r="F14" s="52">
        <f>E14/D14</f>
        <v>0.9999765289868494</v>
      </c>
      <c r="G14" s="140">
        <v>2900000</v>
      </c>
      <c r="H14" s="74">
        <v>3316200</v>
      </c>
      <c r="I14" s="75">
        <v>3316156.21</v>
      </c>
      <c r="J14" s="52">
        <f>I14/H14</f>
        <v>0.9999867951269525</v>
      </c>
    </row>
    <row r="15" spans="1:10" ht="15" customHeight="1" thickBot="1">
      <c r="A15" s="204" t="s">
        <v>282</v>
      </c>
      <c r="B15" s="205"/>
      <c r="C15" s="76">
        <v>0</v>
      </c>
      <c r="D15" s="77">
        <v>974200</v>
      </c>
      <c r="E15" s="78">
        <v>973937.93</v>
      </c>
      <c r="F15" s="52">
        <f>E15/D15</f>
        <v>0.9997309895298707</v>
      </c>
      <c r="G15" s="141">
        <v>0</v>
      </c>
      <c r="H15" s="77">
        <v>0</v>
      </c>
      <c r="I15" s="78">
        <v>0</v>
      </c>
      <c r="J15" s="56">
        <f t="shared" si="0"/>
        <v>0</v>
      </c>
    </row>
    <row r="16" spans="1:10" ht="15" customHeight="1">
      <c r="A16" s="216" t="s">
        <v>69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15" customHeight="1">
      <c r="A17" s="18" t="s">
        <v>254</v>
      </c>
      <c r="B17" s="19">
        <v>558</v>
      </c>
      <c r="C17" s="79">
        <v>228300</v>
      </c>
      <c r="D17" s="105">
        <v>1100400</v>
      </c>
      <c r="E17" s="69">
        <v>1373439.3</v>
      </c>
      <c r="F17" s="52">
        <f>E17/D17</f>
        <v>1.2481273173391494</v>
      </c>
      <c r="G17" s="21">
        <v>0</v>
      </c>
      <c r="H17" s="81">
        <v>48600</v>
      </c>
      <c r="I17" s="69">
        <v>48613.7</v>
      </c>
      <c r="J17" s="52">
        <f aca="true" t="shared" si="1" ref="J17:J22">I17/H17</f>
        <v>1.000281893004115</v>
      </c>
    </row>
    <row r="18" spans="1:10" ht="15" customHeight="1">
      <c r="A18" s="18" t="s">
        <v>133</v>
      </c>
      <c r="B18" s="19">
        <v>501</v>
      </c>
      <c r="C18" s="79">
        <v>572000</v>
      </c>
      <c r="D18" s="105">
        <v>1321100</v>
      </c>
      <c r="E18" s="69">
        <v>1407529.39</v>
      </c>
      <c r="F18" s="52">
        <f aca="true" t="shared" si="2" ref="F18:F23">E18/D18</f>
        <v>1.0654222920293694</v>
      </c>
      <c r="G18" s="21">
        <v>40000</v>
      </c>
      <c r="H18" s="81">
        <v>7600</v>
      </c>
      <c r="I18" s="69">
        <v>7573.3</v>
      </c>
      <c r="J18" s="52">
        <f t="shared" si="1"/>
        <v>0.9964868421052632</v>
      </c>
    </row>
    <row r="19" spans="1:10" ht="15" customHeight="1">
      <c r="A19" s="18" t="s">
        <v>134</v>
      </c>
      <c r="B19" s="19">
        <v>501</v>
      </c>
      <c r="C19" s="79">
        <v>3550000</v>
      </c>
      <c r="D19" s="164">
        <v>4113200</v>
      </c>
      <c r="E19" s="69">
        <v>4116324.04</v>
      </c>
      <c r="F19" s="52">
        <f t="shared" si="2"/>
        <v>1.0007595157055333</v>
      </c>
      <c r="G19" s="21">
        <v>200000</v>
      </c>
      <c r="H19" s="81">
        <v>175900</v>
      </c>
      <c r="I19" s="69">
        <v>175890.78</v>
      </c>
      <c r="J19" s="52">
        <f t="shared" si="1"/>
        <v>0.9999475838544628</v>
      </c>
    </row>
    <row r="20" spans="1:10" ht="15" customHeight="1">
      <c r="A20" s="10" t="s">
        <v>135</v>
      </c>
      <c r="B20" s="11">
        <v>502</v>
      </c>
      <c r="C20" s="82">
        <v>1357000</v>
      </c>
      <c r="D20" s="105">
        <v>1113200</v>
      </c>
      <c r="E20" s="80">
        <v>1113194.87</v>
      </c>
      <c r="F20" s="52">
        <f t="shared" si="2"/>
        <v>0.9999953916636724</v>
      </c>
      <c r="G20" s="130">
        <v>676000</v>
      </c>
      <c r="H20" s="83">
        <v>606200</v>
      </c>
      <c r="I20" s="80">
        <v>606171</v>
      </c>
      <c r="J20" s="52">
        <f t="shared" si="1"/>
        <v>0.9999521610029694</v>
      </c>
    </row>
    <row r="21" spans="1:10" ht="15" customHeight="1">
      <c r="A21" s="10" t="s">
        <v>136</v>
      </c>
      <c r="B21" s="11">
        <v>502</v>
      </c>
      <c r="C21" s="82">
        <v>812000</v>
      </c>
      <c r="D21" s="105">
        <v>850000</v>
      </c>
      <c r="E21" s="80">
        <v>910757</v>
      </c>
      <c r="F21" s="52">
        <f t="shared" si="2"/>
        <v>1.0714788235294117</v>
      </c>
      <c r="G21" s="130">
        <v>321000</v>
      </c>
      <c r="H21" s="83">
        <v>337400</v>
      </c>
      <c r="I21" s="80">
        <v>337431</v>
      </c>
      <c r="J21" s="52">
        <f t="shared" si="1"/>
        <v>1.0000918790752815</v>
      </c>
    </row>
    <row r="22" spans="1:10" ht="15" customHeight="1">
      <c r="A22" s="10" t="s">
        <v>137</v>
      </c>
      <c r="B22" s="11">
        <v>502</v>
      </c>
      <c r="C22" s="82">
        <v>429000</v>
      </c>
      <c r="D22" s="105">
        <v>429900</v>
      </c>
      <c r="E22" s="80">
        <v>429861</v>
      </c>
      <c r="F22" s="52">
        <f t="shared" si="2"/>
        <v>0.9999092812281926</v>
      </c>
      <c r="G22" s="130">
        <v>98000</v>
      </c>
      <c r="H22" s="83">
        <v>175500</v>
      </c>
      <c r="I22" s="80">
        <v>175511</v>
      </c>
      <c r="J22" s="52">
        <f t="shared" si="1"/>
        <v>1.000062678062678</v>
      </c>
    </row>
    <row r="23" spans="1:10" ht="15" customHeight="1">
      <c r="A23" s="10" t="s">
        <v>138</v>
      </c>
      <c r="B23" s="11">
        <v>502</v>
      </c>
      <c r="C23" s="82">
        <v>47000</v>
      </c>
      <c r="D23" s="105">
        <v>100000</v>
      </c>
      <c r="E23" s="80">
        <v>164111</v>
      </c>
      <c r="F23" s="52">
        <f t="shared" si="2"/>
        <v>1.64111</v>
      </c>
      <c r="G23" s="130">
        <v>21400</v>
      </c>
      <c r="H23" s="83">
        <v>0</v>
      </c>
      <c r="I23" s="80">
        <v>0</v>
      </c>
      <c r="J23" s="52">
        <v>0</v>
      </c>
    </row>
    <row r="24" spans="1:10" ht="15" customHeight="1">
      <c r="A24" s="10" t="s">
        <v>139</v>
      </c>
      <c r="B24" s="11">
        <v>504</v>
      </c>
      <c r="C24" s="82">
        <v>0</v>
      </c>
      <c r="D24" s="105">
        <v>0</v>
      </c>
      <c r="E24" s="80">
        <v>0</v>
      </c>
      <c r="F24" s="52">
        <v>0</v>
      </c>
      <c r="G24" s="130">
        <v>22000</v>
      </c>
      <c r="H24" s="83">
        <v>15500</v>
      </c>
      <c r="I24" s="80">
        <v>15506.3</v>
      </c>
      <c r="J24" s="52">
        <f>I24/H24</f>
        <v>1.0004064516129032</v>
      </c>
    </row>
    <row r="25" spans="1:10" ht="15" customHeight="1">
      <c r="A25" s="10" t="s">
        <v>258</v>
      </c>
      <c r="B25" s="11">
        <v>511</v>
      </c>
      <c r="C25" s="82">
        <v>395000</v>
      </c>
      <c r="D25" s="105">
        <v>566400</v>
      </c>
      <c r="E25" s="80">
        <v>566426.61</v>
      </c>
      <c r="F25" s="52">
        <f aca="true" t="shared" si="3" ref="F25:F32">E25/D25</f>
        <v>1.0000469809322035</v>
      </c>
      <c r="G25" s="130">
        <v>38000</v>
      </c>
      <c r="H25" s="83">
        <v>0</v>
      </c>
      <c r="I25" s="80">
        <v>0</v>
      </c>
      <c r="J25" s="52">
        <v>0</v>
      </c>
    </row>
    <row r="26" spans="1:10" ht="15" customHeight="1">
      <c r="A26" s="10" t="s">
        <v>181</v>
      </c>
      <c r="B26" s="11">
        <v>512</v>
      </c>
      <c r="C26" s="82">
        <v>20000</v>
      </c>
      <c r="D26" s="105">
        <v>13800</v>
      </c>
      <c r="E26" s="80">
        <v>13797</v>
      </c>
      <c r="F26" s="52">
        <f t="shared" si="3"/>
        <v>0.9997826086956522</v>
      </c>
      <c r="G26" s="130">
        <v>0</v>
      </c>
      <c r="H26" s="83">
        <v>0</v>
      </c>
      <c r="I26" s="80">
        <v>0</v>
      </c>
      <c r="J26" s="52">
        <v>0</v>
      </c>
    </row>
    <row r="27" spans="1:10" ht="15" customHeight="1">
      <c r="A27" s="10" t="s">
        <v>256</v>
      </c>
      <c r="B27" s="11">
        <v>513</v>
      </c>
      <c r="C27" s="82">
        <v>0</v>
      </c>
      <c r="D27" s="105">
        <v>14600</v>
      </c>
      <c r="E27" s="80">
        <v>14567.19</v>
      </c>
      <c r="F27" s="52">
        <f t="shared" si="3"/>
        <v>0.9977527397260274</v>
      </c>
      <c r="G27" s="130">
        <v>0</v>
      </c>
      <c r="H27" s="83">
        <v>0</v>
      </c>
      <c r="I27" s="80">
        <v>0</v>
      </c>
      <c r="J27" s="52">
        <v>0</v>
      </c>
    </row>
    <row r="28" spans="1:10" ht="15" customHeight="1">
      <c r="A28" s="10" t="s">
        <v>314</v>
      </c>
      <c r="B28" s="11">
        <v>518</v>
      </c>
      <c r="C28" s="82">
        <v>630200</v>
      </c>
      <c r="D28" s="105">
        <v>3373600</v>
      </c>
      <c r="E28" s="80">
        <v>3610950.79</v>
      </c>
      <c r="F28" s="52">
        <f t="shared" si="3"/>
        <v>1.0703553444391747</v>
      </c>
      <c r="G28" s="130">
        <v>252000</v>
      </c>
      <c r="H28" s="83">
        <v>377500</v>
      </c>
      <c r="I28" s="80">
        <v>377496</v>
      </c>
      <c r="J28" s="52">
        <f>I28/H28</f>
        <v>0.9999894039735099</v>
      </c>
    </row>
    <row r="29" spans="1:10" ht="15" customHeight="1">
      <c r="A29" s="10" t="s">
        <v>143</v>
      </c>
      <c r="B29" s="11">
        <v>521</v>
      </c>
      <c r="C29" s="82">
        <v>40000</v>
      </c>
      <c r="D29" s="105">
        <v>1930500</v>
      </c>
      <c r="E29" s="80">
        <v>1930500</v>
      </c>
      <c r="F29" s="52">
        <f t="shared" si="3"/>
        <v>1</v>
      </c>
      <c r="G29" s="130">
        <v>841000</v>
      </c>
      <c r="H29" s="83">
        <v>1152900</v>
      </c>
      <c r="I29" s="80">
        <v>1152860</v>
      </c>
      <c r="J29" s="52">
        <f>I29/H29</f>
        <v>0.9999653048833377</v>
      </c>
    </row>
    <row r="30" spans="1:10" ht="15" customHeight="1">
      <c r="A30" s="10" t="s">
        <v>144</v>
      </c>
      <c r="B30" s="11">
        <v>524</v>
      </c>
      <c r="C30" s="82">
        <v>0</v>
      </c>
      <c r="D30" s="105">
        <v>647000</v>
      </c>
      <c r="E30" s="80">
        <v>646932</v>
      </c>
      <c r="F30" s="52">
        <f t="shared" si="3"/>
        <v>0.9998948995363215</v>
      </c>
      <c r="G30" s="130">
        <v>88400</v>
      </c>
      <c r="H30" s="83">
        <v>190800</v>
      </c>
      <c r="I30" s="80">
        <v>190817</v>
      </c>
      <c r="J30" s="52">
        <f>I30/H30</f>
        <v>1.0000890985324948</v>
      </c>
    </row>
    <row r="31" spans="1:10" ht="15" customHeight="1">
      <c r="A31" s="10" t="s">
        <v>191</v>
      </c>
      <c r="B31" s="11">
        <v>527</v>
      </c>
      <c r="C31" s="82">
        <v>18000</v>
      </c>
      <c r="D31" s="105">
        <v>41500</v>
      </c>
      <c r="E31" s="80">
        <v>41480</v>
      </c>
      <c r="F31" s="52">
        <f t="shared" si="3"/>
        <v>0.9995180722891567</v>
      </c>
      <c r="G31" s="130">
        <v>5200</v>
      </c>
      <c r="H31" s="83">
        <v>6800</v>
      </c>
      <c r="I31" s="80">
        <v>6820</v>
      </c>
      <c r="J31" s="52">
        <f>I31/H31</f>
        <v>1.0029411764705882</v>
      </c>
    </row>
    <row r="32" spans="1:10" ht="15" customHeight="1">
      <c r="A32" s="10" t="s">
        <v>145</v>
      </c>
      <c r="B32" s="11">
        <v>525</v>
      </c>
      <c r="C32" s="82">
        <v>0</v>
      </c>
      <c r="D32" s="105">
        <v>3800</v>
      </c>
      <c r="E32" s="80">
        <v>3788</v>
      </c>
      <c r="F32" s="52">
        <f t="shared" si="3"/>
        <v>0.9968421052631579</v>
      </c>
      <c r="G32" s="130">
        <v>0</v>
      </c>
      <c r="H32" s="83">
        <v>2200</v>
      </c>
      <c r="I32" s="80">
        <v>2212</v>
      </c>
      <c r="J32" s="52">
        <f>I32/H32</f>
        <v>1.0054545454545454</v>
      </c>
    </row>
    <row r="33" spans="1:10" ht="15" customHeight="1">
      <c r="A33" s="10" t="s">
        <v>146</v>
      </c>
      <c r="B33" s="11">
        <v>528</v>
      </c>
      <c r="C33" s="82">
        <v>0</v>
      </c>
      <c r="D33" s="105">
        <v>0</v>
      </c>
      <c r="E33" s="80">
        <v>0</v>
      </c>
      <c r="F33" s="52">
        <v>0</v>
      </c>
      <c r="G33" s="130">
        <v>0</v>
      </c>
      <c r="H33" s="83">
        <v>0</v>
      </c>
      <c r="I33" s="80">
        <v>0</v>
      </c>
      <c r="J33" s="52">
        <v>0</v>
      </c>
    </row>
    <row r="34" spans="1:10" ht="15" customHeight="1">
      <c r="A34" s="10" t="s">
        <v>147</v>
      </c>
      <c r="B34" s="11">
        <v>538</v>
      </c>
      <c r="C34" s="82">
        <v>0</v>
      </c>
      <c r="D34" s="105">
        <v>0</v>
      </c>
      <c r="E34" s="80">
        <v>0</v>
      </c>
      <c r="F34" s="52">
        <v>0</v>
      </c>
      <c r="G34" s="130">
        <v>0</v>
      </c>
      <c r="H34" s="83">
        <v>0</v>
      </c>
      <c r="I34" s="80">
        <v>0</v>
      </c>
      <c r="J34" s="52">
        <v>0</v>
      </c>
    </row>
    <row r="35" spans="1:10" ht="15" customHeight="1">
      <c r="A35" s="10" t="s">
        <v>148</v>
      </c>
      <c r="B35" s="11">
        <v>541</v>
      </c>
      <c r="C35" s="82">
        <v>0</v>
      </c>
      <c r="D35" s="105">
        <v>0</v>
      </c>
      <c r="E35" s="80">
        <v>0</v>
      </c>
      <c r="F35" s="52">
        <v>0</v>
      </c>
      <c r="G35" s="130">
        <v>0</v>
      </c>
      <c r="H35" s="83">
        <v>0</v>
      </c>
      <c r="I35" s="80">
        <v>0</v>
      </c>
      <c r="J35" s="52">
        <v>0</v>
      </c>
    </row>
    <row r="36" spans="1:10" ht="15" customHeight="1">
      <c r="A36" s="10" t="s">
        <v>149</v>
      </c>
      <c r="B36" s="11">
        <v>547</v>
      </c>
      <c r="C36" s="82">
        <v>0</v>
      </c>
      <c r="D36" s="105">
        <v>0</v>
      </c>
      <c r="E36" s="80">
        <v>0</v>
      </c>
      <c r="F36" s="52">
        <v>0</v>
      </c>
      <c r="G36" s="130">
        <v>0</v>
      </c>
      <c r="H36" s="83">
        <v>0</v>
      </c>
      <c r="I36" s="80">
        <v>0</v>
      </c>
      <c r="J36" s="52">
        <v>0</v>
      </c>
    </row>
    <row r="37" spans="1:10" ht="15" customHeight="1">
      <c r="A37" s="10" t="s">
        <v>255</v>
      </c>
      <c r="B37" s="11">
        <v>549</v>
      </c>
      <c r="C37" s="82">
        <v>8000</v>
      </c>
      <c r="D37" s="105">
        <v>65100</v>
      </c>
      <c r="E37" s="80">
        <v>65086</v>
      </c>
      <c r="F37" s="52">
        <f>E37/D37</f>
        <v>0.9997849462365591</v>
      </c>
      <c r="G37" s="130">
        <v>7000</v>
      </c>
      <c r="H37" s="83">
        <v>0</v>
      </c>
      <c r="I37" s="80">
        <v>0</v>
      </c>
      <c r="J37" s="52">
        <v>0</v>
      </c>
    </row>
    <row r="38" spans="1:10" ht="15" customHeight="1">
      <c r="A38" s="17" t="s">
        <v>257</v>
      </c>
      <c r="B38" s="9">
        <v>551</v>
      </c>
      <c r="C38" s="82">
        <v>158500</v>
      </c>
      <c r="D38" s="105">
        <v>450000</v>
      </c>
      <c r="E38" s="80">
        <v>545908</v>
      </c>
      <c r="F38" s="52">
        <f>E38/D38</f>
        <v>1.213128888888889</v>
      </c>
      <c r="G38" s="130">
        <v>0</v>
      </c>
      <c r="H38" s="83">
        <v>0</v>
      </c>
      <c r="I38" s="80">
        <v>0</v>
      </c>
      <c r="J38" s="52">
        <v>0</v>
      </c>
    </row>
    <row r="39" spans="1:10" ht="15" customHeight="1" thickBot="1">
      <c r="A39" s="57" t="s">
        <v>183</v>
      </c>
      <c r="B39" s="12">
        <v>591</v>
      </c>
      <c r="C39" s="84">
        <v>0</v>
      </c>
      <c r="D39" s="85">
        <v>0</v>
      </c>
      <c r="E39" s="85">
        <v>0</v>
      </c>
      <c r="F39" s="58">
        <v>0</v>
      </c>
      <c r="G39" s="129">
        <v>0</v>
      </c>
      <c r="H39" s="86">
        <v>0</v>
      </c>
      <c r="I39" s="85">
        <v>0</v>
      </c>
      <c r="J39" s="52">
        <v>0</v>
      </c>
    </row>
    <row r="40" spans="1:10" ht="15" customHeight="1">
      <c r="A40" s="14" t="s">
        <v>20</v>
      </c>
      <c r="B40" s="15"/>
      <c r="C40" s="59">
        <f>SUM(C7:C15)</f>
        <v>8265000</v>
      </c>
      <c r="D40" s="59">
        <f>SUM(D7:D15)</f>
        <v>16134100</v>
      </c>
      <c r="E40" s="59">
        <f>SUM(E7:E15)</f>
        <v>16122634.040000001</v>
      </c>
      <c r="F40" s="60">
        <f>E40/D40</f>
        <v>0.9992893337713291</v>
      </c>
      <c r="G40" s="61">
        <f>SUM(G7:G15)</f>
        <v>2900000</v>
      </c>
      <c r="H40" s="61">
        <f>SUM(H7:H15)</f>
        <v>3316200</v>
      </c>
      <c r="I40" s="62">
        <f>SUM(I7:I15)</f>
        <v>3316156.21</v>
      </c>
      <c r="J40" s="60">
        <f>I40/H40</f>
        <v>0.9999867951269525</v>
      </c>
    </row>
    <row r="41" spans="1:10" ht="15" customHeight="1" thickBot="1">
      <c r="A41" s="13" t="s">
        <v>21</v>
      </c>
      <c r="B41" s="16"/>
      <c r="C41" s="63">
        <f>-SUM(C17:C39)</f>
        <v>-8265000</v>
      </c>
      <c r="D41" s="63">
        <f>-SUM(D17:D39)</f>
        <v>-16134100</v>
      </c>
      <c r="E41" s="63">
        <f>-SUM(E17:E39)</f>
        <v>-16954652.19</v>
      </c>
      <c r="F41" s="52">
        <f>E41/D41</f>
        <v>1.0508582561159285</v>
      </c>
      <c r="G41" s="64">
        <f>-SUM(G17:G39)</f>
        <v>-2610000</v>
      </c>
      <c r="H41" s="64">
        <f>-SUM(H17:H39)</f>
        <v>-3096900</v>
      </c>
      <c r="I41" s="65">
        <f>-SUM(I17:I39)</f>
        <v>-3096902.08</v>
      </c>
      <c r="J41" s="58">
        <f>I41/H41</f>
        <v>1.0000006716393814</v>
      </c>
    </row>
    <row r="42" spans="1:10" ht="15" customHeight="1" thickBot="1">
      <c r="A42" s="100" t="s">
        <v>270</v>
      </c>
      <c r="B42" s="178"/>
      <c r="C42" s="184">
        <f>+C40+C41</f>
        <v>0</v>
      </c>
      <c r="D42" s="87">
        <f>+D40+D41</f>
        <v>0</v>
      </c>
      <c r="E42" s="101">
        <f>+E40+E41</f>
        <v>-832018.1500000004</v>
      </c>
      <c r="F42" s="67" t="s">
        <v>19</v>
      </c>
      <c r="G42" s="184">
        <f>+G40+G41</f>
        <v>290000</v>
      </c>
      <c r="H42" s="87">
        <f>+H40+H41</f>
        <v>219300</v>
      </c>
      <c r="I42" s="101">
        <f>+I40+I41</f>
        <v>219254.1299999999</v>
      </c>
      <c r="J42" s="90">
        <f>I42/H42</f>
        <v>0.9997908344733237</v>
      </c>
    </row>
    <row r="43" spans="1:10" ht="13.5" thickBot="1">
      <c r="A43" s="149" t="s">
        <v>271</v>
      </c>
      <c r="B43" s="146"/>
      <c r="C43" s="184">
        <f>+C40+C41</f>
        <v>0</v>
      </c>
      <c r="D43" s="87">
        <f>+D40+D41</f>
        <v>0</v>
      </c>
      <c r="E43" s="101">
        <v>0</v>
      </c>
      <c r="F43" s="179" t="s">
        <v>19</v>
      </c>
      <c r="G43" s="184">
        <v>0</v>
      </c>
      <c r="H43" s="87">
        <v>0</v>
      </c>
      <c r="I43" s="101">
        <v>0</v>
      </c>
      <c r="J43" s="160" t="s">
        <v>19</v>
      </c>
    </row>
    <row r="44" spans="1:10" ht="13.5" thickBot="1">
      <c r="A44" s="149" t="s">
        <v>272</v>
      </c>
      <c r="B44" s="146"/>
      <c r="C44" s="185">
        <v>0</v>
      </c>
      <c r="D44" s="181">
        <v>0</v>
      </c>
      <c r="E44" s="101">
        <f>+E40+E41</f>
        <v>-832018.1500000004</v>
      </c>
      <c r="F44" s="179" t="s">
        <v>19</v>
      </c>
      <c r="G44" s="185">
        <v>0</v>
      </c>
      <c r="H44" s="181">
        <v>0</v>
      </c>
      <c r="I44" s="101">
        <f>I42</f>
        <v>219254.1299999999</v>
      </c>
      <c r="J44" s="179" t="s">
        <v>19</v>
      </c>
    </row>
    <row r="45" spans="1:10" ht="13.5" thickBot="1">
      <c r="A45" s="149" t="s">
        <v>273</v>
      </c>
      <c r="B45" s="146"/>
      <c r="C45" s="177"/>
      <c r="D45" s="147"/>
      <c r="E45" s="148"/>
      <c r="F45" s="148"/>
      <c r="G45" s="182"/>
      <c r="H45" s="183"/>
      <c r="I45" s="150">
        <f>E44+I44</f>
        <v>-612764.0200000005</v>
      </c>
      <c r="J45" s="180" t="s">
        <v>19</v>
      </c>
    </row>
    <row r="46" ht="12.75">
      <c r="C46" s="158"/>
    </row>
    <row r="47" spans="1:3" ht="12.75">
      <c r="A47" s="187" t="s">
        <v>287</v>
      </c>
      <c r="C47" s="156"/>
    </row>
    <row r="48" ht="12.75">
      <c r="A48" s="6" t="s">
        <v>285</v>
      </c>
    </row>
  </sheetData>
  <sheetProtection/>
  <mergeCells count="9">
    <mergeCell ref="A16:J16"/>
    <mergeCell ref="D1:F1"/>
    <mergeCell ref="C3:F3"/>
    <mergeCell ref="G3:J3"/>
    <mergeCell ref="A6:J6"/>
    <mergeCell ref="A7:B7"/>
    <mergeCell ref="A12:B12"/>
    <mergeCell ref="A13:B13"/>
    <mergeCell ref="A15:B15"/>
  </mergeCells>
  <printOptions horizontalCentered="1"/>
  <pageMargins left="0" right="0" top="0.7874015748031497" bottom="0" header="0.7086614173228347" footer="0.5118110236220472"/>
  <pageSetup horizontalDpi="600" verticalDpi="600" orientation="landscape" paperSize="9" scale="75" r:id="rId1"/>
  <headerFooter alignWithMargins="0">
    <oddFooter>&amp;L&amp;A&amp;R120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P13</dc:creator>
  <cp:keywords/>
  <dc:description/>
  <cp:lastModifiedBy>FatorovaH</cp:lastModifiedBy>
  <cp:lastPrinted>2020-04-02T09:19:49Z</cp:lastPrinted>
  <dcterms:created xsi:type="dcterms:W3CDTF">2002-08-20T12:32:41Z</dcterms:created>
  <dcterms:modified xsi:type="dcterms:W3CDTF">2020-04-02T09:21:52Z</dcterms:modified>
  <cp:category/>
  <cp:version/>
  <cp:contentType/>
  <cp:contentStatus/>
</cp:coreProperties>
</file>