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610" windowHeight="6495" tabRatio="702" firstSheet="6" activeTab="13"/>
  </bookViews>
  <sheets>
    <sheet name="Základní školy - obsah" sheetId="1" r:id="rId1"/>
    <sheet name="Základní školy - celkem" sheetId="2" r:id="rId2"/>
    <sheet name="ZŠ Brdičkova 1878" sheetId="3" r:id="rId3"/>
    <sheet name="ZŠ Bronzová 2027" sheetId="4" r:id="rId4"/>
    <sheet name="ZŠ prof.O.Chlupa Fingerova 2186" sheetId="5" r:id="rId5"/>
    <sheet name="ZŠ Janského 2189" sheetId="6" r:id="rId6"/>
    <sheet name="ZŠ Klausova 2450" sheetId="7" r:id="rId7"/>
    <sheet name="ZŠ Kuncova 1580" sheetId="8" r:id="rId8"/>
    <sheet name="ZŠ Mezi Školami 2322" sheetId="9" r:id="rId9"/>
    <sheet name="ZŠ Mládí 135" sheetId="10" r:id="rId10"/>
    <sheet name="ZŠ Mohylová 1963" sheetId="11" r:id="rId11"/>
    <sheet name="ZŠ Trávníčkova 1744" sheetId="12" r:id="rId12"/>
    <sheet name="Mateřské školy - obsah" sheetId="13" r:id="rId13"/>
    <sheet name="Mateřské školy - celkem" sheetId="14" r:id="rId14"/>
    <sheet name="MŠ Běhounkova 2300" sheetId="15" r:id="rId15"/>
    <sheet name="MŠ Běhounkova 2474" sheetId="16" r:id="rId16"/>
    <sheet name="MŠ Herčíkova 2190" sheetId="17" r:id="rId17"/>
    <sheet name="MŠ Horákova 2064" sheetId="18" r:id="rId18"/>
    <sheet name="MŠ Hostinského 1534" sheetId="19" r:id="rId19"/>
    <sheet name="MŠ Husníkova 2075" sheetId="20" r:id="rId20"/>
    <sheet name="MŠ Husníkova 2076" sheetId="21" r:id="rId21"/>
    <sheet name="MŠ Chlupova 1798" sheetId="22" r:id="rId22"/>
    <sheet name="MŠ Chlupova 1799" sheetId="23" r:id="rId23"/>
    <sheet name="MŠ Janského 2187" sheetId="24" r:id="rId24"/>
    <sheet name="MŠ Janského 2188" sheetId="25" r:id="rId25"/>
    <sheet name="MŠ Klausova 2449" sheetId="26" r:id="rId26"/>
    <sheet name="MŠ Mezi Školami 2323" sheetId="27" r:id="rId27"/>
    <sheet name="MŠ Mezi Školami 2482 " sheetId="28" r:id="rId28"/>
    <sheet name="MŠ Mohylová 1964" sheetId="29" r:id="rId29"/>
    <sheet name="MŠ Ovčí Hájek 2174" sheetId="30" r:id="rId30"/>
    <sheet name="MŠ Ovčí Hájek 2177" sheetId="31" r:id="rId31"/>
    <sheet name="MŠ Podpěrova 1880" sheetId="32" r:id="rId32"/>
    <sheet name="MŠ Trávníčkova 1747" sheetId="33" r:id="rId33"/>
    <sheet name="MŠ Vlachova 1501" sheetId="34" r:id="rId34"/>
    <sheet name="MŠ Vlasákova 955" sheetId="35" r:id="rId35"/>
    <sheet name="MŠ Zázvorkova 1994" sheetId="36" r:id="rId36"/>
    <sheet name="Ostatní přísp.organizace-obsah " sheetId="37" r:id="rId37"/>
    <sheet name="DDM Stodůlky, Chlupova 1800" sheetId="38" r:id="rId38"/>
    <sheet name="Rekreační objekt Kozel" sheetId="39" r:id="rId39"/>
    <sheet name="List1" sheetId="40" r:id="rId40"/>
  </sheets>
  <definedNames/>
  <calcPr fullCalcOnLoad="1"/>
</workbook>
</file>

<file path=xl/sharedStrings.xml><?xml version="1.0" encoding="utf-8"?>
<sst xmlns="http://schemas.openxmlformats.org/spreadsheetml/2006/main" count="2317" uniqueCount="239">
  <si>
    <t>Mateřská škola, Praha 13, Běhounkova 2300</t>
  </si>
  <si>
    <t>IČ  659 91 257</t>
  </si>
  <si>
    <t>Dům dětí a mládeže Praha 13 - Stodůlky</t>
  </si>
  <si>
    <t>IČ  00 638 811</t>
  </si>
  <si>
    <t>Rekreační objekt Kozel, Vrchlabí 129</t>
  </si>
  <si>
    <t>IČ  751 43 704</t>
  </si>
  <si>
    <t>účelová dotace</t>
  </si>
  <si>
    <t>%</t>
  </si>
  <si>
    <t>Rozbor hospodaření</t>
  </si>
  <si>
    <t>stav ke dni</t>
  </si>
  <si>
    <t>Doplňková činnost</t>
  </si>
  <si>
    <t>a</t>
  </si>
  <si>
    <t>b</t>
  </si>
  <si>
    <t>c</t>
  </si>
  <si>
    <t>d</t>
  </si>
  <si>
    <t>e</t>
  </si>
  <si>
    <t>f</t>
  </si>
  <si>
    <t>g</t>
  </si>
  <si>
    <t>h</t>
  </si>
  <si>
    <t>x</t>
  </si>
  <si>
    <t>Příjmy, Výnosy celkem</t>
  </si>
  <si>
    <t>Výdaje, Náklady celkem</t>
  </si>
  <si>
    <t>Základní školy - obsah</t>
  </si>
  <si>
    <t>ZŠ celkem</t>
  </si>
  <si>
    <t>ZŠ Brdičkova 1878</t>
  </si>
  <si>
    <t>ZŠ Bronzová 2027</t>
  </si>
  <si>
    <t>ZŠ Janského 2189</t>
  </si>
  <si>
    <t>ZŠ Klausova 2450</t>
  </si>
  <si>
    <t>ZŠ Kuncova 1580</t>
  </si>
  <si>
    <t>ZŠ Mezi Školami 2322</t>
  </si>
  <si>
    <t>ZŠ Mládí 135</t>
  </si>
  <si>
    <t>ZŠ Mohylová 1963</t>
  </si>
  <si>
    <t>ZŠ Trávníčkova 1744</t>
  </si>
  <si>
    <t>Mateřské školy - obsah</t>
  </si>
  <si>
    <t>MŠ celkem</t>
  </si>
  <si>
    <t>MŠ Běhounkova 2300</t>
  </si>
  <si>
    <t>MŠ Běhounkova 2474</t>
  </si>
  <si>
    <t>MŠ Herčíkova 2190</t>
  </si>
  <si>
    <t>MŠ Horákova 2064</t>
  </si>
  <si>
    <t>MŠ Hostinského 1534</t>
  </si>
  <si>
    <t>MŠ Husníkova 2076</t>
  </si>
  <si>
    <t>MŠ Chlupova 1798</t>
  </si>
  <si>
    <t>MŠ Chlupova 1799</t>
  </si>
  <si>
    <t>MŠ Klausova 2449</t>
  </si>
  <si>
    <t>MŠ Mezi Školami 2323</t>
  </si>
  <si>
    <t>MŠ Mezi Školami 2482</t>
  </si>
  <si>
    <t>MŠ Ovčí Hájek 2177</t>
  </si>
  <si>
    <t>MŠ Podpěrova 1880</t>
  </si>
  <si>
    <t>MŠ Trávníčkova 1747</t>
  </si>
  <si>
    <t>MŠ Vlachova 1501</t>
  </si>
  <si>
    <t>MŠ Vlasákova 955</t>
  </si>
  <si>
    <t>MŠ Zázvorkova 1994</t>
  </si>
  <si>
    <t>Základní školy - celkem</t>
  </si>
  <si>
    <t>Hlavní činnost = zřizovatel (MČ) + vlastní zdroje</t>
  </si>
  <si>
    <t>rozpočet schválený</t>
  </si>
  <si>
    <t>rozpočet upravený</t>
  </si>
  <si>
    <t>čerpání</t>
  </si>
  <si>
    <t>Neinvestiční  PŘÍJMY, VÝNOSY</t>
  </si>
  <si>
    <t>VZ - úplata za školské služby</t>
  </si>
  <si>
    <t>VZ - stravné</t>
  </si>
  <si>
    <t>ostatní příjmy (zřiz.- úroky, VZ - ŠvP, jiné příjmy, příjmy z DČ)</t>
  </si>
  <si>
    <t>Neinvestiční  VÝDAJE, NÁKLADY</t>
  </si>
  <si>
    <t>Fakultní ZŠ PedF UK, Trávníčkova 1744</t>
  </si>
  <si>
    <t>IČ  684 07 904</t>
  </si>
  <si>
    <t>VZ - úplata za školské služby, z činnosti školního klubu</t>
  </si>
  <si>
    <t>ostatní příjmy (zřiz.- příj.od spec.ZŠ Tráv.1743, úroky, VZ - ŠvP, jiné, DČ)</t>
  </si>
  <si>
    <t>Základní škola, Mohylová 1963</t>
  </si>
  <si>
    <t>IČ  613 85 611</t>
  </si>
  <si>
    <t>ostatní příjmy (zřiz.- úroky, VZ - ŠvP a jiné, DČ)</t>
  </si>
  <si>
    <t>Základní škola, Mládí 135</t>
  </si>
  <si>
    <t>IČ  701 01 078</t>
  </si>
  <si>
    <t>ZŠ PedF UK, Mezi Školami 2322</t>
  </si>
  <si>
    <t>IČ  613 85 531</t>
  </si>
  <si>
    <t>Základní škola, Kuncova 1580</t>
  </si>
  <si>
    <t>IČ  673 65 213</t>
  </si>
  <si>
    <t>Základní škola, Klausova 2450</t>
  </si>
  <si>
    <t>IČ  673 65 744</t>
  </si>
  <si>
    <t>Základní škola, Janského 2189</t>
  </si>
  <si>
    <t>IČ  629 34 309</t>
  </si>
  <si>
    <t>Fakultní ZŠ prof.O.Chlupa PedF UK, Fingerova 2186</t>
  </si>
  <si>
    <t>IČ  613 85 620</t>
  </si>
  <si>
    <t>ZŠ s RVJ,  Bronzová 2027</t>
  </si>
  <si>
    <t>IČ  629 34 368</t>
  </si>
  <si>
    <t>Fakultní ZŠ při PedF UK, Brdičkova 1878</t>
  </si>
  <si>
    <t>IČ  677 99 612</t>
  </si>
  <si>
    <t>ostatní příjmy (zřiz.- úroky, VZ - ŠvP, příjmy z čaj.klubu a jiné, DČ)</t>
  </si>
  <si>
    <t>Mateřské školy - celkem</t>
  </si>
  <si>
    <t xml:space="preserve">  - z toho daně a poplatky</t>
  </si>
  <si>
    <t>Mateřská škola U RUMCAJSE, Praha 13, Zázvorkova 1994</t>
  </si>
  <si>
    <t>IČ  750 30 837</t>
  </si>
  <si>
    <t xml:space="preserve">posílení dotace z fondů </t>
  </si>
  <si>
    <t>IČ  638 29 916</t>
  </si>
  <si>
    <t>Mateřská škola VEČERNÍČEK, Praha 13, Vlachova 1501</t>
  </si>
  <si>
    <t>IČ  750 30 829</t>
  </si>
  <si>
    <t xml:space="preserve">Mateřská škola PALETKA, Praha 13, Trávníčkova 1747 </t>
  </si>
  <si>
    <t>IČ  750 30 811</t>
  </si>
  <si>
    <t>Mateřská škola U BOBŘÍKA, Praha 13, Podpěrova 1880</t>
  </si>
  <si>
    <t>IČ  638 29 908</t>
  </si>
  <si>
    <t>Mateřská škola, Praha 13, Ovčí Hájek 2177</t>
  </si>
  <si>
    <t>IČ  613 81 560</t>
  </si>
  <si>
    <t>Mateřská škola SLUNÍČKO POD STŘECHOU, P-13, Mohylová 1964</t>
  </si>
  <si>
    <t>IČ  659 91 001</t>
  </si>
  <si>
    <t>Mateřská škola HAVAJ, Praha 13, Mezi Školami 2482</t>
  </si>
  <si>
    <t>IČ  613 86 014</t>
  </si>
  <si>
    <t>IČ  659 91 249</t>
  </si>
  <si>
    <t>Mateřská škola BARVIČKA, Praha 13, Klausova 2449</t>
  </si>
  <si>
    <t>IČ  613 81 551</t>
  </si>
  <si>
    <t>IČ  750 30 802</t>
  </si>
  <si>
    <t>IČ  750 30 870</t>
  </si>
  <si>
    <t>Mateřská škola ROZMARÝNEK, Praha 13, Chlupova 1799</t>
  </si>
  <si>
    <t>IČ  750 30 845</t>
  </si>
  <si>
    <t>Mateřská škola PÍŠŤALKA, Praha 13, Chlupova 1798</t>
  </si>
  <si>
    <t>IČ  750 30 853</t>
  </si>
  <si>
    <t>IČ  659 90 994</t>
  </si>
  <si>
    <t>Mateřská škola ŠIKULKA, Praha 13, Hostinského 1534</t>
  </si>
  <si>
    <t>IČ  659 91 184</t>
  </si>
  <si>
    <t>Mateřská škola PASTELKA, Praha 13, Horákova 2064</t>
  </si>
  <si>
    <t>IČ  613 86 162</t>
  </si>
  <si>
    <t>Mateřská škola ÚSMĚV, Praha 13, Herčíkova 2190</t>
  </si>
  <si>
    <t>IČ  750 30 861</t>
  </si>
  <si>
    <t>Mateřská škola ROSNIČKA, Praha 13, Běhounkova 2474</t>
  </si>
  <si>
    <t>IČ  613 86 171</t>
  </si>
  <si>
    <t>ZŠ prof. O. Chlupa, Fingerova 2186</t>
  </si>
  <si>
    <t xml:space="preserve">  - materiál - DDHM a DDNM</t>
  </si>
  <si>
    <t xml:space="preserve">  - drobný materiál bez potravin (vč. pohonných hmot)</t>
  </si>
  <si>
    <t xml:space="preserve">  - potraviny (kryto příjmy ze stravného - VZ)</t>
  </si>
  <si>
    <t xml:space="preserve">  - energie - teplo a teplá užitková voda</t>
  </si>
  <si>
    <t xml:space="preserve">                 - elektrická</t>
  </si>
  <si>
    <t xml:space="preserve">                 - voda</t>
  </si>
  <si>
    <t xml:space="preserve">                 - plyn</t>
  </si>
  <si>
    <t xml:space="preserve">  - zboží (stravovací kreditní karty)</t>
  </si>
  <si>
    <t xml:space="preserve">  - opravy a údržba</t>
  </si>
  <si>
    <t xml:space="preserve">  - náklady na reprezentaci</t>
  </si>
  <si>
    <t xml:space="preserve">  - služby vč.bankovních poplatků (a vč.ŠvP u VZ)</t>
  </si>
  <si>
    <t xml:space="preserve">  - MP, OON a náhrady za nemoc vyplácené organizací</t>
  </si>
  <si>
    <t xml:space="preserve">  - odvody ZP, SP</t>
  </si>
  <si>
    <t xml:space="preserve">  - povinné úrazové pojištění zaměstnanců</t>
  </si>
  <si>
    <t xml:space="preserve">  - ostatní sociální náklady</t>
  </si>
  <si>
    <t xml:space="preserve">  - daně a poplatky</t>
  </si>
  <si>
    <t xml:space="preserve">  - smluvní pokuty a penále </t>
  </si>
  <si>
    <t xml:space="preserve">  - odpisy účetní</t>
  </si>
  <si>
    <t xml:space="preserve">  - cestovné</t>
  </si>
  <si>
    <t xml:space="preserve">  - drobný materiál bez potravin </t>
  </si>
  <si>
    <t xml:space="preserve">  - zboží </t>
  </si>
  <si>
    <t xml:space="preserve">  - drobný materiál bez potravin</t>
  </si>
  <si>
    <t xml:space="preserve"> </t>
  </si>
  <si>
    <t>MŠ Mohylová 1964</t>
  </si>
  <si>
    <t>Ostatní příspěvkové organizace - obsah</t>
  </si>
  <si>
    <t>DDM Stodůlky, Chlupova 1800</t>
  </si>
  <si>
    <t>Neinvestiční  PŘÍJMY, VÝNOSY:</t>
  </si>
  <si>
    <t>ostatní příjmy - souhrn ostatních příjmů (VZ vč.úroků, DČ)</t>
  </si>
  <si>
    <t>Neinvestiční  VÝDAJE, NÁKLADY:</t>
  </si>
  <si>
    <t xml:space="preserve">  - materiál - DDHM a DDNM (zde i DrHM)</t>
  </si>
  <si>
    <t xml:space="preserve">  - potraviny (vazba na stravné - netýká se DDM)</t>
  </si>
  <si>
    <t xml:space="preserve">  - služby vč.bankovních poplatků (a vč.táborů)</t>
  </si>
  <si>
    <t xml:space="preserve">  - daně a poplatky </t>
  </si>
  <si>
    <t xml:space="preserve">  - drobný materiál bez potravin vč.pohonných hmot</t>
  </si>
  <si>
    <t xml:space="preserve">  - potraviny (kryto příjmy ze stravného - VZ v rámci ŠvP)</t>
  </si>
  <si>
    <t xml:space="preserve">  - energie - teplo </t>
  </si>
  <si>
    <t xml:space="preserve">                 - lehký topný olej</t>
  </si>
  <si>
    <t xml:space="preserve">  - služby vč.bankovních poplatků </t>
  </si>
  <si>
    <t xml:space="preserve">  - ostatní sociální náklady </t>
  </si>
  <si>
    <t>Zůstatek dotace (+/-) dle jednotlivých zdrojů, zisk z DČ (+)</t>
  </si>
  <si>
    <t>posílení dotace z fondů</t>
  </si>
  <si>
    <t>IČ  712 94 015</t>
  </si>
  <si>
    <t>MŠ Husníkova 2075</t>
  </si>
  <si>
    <t xml:space="preserve">  - cestovné </t>
  </si>
  <si>
    <t xml:space="preserve">                 - voda (srážková)</t>
  </si>
  <si>
    <t>Celkový výsledek hospodaření:   případné dokrytí výsledku hlavní činnosti ziskem z doplňkové činnosti</t>
  </si>
  <si>
    <t xml:space="preserve">  - daň z příjmů (v hl.č. z úroků)</t>
  </si>
  <si>
    <t xml:space="preserve">účelová dotace od MČ </t>
  </si>
  <si>
    <t xml:space="preserve">účelová dotace od národní agentury na mezinárodní grant Erasmus </t>
  </si>
  <si>
    <t>Mateřská škola ZAHRÁDKA, Praha 13, Husníkova 2076</t>
  </si>
  <si>
    <t xml:space="preserve">  - ostatní náklady, odpovědnosti za škodu a neodvedené DPH</t>
  </si>
  <si>
    <t xml:space="preserve">  - ostatní náklady, odpovědnosti za škodu </t>
  </si>
  <si>
    <t xml:space="preserve">  - pojištění majetku a ostatní finanční náklady </t>
  </si>
  <si>
    <t>účel. dot. od MČ P13: Prevence rizikového chování</t>
  </si>
  <si>
    <t xml:space="preserve">účelová dotace od MHMP: 1) protidrogová, 2) podpora vzdělávání, 3) výuka ČJ </t>
  </si>
  <si>
    <t>Mateřská škola POHÁDKA, Praha 13, Janského 2187</t>
  </si>
  <si>
    <t>Mateřská škola BALÓNEK, Praha 13, Janského 2188</t>
  </si>
  <si>
    <t>IČ  060 07 104</t>
  </si>
  <si>
    <t>Mateřská škola U STROMU, Praha 13, Ovčí Hájek 2174, příspěvková organizace</t>
  </si>
  <si>
    <t>účelová dotace od národní agentury na mezinárodní grant Erasmus</t>
  </si>
  <si>
    <t>NOVĚ OTEVŘENA OD 01.09.2017</t>
  </si>
  <si>
    <t xml:space="preserve">  - ost.náklady, odpovědn.za škodu a neodved.DPH - zde jde o neodved. DPH</t>
  </si>
  <si>
    <t>MŠ Janského 2187</t>
  </si>
  <si>
    <t>MŠ Janského 2188</t>
  </si>
  <si>
    <t>MŠ Ovčí Hájek 2174</t>
  </si>
  <si>
    <t xml:space="preserve">  - materiál - DDHM a DDNM (vč. dotace na život. prostředí)</t>
  </si>
  <si>
    <t xml:space="preserve">úč. dot. MHMP: 1) protidrogová, 2) podpora vzděl., 3) výuka ČJ, 4) OP Praha - pól růstu </t>
  </si>
  <si>
    <t xml:space="preserve">  - ostatní náklady, odpovědnosti za škodu</t>
  </si>
  <si>
    <t xml:space="preserve">  - služby vč.bankov. poplatků (a vč.ŠvP u VZ)</t>
  </si>
  <si>
    <t xml:space="preserve">                 - voda </t>
  </si>
  <si>
    <t xml:space="preserve">  - cestovné (čerpáno z grantu Erasmus)</t>
  </si>
  <si>
    <t>účelová dotace od národní agentury na mezinárodní grant Erasmus (MŠ Mohylová)</t>
  </si>
  <si>
    <t xml:space="preserve">  - MP, OON, náhrady za nemoc vyplác.org.- zde OON na realizaci akce Šablony</t>
  </si>
  <si>
    <t xml:space="preserve">  - materiál - DDHM a DDNM </t>
  </si>
  <si>
    <t>účel. dotace od MHMP - posílení mzdových prostředků pro zaměstnance ve školství</t>
  </si>
  <si>
    <t>neinvestiční příspěvek od zřiz.</t>
  </si>
  <si>
    <t>Mateřská škola PALOUČEK, Praha 13, Husníkova 2075, příspěvková organizace</t>
  </si>
  <si>
    <t>Mateřská škola ČTYŘLÍSTEK, Praha 13, Mezi Školami 2323</t>
  </si>
  <si>
    <t>Mateřská škola MOTÝLEK, Praha 13, Vlasákova 955</t>
  </si>
  <si>
    <t>mimořádné opatření Covid 19</t>
  </si>
  <si>
    <t xml:space="preserve">  - manka a škody - mimořádné opatření Covid 19</t>
  </si>
  <si>
    <t>posílení dotace z fondů (FR - zřiz., FR - dary, FKSP)</t>
  </si>
  <si>
    <t>úč. dot. MHMP: 1) OP Praha - pól růstu (Všichni společně)</t>
  </si>
  <si>
    <t xml:space="preserve">  - odvody FKSP (vč. lékař.prohlídek požadov.zaměstn., školení zaměstnanců)</t>
  </si>
  <si>
    <t xml:space="preserve">  - MP, OON a náhrady za nemoc vyplác. org.</t>
  </si>
  <si>
    <t>úč. dotace od MHMP: 1) OP Praha - pól růstu, 2) pro oblast ŽP, 3) na vzdělávání,</t>
  </si>
  <si>
    <t>účel. dotace od MHMP: 2) pro oblast ŽP, 3) na podporu vzdělávání</t>
  </si>
  <si>
    <t xml:space="preserve">  - MP, OON a náhrady za nemoc vyplácené organizací (OP PPR)</t>
  </si>
  <si>
    <t>úč. dot. MHMP: 1) OP Praha - pól růstu (Mateřská škola bez hranic)</t>
  </si>
  <si>
    <t>posílení dotace z fondů (FR - dary)</t>
  </si>
  <si>
    <t>účel. dotace od MHMP: 3) OP Praha - pól růstu (Vítej mezi námi)</t>
  </si>
  <si>
    <t>úč. dot. MHMP: 1) OP Praha - pól růstu (Všichni jsme tu kamarádi II.)</t>
  </si>
  <si>
    <t xml:space="preserve">  - MP, OON a náhrady za nemoc vyplácené organizací (OP PPR na OON)</t>
  </si>
  <si>
    <t>úč. dot. MHMP: 1) OP Praha - pól růstu (Všichni žijeme na Zemi)</t>
  </si>
  <si>
    <t>posílení dotace z fondů (FR - zřiz.)</t>
  </si>
  <si>
    <t>účel. dotace od MHMP: 2) pro oblast ŽP: Šetřím, šetříš, šetříme, přírodu tím chráníme</t>
  </si>
  <si>
    <t>posílení dotace z fondů (FR - dary, FKSP)</t>
  </si>
  <si>
    <t xml:space="preserve">posílení dotace z fondů (FR - zřiz., FR - dary, FKSP) </t>
  </si>
  <si>
    <t xml:space="preserve">úč.dot. od MHMP: 1) protidrog.- dočerpání dotace z r. 2019, 4) OP PPR - Inkluze </t>
  </si>
  <si>
    <t>účel. dotace: grant O2 - Chytrá škola</t>
  </si>
  <si>
    <t xml:space="preserve">  - odvody FKSP (vč. lékař.prohlídek, školení zaměstnanců, ochran. pomůcek)</t>
  </si>
  <si>
    <t>účelová dotace od MHMP: 1) protidrogová - dočerpání z r. 2019</t>
  </si>
  <si>
    <t xml:space="preserve">  - ostat.náklady: startovné, vstupné</t>
  </si>
  <si>
    <t xml:space="preserve">  - ostatní náklady, odpovědnosti za škodu, pojištění ŠvP</t>
  </si>
  <si>
    <t xml:space="preserve">  - MP, OON a náhrady za nemoc vyplácené organizací </t>
  </si>
  <si>
    <t>úč. dot. MHMP: 1) OP Praha - pól růstu (Evropa v naší školce)</t>
  </si>
  <si>
    <t>úč. dot. MHMP: 4) OP Praha - pól růstu: Doma na stejné adrese II.</t>
  </si>
  <si>
    <t>úč. dot. MHMP: 4) OP PPR: V Evropě se neztratíme</t>
  </si>
  <si>
    <t>posílení dotace z fondů (FR - dary, FR - zřiz., FKSP)</t>
  </si>
  <si>
    <t>účel. dot. od MHMP: 4) OP Praha - pól růstu (Inkluze žáků s odliš. mateř.jaz.)</t>
  </si>
  <si>
    <t>účel. dotace od národní agentury na mezinárodní grant Erasmus (ZŠ Klausova, Mládí)</t>
  </si>
  <si>
    <t>mimořádné opatření Covid 19 (odprodané potraviny ze škol. kuchyně)</t>
  </si>
  <si>
    <t xml:space="preserve">  - manka a škody - mimořád. opatření Covid 19 (prodané a vyřazené potraviny)</t>
  </si>
  <si>
    <t xml:space="preserve">  - pojištění činnosti, startovné na soutěže </t>
  </si>
  <si>
    <t xml:space="preserve">  - ostat. náklady, odpovědn.za škodu (pojištění z činnosti a cestování Erasmus)</t>
  </si>
  <si>
    <t>šablony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</si>
</sst>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[$-F800]dddd\,\ mmmm\ dd\,\ yyyy"/>
    <numFmt numFmtId="167" formatCode="dd/mm/yy;@"/>
    <numFmt numFmtId="168" formatCode="dd/mm/yyyy"/>
    <numFmt numFmtId="169" formatCode="d/m/yy"/>
    <numFmt numFmtId="170" formatCode="#,##0.000"/>
  </numFmts>
  <fonts count="47">
    <font>
      <sz val="10"/>
      <name val="Arial CE"/>
      <family val="0"/>
    </font>
    <font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7"/>
      <name val="Arial CE"/>
      <family val="2"/>
    </font>
    <font>
      <b/>
      <sz val="10"/>
      <name val="Arial"/>
      <family val="2"/>
    </font>
    <font>
      <b/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4" fontId="2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0" fillId="0" borderId="0" xfId="47" applyFont="1">
      <alignment/>
      <protection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Border="1" applyAlignment="1">
      <alignment horizontal="center"/>
      <protection/>
    </xf>
    <xf numFmtId="4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2" fillId="0" borderId="15" xfId="47" applyFont="1" applyBorder="1" applyAlignment="1">
      <alignment horizontal="left"/>
      <protection/>
    </xf>
    <xf numFmtId="0" fontId="2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9" xfId="47" applyFont="1" applyBorder="1">
      <alignment/>
      <protection/>
    </xf>
    <xf numFmtId="0" fontId="2" fillId="0" borderId="20" xfId="47" applyFont="1" applyBorder="1">
      <alignment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Fill="1" applyBorder="1">
      <alignment/>
      <protection/>
    </xf>
    <xf numFmtId="4" fontId="2" fillId="0" borderId="25" xfId="47" applyNumberFormat="1" applyFont="1" applyFill="1" applyBorder="1">
      <alignment/>
      <protection/>
    </xf>
    <xf numFmtId="4" fontId="2" fillId="0" borderId="15" xfId="47" applyNumberFormat="1" applyFont="1" applyFill="1" applyBorder="1">
      <alignment/>
      <protection/>
    </xf>
    <xf numFmtId="0" fontId="2" fillId="0" borderId="26" xfId="47" applyFont="1" applyBorder="1" applyAlignment="1">
      <alignment horizontal="left"/>
      <protection/>
    </xf>
    <xf numFmtId="4" fontId="2" fillId="0" borderId="27" xfId="47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14" fontId="5" fillId="0" borderId="0" xfId="47" applyNumberFormat="1" applyFont="1">
      <alignment/>
      <protection/>
    </xf>
    <xf numFmtId="0" fontId="2" fillId="0" borderId="0" xfId="47" applyFont="1" applyBorder="1">
      <alignment/>
      <protection/>
    </xf>
    <xf numFmtId="0" fontId="8" fillId="0" borderId="12" xfId="47" applyFont="1" applyBorder="1" applyAlignment="1">
      <alignment horizontal="center"/>
      <protection/>
    </xf>
    <xf numFmtId="4" fontId="8" fillId="0" borderId="28" xfId="47" applyNumberFormat="1" applyFont="1" applyBorder="1" applyAlignment="1">
      <alignment horizontal="center"/>
      <protection/>
    </xf>
    <xf numFmtId="4" fontId="8" fillId="0" borderId="29" xfId="47" applyNumberFormat="1" applyFont="1" applyBorder="1" applyAlignment="1">
      <alignment horizontal="center"/>
      <protection/>
    </xf>
    <xf numFmtId="0" fontId="8" fillId="0" borderId="30" xfId="47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4" fontId="2" fillId="0" borderId="33" xfId="47" applyNumberFormat="1" applyFont="1" applyBorder="1" applyAlignment="1">
      <alignment horizontal="center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9" fontId="2" fillId="33" borderId="21" xfId="50" applyFont="1" applyFill="1" applyBorder="1" applyAlignment="1">
      <alignment horizontal="center"/>
    </xf>
    <xf numFmtId="4" fontId="1" fillId="0" borderId="0" xfId="47" applyNumberFormat="1">
      <alignment/>
      <protection/>
    </xf>
    <xf numFmtId="2" fontId="1" fillId="0" borderId="0" xfId="47" applyNumberFormat="1">
      <alignment/>
      <protection/>
    </xf>
    <xf numFmtId="9" fontId="2" fillId="33" borderId="13" xfId="50" applyFont="1" applyFill="1" applyBorder="1" applyAlignment="1">
      <alignment horizontal="center"/>
    </xf>
    <xf numFmtId="9" fontId="2" fillId="33" borderId="14" xfId="50" applyFont="1" applyFill="1" applyBorder="1" applyAlignment="1">
      <alignment horizontal="center"/>
    </xf>
    <xf numFmtId="0" fontId="2" fillId="0" borderId="32" xfId="47" applyFont="1" applyBorder="1">
      <alignment/>
      <protection/>
    </xf>
    <xf numFmtId="9" fontId="2" fillId="33" borderId="30" xfId="50" applyFont="1" applyFill="1" applyBorder="1" applyAlignment="1">
      <alignment horizontal="center"/>
    </xf>
    <xf numFmtId="4" fontId="2" fillId="33" borderId="35" xfId="47" applyNumberFormat="1" applyFont="1" applyFill="1" applyBorder="1" applyAlignment="1">
      <alignment horizontal="right"/>
      <protection/>
    </xf>
    <xf numFmtId="9" fontId="2" fillId="33" borderId="36" xfId="50" applyFont="1" applyFill="1" applyBorder="1" applyAlignment="1">
      <alignment horizontal="center"/>
    </xf>
    <xf numFmtId="4" fontId="2" fillId="33" borderId="37" xfId="47" applyNumberFormat="1" applyFont="1" applyFill="1" applyBorder="1" applyAlignment="1">
      <alignment horizontal="right"/>
      <protection/>
    </xf>
    <xf numFmtId="4" fontId="2" fillId="33" borderId="38" xfId="47" applyNumberFormat="1" applyFont="1" applyFill="1" applyBorder="1" applyAlignment="1">
      <alignment horizontal="right"/>
      <protection/>
    </xf>
    <xf numFmtId="4" fontId="2" fillId="33" borderId="24" xfId="47" applyNumberFormat="1" applyFont="1" applyFill="1" applyBorder="1" applyAlignment="1">
      <alignment horizontal="right"/>
      <protection/>
    </xf>
    <xf numFmtId="4" fontId="2" fillId="33" borderId="39" xfId="47" applyNumberFormat="1" applyFont="1" applyFill="1" applyBorder="1" applyAlignment="1">
      <alignment horizontal="right"/>
      <protection/>
    </xf>
    <xf numFmtId="4" fontId="2" fillId="33" borderId="25" xfId="47" applyNumberFormat="1" applyFont="1" applyFill="1" applyBorder="1" applyAlignment="1">
      <alignment horizontal="right"/>
      <protection/>
    </xf>
    <xf numFmtId="0" fontId="2" fillId="0" borderId="40" xfId="47" applyFont="1" applyBorder="1" applyAlignment="1">
      <alignment horizontal="left"/>
      <protection/>
    </xf>
    <xf numFmtId="0" fontId="5" fillId="0" borderId="41" xfId="47" applyFont="1" applyBorder="1" applyAlignment="1">
      <alignment horizontal="left"/>
      <protection/>
    </xf>
    <xf numFmtId="9" fontId="2" fillId="34" borderId="42" xfId="50" applyFont="1" applyFill="1" applyBorder="1" applyAlignment="1">
      <alignment horizontal="center"/>
    </xf>
    <xf numFmtId="4" fontId="2" fillId="0" borderId="12" xfId="47" applyNumberFormat="1" applyFont="1" applyFill="1" applyBorder="1">
      <alignment/>
      <protection/>
    </xf>
    <xf numFmtId="4" fontId="2" fillId="0" borderId="35" xfId="47" applyNumberFormat="1" applyFont="1" applyBorder="1">
      <alignment/>
      <protection/>
    </xf>
    <xf numFmtId="4" fontId="2" fillId="0" borderId="12" xfId="47" applyNumberFormat="1" applyFont="1" applyBorder="1" applyAlignment="1">
      <alignment horizontal="right"/>
      <protection/>
    </xf>
    <xf numFmtId="4" fontId="2" fillId="0" borderId="43" xfId="47" applyNumberFormat="1" applyFont="1" applyBorder="1" applyAlignment="1">
      <alignment horizontal="right"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9" xfId="47" applyNumberFormat="1" applyFont="1" applyBorder="1" applyAlignment="1">
      <alignment horizontal="right"/>
      <protection/>
    </xf>
    <xf numFmtId="4" fontId="2" fillId="0" borderId="33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4" fontId="2" fillId="0" borderId="39" xfId="47" applyNumberFormat="1" applyFont="1" applyBorder="1" applyAlignment="1">
      <alignment horizontal="righ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26" xfId="47" applyNumberFormat="1" applyFont="1" applyBorder="1">
      <alignment/>
      <protection/>
    </xf>
    <xf numFmtId="4" fontId="2" fillId="0" borderId="24" xfId="47" applyNumberFormat="1" applyFont="1" applyBorder="1">
      <alignment/>
      <protection/>
    </xf>
    <xf numFmtId="4" fontId="2" fillId="0" borderId="23" xfId="47" applyNumberFormat="1" applyFont="1" applyBorder="1">
      <alignment/>
      <protection/>
    </xf>
    <xf numFmtId="4" fontId="2" fillId="0" borderId="15" xfId="47" applyNumberFormat="1" applyFont="1" applyBorder="1">
      <alignment/>
      <protection/>
    </xf>
    <xf numFmtId="4" fontId="2" fillId="0" borderId="43" xfId="47" applyNumberFormat="1" applyFont="1" applyBorder="1">
      <alignment/>
      <protection/>
    </xf>
    <xf numFmtId="4" fontId="2" fillId="0" borderId="27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5" fillId="34" borderId="44" xfId="47" applyNumberFormat="1" applyFont="1" applyFill="1" applyBorder="1" applyAlignment="1">
      <alignment horizontal="right"/>
      <protection/>
    </xf>
    <xf numFmtId="0" fontId="5" fillId="0" borderId="45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  <xf numFmtId="9" fontId="2" fillId="33" borderId="42" xfId="50" applyFont="1" applyFill="1" applyBorder="1" applyAlignment="1">
      <alignment horizontal="center"/>
    </xf>
    <xf numFmtId="0" fontId="1" fillId="0" borderId="0" xfId="47" applyFont="1">
      <alignment/>
      <protection/>
    </xf>
    <xf numFmtId="0" fontId="2" fillId="0" borderId="46" xfId="47" applyFont="1" applyBorder="1" applyAlignment="1">
      <alignment horizontal="left"/>
      <protection/>
    </xf>
    <xf numFmtId="0" fontId="5" fillId="0" borderId="41" xfId="47" applyFont="1" applyBorder="1" applyAlignment="1">
      <alignment horizontal="center"/>
      <protection/>
    </xf>
    <xf numFmtId="0" fontId="6" fillId="0" borderId="0" xfId="47" applyFont="1">
      <alignment/>
      <protection/>
    </xf>
    <xf numFmtId="0" fontId="9" fillId="0" borderId="0" xfId="47" applyFont="1">
      <alignment/>
      <protection/>
    </xf>
    <xf numFmtId="0" fontId="2" fillId="0" borderId="27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0" fontId="2" fillId="0" borderId="48" xfId="47" applyFont="1" applyBorder="1" applyAlignment="1">
      <alignment horizontal="left"/>
      <protection/>
    </xf>
    <xf numFmtId="0" fontId="5" fillId="0" borderId="40" xfId="47" applyFont="1" applyBorder="1" applyAlignment="1">
      <alignment horizontal="left"/>
      <protection/>
    </xf>
    <xf numFmtId="4" fontId="5" fillId="34" borderId="49" xfId="47" applyNumberFormat="1" applyFont="1" applyFill="1" applyBorder="1" applyAlignment="1">
      <alignment horizontal="right"/>
      <protection/>
    </xf>
    <xf numFmtId="0" fontId="2" fillId="0" borderId="50" xfId="47" applyFont="1" applyBorder="1" applyAlignment="1">
      <alignment horizontal="left"/>
      <protection/>
    </xf>
    <xf numFmtId="0" fontId="2" fillId="0" borderId="51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Border="1">
      <alignment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5" fillId="0" borderId="34" xfId="47" applyNumberFormat="1" applyFont="1" applyBorder="1" applyAlignment="1">
      <alignment horizontal="left"/>
      <protection/>
    </xf>
    <xf numFmtId="9" fontId="5" fillId="0" borderId="34" xfId="47" applyNumberFormat="1" applyFont="1" applyBorder="1" applyAlignment="1">
      <alignment horizontal="left"/>
      <protection/>
    </xf>
    <xf numFmtId="9" fontId="5" fillId="0" borderId="17" xfId="47" applyNumberFormat="1" applyFont="1" applyBorder="1" applyAlignment="1">
      <alignment horizontal="left"/>
      <protection/>
    </xf>
    <xf numFmtId="9" fontId="3" fillId="0" borderId="42" xfId="47" applyNumberFormat="1" applyFont="1" applyBorder="1" applyAlignment="1">
      <alignment horizontal="center"/>
      <protection/>
    </xf>
    <xf numFmtId="4" fontId="3" fillId="0" borderId="0" xfId="47" applyNumberFormat="1" applyFont="1">
      <alignment/>
      <protection/>
    </xf>
    <xf numFmtId="0" fontId="2" fillId="0" borderId="2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9" fontId="2" fillId="33" borderId="14" xfId="47" applyNumberFormat="1" applyFont="1" applyFill="1" applyBorder="1" applyAlignment="1">
      <alignment horizontal="center"/>
      <protection/>
    </xf>
    <xf numFmtId="4" fontId="2" fillId="0" borderId="50" xfId="47" applyNumberFormat="1" applyFont="1" applyBorder="1">
      <alignment/>
      <protection/>
    </xf>
    <xf numFmtId="4" fontId="2" fillId="0" borderId="10" xfId="47" applyNumberFormat="1" applyFont="1" applyBorder="1">
      <alignment/>
      <protection/>
    </xf>
    <xf numFmtId="4" fontId="2" fillId="0" borderId="33" xfId="47" applyNumberFormat="1" applyFont="1" applyBorder="1">
      <alignment/>
      <protection/>
    </xf>
    <xf numFmtId="0" fontId="2" fillId="0" borderId="52" xfId="47" applyFont="1" applyBorder="1" applyAlignment="1">
      <alignment horizontal="left"/>
      <protection/>
    </xf>
    <xf numFmtId="4" fontId="2" fillId="34" borderId="25" xfId="47" applyNumberFormat="1" applyFont="1" applyFill="1" applyBorder="1" applyAlignment="1">
      <alignment horizontal="right"/>
      <protection/>
    </xf>
    <xf numFmtId="4" fontId="2" fillId="34" borderId="39" xfId="47" applyNumberFormat="1" applyFont="1" applyFill="1" applyBorder="1" applyAlignment="1">
      <alignment horizontal="right"/>
      <protection/>
    </xf>
    <xf numFmtId="4" fontId="2" fillId="33" borderId="40" xfId="47" applyNumberFormat="1" applyFont="1" applyFill="1" applyBorder="1" applyAlignment="1">
      <alignment horizontal="right"/>
      <protection/>
    </xf>
    <xf numFmtId="4" fontId="2" fillId="33" borderId="44" xfId="47" applyNumberFormat="1" applyFont="1" applyFill="1" applyBorder="1" applyAlignment="1">
      <alignment horizontal="right"/>
      <protection/>
    </xf>
    <xf numFmtId="4" fontId="2" fillId="33" borderId="49" xfId="47" applyNumberFormat="1" applyFont="1" applyFill="1" applyBorder="1" applyAlignment="1">
      <alignment horizontal="right"/>
      <protection/>
    </xf>
    <xf numFmtId="4" fontId="4" fillId="0" borderId="0" xfId="47" applyNumberFormat="1" applyFont="1" applyFill="1" applyAlignment="1">
      <alignment horizontal="center"/>
      <protection/>
    </xf>
    <xf numFmtId="0" fontId="3" fillId="0" borderId="0" xfId="47" applyFont="1" applyFill="1">
      <alignment/>
      <protection/>
    </xf>
    <xf numFmtId="4" fontId="2" fillId="0" borderId="22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3" xfId="47" applyNumberFormat="1" applyFont="1" applyFill="1" applyBorder="1">
      <alignment/>
      <protection/>
    </xf>
    <xf numFmtId="4" fontId="2" fillId="33" borderId="32" xfId="47" applyNumberFormat="1" applyFont="1" applyFill="1" applyBorder="1" applyAlignment="1">
      <alignment horizontal="right"/>
      <protection/>
    </xf>
    <xf numFmtId="4" fontId="2" fillId="33" borderId="53" xfId="47" applyNumberFormat="1" applyFont="1" applyFill="1" applyBorder="1" applyAlignment="1">
      <alignment horizontal="right"/>
      <protection/>
    </xf>
    <xf numFmtId="4" fontId="2" fillId="33" borderId="54" xfId="47" applyNumberFormat="1" applyFont="1" applyFill="1" applyBorder="1" applyAlignment="1">
      <alignment horizontal="right"/>
      <protection/>
    </xf>
    <xf numFmtId="4" fontId="2" fillId="33" borderId="55" xfId="47" applyNumberFormat="1" applyFont="1" applyFill="1" applyBorder="1" applyAlignment="1">
      <alignment horizontal="right"/>
      <protection/>
    </xf>
    <xf numFmtId="0" fontId="8" fillId="0" borderId="12" xfId="47" applyFont="1" applyFill="1" applyBorder="1" applyAlignment="1">
      <alignment horizontal="center"/>
      <protection/>
    </xf>
    <xf numFmtId="0" fontId="3" fillId="0" borderId="45" xfId="47" applyFont="1" applyFill="1" applyBorder="1">
      <alignment/>
      <protection/>
    </xf>
    <xf numFmtId="4" fontId="4" fillId="0" borderId="0" xfId="47" applyNumberFormat="1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center"/>
      <protection/>
    </xf>
    <xf numFmtId="4" fontId="2" fillId="0" borderId="43" xfId="47" applyNumberFormat="1" applyFont="1" applyFill="1" applyBorder="1" applyAlignment="1">
      <alignment horizontal="right"/>
      <protection/>
    </xf>
    <xf numFmtId="4" fontId="2" fillId="0" borderId="33" xfId="47" applyNumberFormat="1" applyFont="1" applyFill="1" applyBorder="1" applyAlignment="1">
      <alignment horizontal="right"/>
      <protection/>
    </xf>
    <xf numFmtId="4" fontId="2" fillId="0" borderId="39" xfId="47" applyNumberFormat="1" applyFont="1" applyFill="1" applyBorder="1" applyAlignment="1">
      <alignment horizontal="right"/>
      <protection/>
    </xf>
    <xf numFmtId="4" fontId="5" fillId="0" borderId="56" xfId="47" applyNumberFormat="1" applyFont="1" applyFill="1" applyBorder="1" applyAlignment="1">
      <alignment horizontal="right"/>
      <protection/>
    </xf>
    <xf numFmtId="0" fontId="5" fillId="0" borderId="34" xfId="47" applyFont="1" applyFill="1" applyBorder="1" applyAlignment="1">
      <alignment horizontal="left"/>
      <protection/>
    </xf>
    <xf numFmtId="4" fontId="2" fillId="0" borderId="33" xfId="47" applyNumberFormat="1" applyFont="1" applyFill="1" applyBorder="1">
      <alignment/>
      <protection/>
    </xf>
    <xf numFmtId="4" fontId="5" fillId="0" borderId="44" xfId="47" applyNumberFormat="1" applyFont="1" applyFill="1" applyBorder="1" applyAlignment="1">
      <alignment horizontal="right"/>
      <protection/>
    </xf>
    <xf numFmtId="4" fontId="5" fillId="0" borderId="34" xfId="47" applyNumberFormat="1" applyFont="1" applyFill="1" applyBorder="1" applyAlignment="1">
      <alignment horizontal="left"/>
      <protection/>
    </xf>
    <xf numFmtId="4" fontId="2" fillId="0" borderId="25" xfId="47" applyNumberFormat="1" applyFont="1" applyFill="1" applyBorder="1" applyAlignment="1">
      <alignment horizontal="right"/>
      <protection/>
    </xf>
    <xf numFmtId="4" fontId="5" fillId="0" borderId="49" xfId="47" applyNumberFormat="1" applyFont="1" applyFill="1" applyBorder="1" applyAlignment="1">
      <alignment horizontal="right"/>
      <protection/>
    </xf>
    <xf numFmtId="0" fontId="2" fillId="0" borderId="46" xfId="47" applyFont="1" applyBorder="1" applyAlignment="1">
      <alignment horizontal="center"/>
      <protection/>
    </xf>
    <xf numFmtId="4" fontId="2" fillId="0" borderId="46" xfId="47" applyNumberFormat="1" applyFont="1" applyBorder="1">
      <alignment/>
      <protection/>
    </xf>
    <xf numFmtId="0" fontId="3" fillId="0" borderId="46" xfId="47" applyFont="1" applyBorder="1">
      <alignment/>
      <protection/>
    </xf>
    <xf numFmtId="0" fontId="5" fillId="0" borderId="40" xfId="47" applyFont="1" applyBorder="1">
      <alignment/>
      <protection/>
    </xf>
    <xf numFmtId="4" fontId="5" fillId="0" borderId="44" xfId="47" applyNumberFormat="1" applyFont="1" applyBorder="1">
      <alignment/>
      <protection/>
    </xf>
    <xf numFmtId="4" fontId="2" fillId="0" borderId="0" xfId="47" applyNumberFormat="1" applyFont="1" applyAlignment="1">
      <alignment horizontal="right"/>
      <protection/>
    </xf>
    <xf numFmtId="3" fontId="2" fillId="0" borderId="0" xfId="47" applyNumberFormat="1" applyFont="1" applyAlignment="1">
      <alignment horizontal="right"/>
      <protection/>
    </xf>
    <xf numFmtId="3" fontId="1" fillId="0" borderId="0" xfId="47" applyNumberFormat="1">
      <alignment/>
      <protection/>
    </xf>
    <xf numFmtId="0" fontId="3" fillId="0" borderId="46" xfId="47" applyFont="1" applyFill="1" applyBorder="1">
      <alignment/>
      <protection/>
    </xf>
    <xf numFmtId="0" fontId="2" fillId="0" borderId="42" xfId="47" applyFont="1" applyBorder="1" applyAlignment="1">
      <alignment horizontal="center"/>
      <protection/>
    </xf>
    <xf numFmtId="4" fontId="2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4" fontId="2" fillId="0" borderId="35" xfId="47" applyNumberFormat="1" applyFont="1" applyBorder="1">
      <alignment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43" xfId="47" applyNumberFormat="1" applyFont="1" applyFill="1" applyBorder="1">
      <alignment/>
      <protection/>
    </xf>
    <xf numFmtId="0" fontId="0" fillId="0" borderId="0" xfId="0" applyAlignment="1">
      <alignment horizontal="center"/>
    </xf>
    <xf numFmtId="4" fontId="2" fillId="0" borderId="0" xfId="47" applyNumberFormat="1" applyFont="1" applyAlignment="1">
      <alignment horizontal="center"/>
      <protection/>
    </xf>
    <xf numFmtId="3" fontId="2" fillId="0" borderId="0" xfId="47" applyNumberFormat="1" applyFont="1" applyAlignment="1">
      <alignment horizontal="center"/>
      <protection/>
    </xf>
    <xf numFmtId="4" fontId="2" fillId="0" borderId="12" xfId="47" applyNumberFormat="1" applyFont="1" applyFill="1" applyBorder="1" applyAlignment="1">
      <alignment horizontal="right"/>
      <protection/>
    </xf>
    <xf numFmtId="4" fontId="0" fillId="0" borderId="0" xfId="47" applyNumberFormat="1" applyFont="1">
      <alignment/>
      <protection/>
    </xf>
    <xf numFmtId="0" fontId="2" fillId="0" borderId="0" xfId="47" applyFont="1" applyBorder="1" applyAlignment="1">
      <alignment horizontal="left"/>
      <protection/>
    </xf>
    <xf numFmtId="4" fontId="2" fillId="0" borderId="15" xfId="47" applyNumberFormat="1" applyFont="1" applyBorder="1" applyAlignment="1">
      <alignment horizontal="right"/>
      <protection/>
    </xf>
    <xf numFmtId="4" fontId="2" fillId="0" borderId="50" xfId="47" applyNumberFormat="1" applyFont="1" applyBorder="1" applyAlignment="1">
      <alignment horizontal="right"/>
      <protection/>
    </xf>
    <xf numFmtId="4" fontId="2" fillId="0" borderId="27" xfId="47" applyNumberFormat="1" applyFont="1" applyBorder="1" applyAlignment="1">
      <alignment horizontal="right"/>
      <protection/>
    </xf>
    <xf numFmtId="2" fontId="2" fillId="0" borderId="0" xfId="47" applyNumberFormat="1" applyFont="1" applyAlignment="1">
      <alignment horizontal="right"/>
      <protection/>
    </xf>
    <xf numFmtId="2" fontId="2" fillId="0" borderId="0" xfId="47" applyNumberFormat="1" applyFont="1" applyAlignment="1">
      <alignment horizontal="center"/>
      <protection/>
    </xf>
    <xf numFmtId="4" fontId="2" fillId="34" borderId="57" xfId="47" applyNumberFormat="1" applyFont="1" applyFill="1" applyBorder="1" applyAlignment="1">
      <alignment horizontal="right"/>
      <protection/>
    </xf>
    <xf numFmtId="4" fontId="2" fillId="0" borderId="26" xfId="47" applyNumberFormat="1" applyFont="1" applyBorder="1">
      <alignment/>
      <protection/>
    </xf>
    <xf numFmtId="4" fontId="2" fillId="0" borderId="43" xfId="47" applyNumberFormat="1" applyFont="1" applyBorder="1" applyAlignment="1">
      <alignment horizontal="right"/>
      <protection/>
    </xf>
    <xf numFmtId="4" fontId="2" fillId="35" borderId="24" xfId="47" applyNumberFormat="1" applyFont="1" applyFill="1" applyBorder="1" applyAlignment="1">
      <alignment horizontal="right"/>
      <protection/>
    </xf>
    <xf numFmtId="0" fontId="2" fillId="0" borderId="27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4" fontId="5" fillId="0" borderId="16" xfId="47" applyNumberFormat="1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6" xfId="47" applyFont="1" applyBorder="1" applyAlignment="1">
      <alignment horizontal="center"/>
      <protection/>
    </xf>
    <xf numFmtId="0" fontId="2" fillId="0" borderId="26" xfId="47" applyFont="1" applyBorder="1" applyAlignment="1">
      <alignment horizontal="left"/>
      <protection/>
    </xf>
    <xf numFmtId="0" fontId="2" fillId="0" borderId="58" xfId="47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22" xfId="47" applyFont="1" applyBorder="1" applyAlignment="1">
      <alignment horizontal="left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9" fontId="5" fillId="0" borderId="16" xfId="47" applyNumberFormat="1" applyFont="1" applyBorder="1" applyAlignment="1">
      <alignment horizontal="left"/>
      <protection/>
    </xf>
    <xf numFmtId="4" fontId="5" fillId="0" borderId="34" xfId="47" applyNumberFormat="1" applyFont="1" applyBorder="1" applyAlignment="1">
      <alignment horizontal="center"/>
      <protection/>
    </xf>
    <xf numFmtId="4" fontId="5" fillId="0" borderId="17" xfId="47" applyNumberFormat="1" applyFont="1" applyBorder="1" applyAlignment="1">
      <alignment horizontal="center"/>
      <protection/>
    </xf>
    <xf numFmtId="0" fontId="5" fillId="0" borderId="34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OJ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E29" sqref="E29"/>
    </sheetView>
  </sheetViews>
  <sheetFormatPr defaultColWidth="9.00390625" defaultRowHeight="12.75"/>
  <cols>
    <col min="2" max="3" width="4.875" style="0" customWidth="1"/>
    <col min="6" max="6" width="8.75390625" style="0" customWidth="1"/>
  </cols>
  <sheetData>
    <row r="1" spans="2:4" ht="12.75">
      <c r="B1" s="28"/>
      <c r="C1" s="28"/>
      <c r="D1" s="28" t="s">
        <v>22</v>
      </c>
    </row>
    <row r="2" spans="2:4" ht="12.75">
      <c r="B2" s="28"/>
      <c r="C2" s="28"/>
      <c r="D2" s="28"/>
    </row>
    <row r="3" spans="2:3" ht="12.75">
      <c r="B3" s="28"/>
      <c r="C3" s="28"/>
    </row>
    <row r="4" spans="2:4" ht="12.75">
      <c r="B4" s="158">
        <v>110</v>
      </c>
      <c r="C4" s="158"/>
      <c r="D4" t="s">
        <v>23</v>
      </c>
    </row>
    <row r="5" spans="2:3" ht="12.75">
      <c r="B5" s="158"/>
      <c r="C5" s="158"/>
    </row>
    <row r="6" spans="2:4" ht="12.75">
      <c r="B6" s="158">
        <v>111</v>
      </c>
      <c r="C6" s="158"/>
      <c r="D6" t="s">
        <v>24</v>
      </c>
    </row>
    <row r="7" spans="2:3" ht="12.75">
      <c r="B7" s="158"/>
      <c r="C7" s="158"/>
    </row>
    <row r="8" spans="2:4" ht="12.75">
      <c r="B8" s="158">
        <v>112</v>
      </c>
      <c r="C8" s="158"/>
      <c r="D8" t="s">
        <v>25</v>
      </c>
    </row>
    <row r="9" spans="2:3" ht="12.75">
      <c r="B9" s="158"/>
      <c r="C9" s="158"/>
    </row>
    <row r="10" spans="2:4" ht="12.75">
      <c r="B10" s="158">
        <v>113</v>
      </c>
      <c r="C10" s="158"/>
      <c r="D10" t="s">
        <v>122</v>
      </c>
    </row>
    <row r="11" spans="2:3" ht="12.75">
      <c r="B11" s="158"/>
      <c r="C11" s="158"/>
    </row>
    <row r="12" spans="2:4" ht="12.75">
      <c r="B12" s="158">
        <v>114</v>
      </c>
      <c r="C12" s="158"/>
      <c r="D12" t="s">
        <v>26</v>
      </c>
    </row>
    <row r="13" spans="2:3" ht="12.75">
      <c r="B13" s="158"/>
      <c r="C13" s="158"/>
    </row>
    <row r="14" spans="2:4" ht="12.75">
      <c r="B14" s="158">
        <v>115</v>
      </c>
      <c r="C14" s="158"/>
      <c r="D14" t="s">
        <v>27</v>
      </c>
    </row>
    <row r="15" spans="2:3" ht="12.75">
      <c r="B15" s="158"/>
      <c r="C15" s="158"/>
    </row>
    <row r="16" spans="2:4" ht="12.75">
      <c r="B16" s="158">
        <v>116</v>
      </c>
      <c r="C16" s="158"/>
      <c r="D16" t="s">
        <v>28</v>
      </c>
    </row>
    <row r="17" spans="2:3" ht="12.75">
      <c r="B17" s="158"/>
      <c r="C17" s="158"/>
    </row>
    <row r="18" spans="2:4" ht="12.75">
      <c r="B18" s="158">
        <v>117</v>
      </c>
      <c r="C18" s="158"/>
      <c r="D18" t="s">
        <v>29</v>
      </c>
    </row>
    <row r="19" spans="2:3" ht="12.75">
      <c r="B19" s="158"/>
      <c r="C19" s="158"/>
    </row>
    <row r="20" spans="2:4" ht="12.75">
      <c r="B20" s="158">
        <v>118</v>
      </c>
      <c r="C20" s="158"/>
      <c r="D20" t="s">
        <v>30</v>
      </c>
    </row>
    <row r="21" spans="2:3" ht="12.75">
      <c r="B21" s="158"/>
      <c r="C21" s="158"/>
    </row>
    <row r="22" spans="2:4" ht="12.75">
      <c r="B22" s="158">
        <v>119</v>
      </c>
      <c r="C22" s="158"/>
      <c r="D22" t="s">
        <v>31</v>
      </c>
    </row>
    <row r="23" spans="2:3" ht="12.75">
      <c r="B23" s="158"/>
      <c r="C23" s="158"/>
    </row>
    <row r="24" spans="2:4" ht="12.75">
      <c r="B24" s="158">
        <v>120</v>
      </c>
      <c r="C24" s="158"/>
      <c r="D24" t="s">
        <v>32</v>
      </c>
    </row>
    <row r="25" spans="2:3" ht="12.75">
      <c r="B25" s="27"/>
      <c r="C25" s="27"/>
    </row>
    <row r="26" spans="2:3" ht="12.75">
      <c r="B26" s="27"/>
      <c r="C26" s="27"/>
    </row>
  </sheetData>
  <sheetProtection/>
  <printOptions/>
  <pageMargins left="0.7874015748031497" right="0.7874015748031497" top="0.984251968503937" bottom="0.984251968503937" header="0.5118110236220472" footer="0.5118110236220472"/>
  <pageSetup firstPageNumber="87" useFirstPageNumber="1" horizontalDpi="600" verticalDpi="600" orientation="portrait" paperSize="9" r:id="rId1"/>
  <headerFooter alignWithMargins="0">
    <oddFooter>&amp;LZákladní školy - obsah&amp;R109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L19" sqref="L1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5.25390625" style="4" customWidth="1"/>
    <col min="12" max="16384" width="9.125" style="5" customWidth="1"/>
  </cols>
  <sheetData>
    <row r="1" spans="1:9" ht="15">
      <c r="A1" s="29" t="s">
        <v>69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70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24">
        <v>3029000</v>
      </c>
      <c r="D7" s="22">
        <v>3049200</v>
      </c>
      <c r="E7" s="61">
        <v>3049200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164">
        <v>0</v>
      </c>
      <c r="D8" s="64">
        <v>889700</v>
      </c>
      <c r="E8" s="64">
        <v>889700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177</v>
      </c>
      <c r="B9" s="20"/>
      <c r="C9" s="164">
        <v>0</v>
      </c>
      <c r="D9" s="64">
        <v>98800</v>
      </c>
      <c r="E9" s="64">
        <v>71666.7</v>
      </c>
      <c r="F9" s="43">
        <f>E9/D9</f>
        <v>0.7253714574898785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 aca="true" t="shared" si="1" ref="F11:F16"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>
      <c r="A12" s="13" t="s">
        <v>171</v>
      </c>
      <c r="B12" s="16"/>
      <c r="C12" s="164">
        <v>0</v>
      </c>
      <c r="D12" s="64">
        <v>35400</v>
      </c>
      <c r="E12" s="64">
        <v>35376.33</v>
      </c>
      <c r="F12" s="43">
        <f t="shared" si="1"/>
        <v>0.9993313559322035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82" t="s">
        <v>58</v>
      </c>
      <c r="B13" s="183"/>
      <c r="C13" s="164">
        <v>500000</v>
      </c>
      <c r="D13" s="64">
        <v>278800</v>
      </c>
      <c r="E13" s="64">
        <v>278800</v>
      </c>
      <c r="F13" s="43">
        <f t="shared" si="1"/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2200000</v>
      </c>
      <c r="D14" s="64">
        <v>1789500</v>
      </c>
      <c r="E14" s="64">
        <v>1789509.99</v>
      </c>
      <c r="F14" s="43">
        <f t="shared" si="1"/>
        <v>1.0000055825649623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3" t="s">
        <v>68</v>
      </c>
      <c r="B15" s="20"/>
      <c r="C15" s="165">
        <v>2000</v>
      </c>
      <c r="D15" s="67">
        <v>1393400</v>
      </c>
      <c r="E15" s="67">
        <v>1393341.44</v>
      </c>
      <c r="F15" s="43">
        <f t="shared" si="1"/>
        <v>0.9999579733027127</v>
      </c>
      <c r="G15" s="133">
        <v>850000</v>
      </c>
      <c r="H15" s="66">
        <v>444200</v>
      </c>
      <c r="I15" s="67">
        <v>444167.53</v>
      </c>
      <c r="J15" s="43">
        <f>I15/H15</f>
        <v>0.999926902296263</v>
      </c>
    </row>
    <row r="16" spans="1:10" ht="15" customHeight="1" thickBot="1">
      <c r="A16" s="173" t="s">
        <v>90</v>
      </c>
      <c r="B16" s="174"/>
      <c r="C16" s="166">
        <v>0</v>
      </c>
      <c r="D16" s="70">
        <v>41000</v>
      </c>
      <c r="E16" s="70">
        <v>40976</v>
      </c>
      <c r="F16" s="43">
        <f t="shared" si="1"/>
        <v>0.9994146341463415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355700</v>
      </c>
      <c r="D18" s="72">
        <v>259900</v>
      </c>
      <c r="E18" s="61">
        <v>259895.58</v>
      </c>
      <c r="F18" s="43">
        <f aca="true" t="shared" si="2" ref="F18:F42">E18/D18</f>
        <v>0.9999829934590226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446400</v>
      </c>
      <c r="D19" s="61">
        <v>1159500</v>
      </c>
      <c r="E19" s="61">
        <v>1159652.97</v>
      </c>
      <c r="F19" s="43">
        <f t="shared" si="2"/>
        <v>1.0001319275549805</v>
      </c>
      <c r="G19" s="96">
        <v>30000</v>
      </c>
      <c r="H19" s="96">
        <v>1400</v>
      </c>
      <c r="I19" s="61">
        <v>1313.53</v>
      </c>
      <c r="J19" s="43">
        <f>I19/H19</f>
        <v>0.9382357142857143</v>
      </c>
    </row>
    <row r="20" spans="1:10" ht="15" customHeight="1">
      <c r="A20" s="18" t="s">
        <v>125</v>
      </c>
      <c r="B20" s="19">
        <v>501</v>
      </c>
      <c r="C20" s="71">
        <v>2200000</v>
      </c>
      <c r="D20" s="61">
        <v>1789500</v>
      </c>
      <c r="E20" s="61">
        <v>1789509.99</v>
      </c>
      <c r="F20" s="43">
        <f t="shared" si="2"/>
        <v>1.0000055825649623</v>
      </c>
      <c r="G20" s="96">
        <v>60000</v>
      </c>
      <c r="H20" s="96">
        <v>52500</v>
      </c>
      <c r="I20" s="61">
        <v>52456.4</v>
      </c>
      <c r="J20" s="43">
        <f>I20/H20</f>
        <v>0.9991695238095238</v>
      </c>
    </row>
    <row r="21" spans="1:10" ht="15" customHeight="1">
      <c r="A21" s="10" t="s">
        <v>126</v>
      </c>
      <c r="B21" s="11">
        <v>502</v>
      </c>
      <c r="C21" s="74">
        <v>655500</v>
      </c>
      <c r="D21" s="72">
        <v>516600</v>
      </c>
      <c r="E21" s="72">
        <v>516536.34</v>
      </c>
      <c r="F21" s="43">
        <f t="shared" si="2"/>
        <v>0.9998767711962835</v>
      </c>
      <c r="G21" s="123">
        <v>90000</v>
      </c>
      <c r="H21" s="123">
        <v>72000</v>
      </c>
      <c r="I21" s="72">
        <v>71919.22</v>
      </c>
      <c r="J21" s="43">
        <f>I21/H21</f>
        <v>0.9988780555555555</v>
      </c>
    </row>
    <row r="22" spans="1:10" ht="15" customHeight="1">
      <c r="A22" s="10" t="s">
        <v>127</v>
      </c>
      <c r="B22" s="11">
        <v>502</v>
      </c>
      <c r="C22" s="74">
        <v>480000</v>
      </c>
      <c r="D22" s="72">
        <v>349800</v>
      </c>
      <c r="E22" s="72">
        <v>349801.36</v>
      </c>
      <c r="F22" s="43">
        <f t="shared" si="2"/>
        <v>1.0000038879359634</v>
      </c>
      <c r="G22" s="123">
        <v>40000</v>
      </c>
      <c r="H22" s="123">
        <v>42700</v>
      </c>
      <c r="I22" s="72">
        <v>42741.64</v>
      </c>
      <c r="J22" s="43">
        <f>I22/H22</f>
        <v>1.0009751756440282</v>
      </c>
    </row>
    <row r="23" spans="1:10" ht="15" customHeight="1">
      <c r="A23" s="10" t="s">
        <v>128</v>
      </c>
      <c r="B23" s="11">
        <v>502</v>
      </c>
      <c r="C23" s="74">
        <v>180000</v>
      </c>
      <c r="D23" s="72">
        <v>205200</v>
      </c>
      <c r="E23" s="72">
        <v>205268.06</v>
      </c>
      <c r="F23" s="43">
        <f t="shared" si="2"/>
        <v>1.0003316764132553</v>
      </c>
      <c r="G23" s="123">
        <v>20000</v>
      </c>
      <c r="H23" s="123">
        <v>20900</v>
      </c>
      <c r="I23" s="72">
        <v>20855.94</v>
      </c>
      <c r="J23" s="43">
        <f>I23/H23</f>
        <v>0.997891866028708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11300</v>
      </c>
      <c r="I25" s="72">
        <v>11333.46</v>
      </c>
      <c r="J25" s="43">
        <f>I25/H25</f>
        <v>1.0029610619469025</v>
      </c>
    </row>
    <row r="26" spans="1:10" ht="15" customHeight="1">
      <c r="A26" s="10" t="s">
        <v>131</v>
      </c>
      <c r="B26" s="11">
        <v>511</v>
      </c>
      <c r="C26" s="74">
        <v>160500</v>
      </c>
      <c r="D26" s="72">
        <v>321300</v>
      </c>
      <c r="E26" s="72">
        <v>321290.79</v>
      </c>
      <c r="F26" s="43">
        <f t="shared" si="2"/>
        <v>0.9999713352007469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193</v>
      </c>
      <c r="B27" s="11">
        <v>512</v>
      </c>
      <c r="C27" s="74">
        <v>50000</v>
      </c>
      <c r="D27" s="72">
        <v>-11800</v>
      </c>
      <c r="E27" s="72">
        <v>-11862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4000</v>
      </c>
      <c r="D28" s="72">
        <v>800</v>
      </c>
      <c r="E28" s="72">
        <v>792</v>
      </c>
      <c r="F28" s="43">
        <f t="shared" si="2"/>
        <v>0.99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1037200</v>
      </c>
      <c r="D29" s="72">
        <v>1793500</v>
      </c>
      <c r="E29" s="72">
        <v>1766209.07</v>
      </c>
      <c r="F29" s="43">
        <f t="shared" si="2"/>
        <v>0.9847834234736549</v>
      </c>
      <c r="G29" s="123">
        <v>0</v>
      </c>
      <c r="H29" s="123">
        <v>5900</v>
      </c>
      <c r="I29" s="72">
        <v>5837.81</v>
      </c>
      <c r="J29" s="43">
        <f>I29/H29</f>
        <v>0.9894593220338984</v>
      </c>
    </row>
    <row r="30" spans="1:10" ht="15" customHeight="1">
      <c r="A30" s="10" t="s">
        <v>227</v>
      </c>
      <c r="B30" s="11">
        <v>521</v>
      </c>
      <c r="C30" s="74">
        <v>0</v>
      </c>
      <c r="D30" s="72">
        <v>741300</v>
      </c>
      <c r="E30" s="72">
        <v>741281</v>
      </c>
      <c r="F30" s="43">
        <f t="shared" si="2"/>
        <v>0.9999743693511399</v>
      </c>
      <c r="G30" s="123">
        <v>360000</v>
      </c>
      <c r="H30" s="123">
        <v>136600</v>
      </c>
      <c r="I30" s="72">
        <v>136637</v>
      </c>
      <c r="J30" s="43">
        <f>I30/H30</f>
        <v>1.0002708638360176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193200</v>
      </c>
      <c r="E31" s="72">
        <v>193318</v>
      </c>
      <c r="F31" s="43">
        <f>E31/D31</f>
        <v>1.0006107660455485</v>
      </c>
      <c r="G31" s="123">
        <v>11300</v>
      </c>
      <c r="H31" s="123">
        <v>6400</v>
      </c>
      <c r="I31" s="72">
        <v>6374</v>
      </c>
      <c r="J31" s="43">
        <f>I31/H31</f>
        <v>0.9959375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113400</v>
      </c>
      <c r="E32" s="72">
        <v>113330.99</v>
      </c>
      <c r="F32" s="43">
        <f t="shared" si="2"/>
        <v>0.9993914462081129</v>
      </c>
      <c r="G32" s="123">
        <v>700</v>
      </c>
      <c r="H32" s="123">
        <v>400</v>
      </c>
      <c r="I32" s="72">
        <v>376.88</v>
      </c>
      <c r="J32" s="43">
        <f>I32/H32</f>
        <v>0.9422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100</v>
      </c>
      <c r="I33" s="72">
        <v>35</v>
      </c>
      <c r="J33" s="43">
        <f>I33/H33</f>
        <v>0.35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237</v>
      </c>
      <c r="B38" s="11">
        <v>549</v>
      </c>
      <c r="C38" s="74">
        <v>40000</v>
      </c>
      <c r="D38" s="72">
        <v>37800</v>
      </c>
      <c r="E38" s="72">
        <v>37814</v>
      </c>
      <c r="F38" s="43">
        <f t="shared" si="2"/>
        <v>1.0003703703703704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121700</v>
      </c>
      <c r="D39" s="72">
        <v>120500</v>
      </c>
      <c r="E39" s="72">
        <v>120496.81</v>
      </c>
      <c r="F39" s="43">
        <f t="shared" si="2"/>
        <v>0.9999735269709543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300</v>
      </c>
      <c r="E40" s="77">
        <v>235.5</v>
      </c>
      <c r="F40" s="43">
        <f t="shared" si="2"/>
        <v>0.785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5731000</v>
      </c>
      <c r="D41" s="50">
        <f>SUM(D7:D16)</f>
        <v>7590800</v>
      </c>
      <c r="E41" s="50">
        <f>SUM(E7:E16)</f>
        <v>7563570.460000001</v>
      </c>
      <c r="F41" s="51">
        <f t="shared" si="2"/>
        <v>0.9964128234178217</v>
      </c>
      <c r="G41" s="52">
        <f>SUM(G7:G16)</f>
        <v>850000</v>
      </c>
      <c r="H41" s="52">
        <f>SUM(H7:H16)</f>
        <v>444200</v>
      </c>
      <c r="I41" s="53">
        <f>SUM(I7:I16)</f>
        <v>444167.53</v>
      </c>
      <c r="J41" s="51">
        <f>I41/H41</f>
        <v>0.999926902296263</v>
      </c>
    </row>
    <row r="42" spans="1:10" ht="15" customHeight="1" thickBot="1">
      <c r="A42" s="13" t="s">
        <v>21</v>
      </c>
      <c r="B42" s="16"/>
      <c r="C42" s="54">
        <f>-SUM(C18:C40)</f>
        <v>-5731000</v>
      </c>
      <c r="D42" s="54">
        <f>-SUM(D18:D40)</f>
        <v>-7590800</v>
      </c>
      <c r="E42" s="54">
        <f>-SUM(E18:E40)</f>
        <v>-7563570.46</v>
      </c>
      <c r="F42" s="43">
        <f t="shared" si="2"/>
        <v>0.9964128234178216</v>
      </c>
      <c r="G42" s="55">
        <f>-SUM(G18:G40)</f>
        <v>-612000</v>
      </c>
      <c r="H42" s="55">
        <f>-SUM(H18:H40)</f>
        <v>-350200</v>
      </c>
      <c r="I42" s="56">
        <f>-SUM(I18:I40)</f>
        <v>-349880.88</v>
      </c>
      <c r="J42" s="43">
        <f>I42/H42</f>
        <v>0.9990887492861222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238000</v>
      </c>
      <c r="H43" s="93">
        <f>+H41+H42</f>
        <v>94000</v>
      </c>
      <c r="I43" s="79">
        <f>+I41+I42</f>
        <v>94286.65000000002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94286.65000000002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60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K25" sqref="K25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66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67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24">
        <v>1280000</v>
      </c>
      <c r="D7" s="22">
        <v>1299600</v>
      </c>
      <c r="E7" s="61">
        <v>1299600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164">
        <v>0</v>
      </c>
      <c r="D8" s="64">
        <v>569300</v>
      </c>
      <c r="E8" s="64">
        <v>569300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229</v>
      </c>
      <c r="B9" s="20"/>
      <c r="C9" s="164">
        <v>0</v>
      </c>
      <c r="D9" s="64">
        <v>902600</v>
      </c>
      <c r="E9" s="64">
        <v>902517.12</v>
      </c>
      <c r="F9" s="43">
        <f>E9/D9</f>
        <v>0.9999081763793486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164">
        <v>0</v>
      </c>
      <c r="D11" s="64">
        <v>32200</v>
      </c>
      <c r="E11" s="64">
        <v>27200</v>
      </c>
      <c r="F11" s="43">
        <f>E11/D11</f>
        <v>0.84472049689441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82" t="s">
        <v>58</v>
      </c>
      <c r="B13" s="183"/>
      <c r="C13" s="164">
        <v>320000</v>
      </c>
      <c r="D13" s="64">
        <v>238000</v>
      </c>
      <c r="E13" s="64">
        <v>239000</v>
      </c>
      <c r="F13" s="43">
        <f>E13/D13</f>
        <v>1.004201680672269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1300000</v>
      </c>
      <c r="D14" s="64">
        <v>1078000</v>
      </c>
      <c r="E14" s="64">
        <v>1077760</v>
      </c>
      <c r="F14" s="43">
        <f>E14/D14</f>
        <v>0.9997773654916512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68</v>
      </c>
      <c r="B15" s="184"/>
      <c r="C15" s="165">
        <v>1000</v>
      </c>
      <c r="D15" s="67">
        <v>755700</v>
      </c>
      <c r="E15" s="67">
        <v>729363.77</v>
      </c>
      <c r="F15" s="43">
        <f>E15/D15</f>
        <v>0.9651498875215032</v>
      </c>
      <c r="G15" s="133">
        <v>150000</v>
      </c>
      <c r="H15" s="66">
        <v>126000</v>
      </c>
      <c r="I15" s="67">
        <v>126302</v>
      </c>
      <c r="J15" s="43">
        <f>I15/H15</f>
        <v>1.0023968253968254</v>
      </c>
    </row>
    <row r="16" spans="1:10" ht="15" customHeight="1" thickBot="1">
      <c r="A16" s="173" t="s">
        <v>90</v>
      </c>
      <c r="B16" s="174"/>
      <c r="C16" s="166">
        <v>0</v>
      </c>
      <c r="D16" s="70">
        <v>170300</v>
      </c>
      <c r="E16" s="70">
        <v>170260.85</v>
      </c>
      <c r="F16" s="43">
        <f>E16/D16</f>
        <v>0.9997701115678215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50000</v>
      </c>
      <c r="D18" s="72">
        <v>379000</v>
      </c>
      <c r="E18" s="61">
        <v>379005.74</v>
      </c>
      <c r="F18" s="43">
        <f aca="true" t="shared" si="1" ref="F18:F23">E18/D18</f>
        <v>1.0000151451187336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60000</v>
      </c>
      <c r="D19" s="61">
        <v>481700</v>
      </c>
      <c r="E19" s="61">
        <v>481635.09</v>
      </c>
      <c r="F19" s="43">
        <f t="shared" si="1"/>
        <v>0.9998652480797178</v>
      </c>
      <c r="G19" s="21">
        <v>10000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1300000</v>
      </c>
      <c r="D20" s="61">
        <v>1078000</v>
      </c>
      <c r="E20" s="61">
        <v>1077761.76</v>
      </c>
      <c r="F20" s="43">
        <f t="shared" si="1"/>
        <v>0.9997789981447125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250000</v>
      </c>
      <c r="D21" s="72">
        <v>225000</v>
      </c>
      <c r="E21" s="72">
        <v>225044.2</v>
      </c>
      <c r="F21" s="43">
        <f t="shared" si="1"/>
        <v>1.0001964444444444</v>
      </c>
      <c r="G21" s="123">
        <v>30000</v>
      </c>
      <c r="H21" s="123">
        <v>13000</v>
      </c>
      <c r="I21" s="72">
        <v>12313.5</v>
      </c>
      <c r="J21" s="43">
        <f>I21/H21</f>
        <v>0.9471923076923077</v>
      </c>
    </row>
    <row r="22" spans="1:10" ht="15" customHeight="1">
      <c r="A22" s="10" t="s">
        <v>127</v>
      </c>
      <c r="B22" s="11">
        <v>502</v>
      </c>
      <c r="C22" s="74">
        <v>280000</v>
      </c>
      <c r="D22" s="72">
        <v>249000</v>
      </c>
      <c r="E22" s="72">
        <v>238542.75</v>
      </c>
      <c r="F22" s="43">
        <f t="shared" si="1"/>
        <v>0.9580030120481928</v>
      </c>
      <c r="G22" s="123">
        <v>15000</v>
      </c>
      <c r="H22" s="123">
        <v>7000</v>
      </c>
      <c r="I22" s="72">
        <v>6419.25</v>
      </c>
      <c r="J22" s="43">
        <f>I22/H22</f>
        <v>0.9170357142857143</v>
      </c>
    </row>
    <row r="23" spans="1:10" ht="15" customHeight="1">
      <c r="A23" s="10" t="s">
        <v>128</v>
      </c>
      <c r="B23" s="11">
        <v>502</v>
      </c>
      <c r="C23" s="74">
        <v>160000</v>
      </c>
      <c r="D23" s="72">
        <v>127000</v>
      </c>
      <c r="E23" s="72">
        <v>126332.29</v>
      </c>
      <c r="F23" s="43">
        <f t="shared" si="1"/>
        <v>0.9947424409448818</v>
      </c>
      <c r="G23" s="123">
        <v>15000</v>
      </c>
      <c r="H23" s="123">
        <v>6300</v>
      </c>
      <c r="I23" s="72">
        <v>6244.25</v>
      </c>
      <c r="J23" s="43">
        <f>I23/H23</f>
        <v>0.9911507936507936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92000</v>
      </c>
      <c r="D26" s="72">
        <v>260000</v>
      </c>
      <c r="E26" s="72">
        <v>255739.52</v>
      </c>
      <c r="F26" s="43">
        <f>E26/D26</f>
        <v>0.9836135384615384</v>
      </c>
      <c r="G26" s="123">
        <v>20000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0</v>
      </c>
      <c r="D27" s="72">
        <v>3000</v>
      </c>
      <c r="E27" s="72">
        <v>2977</v>
      </c>
      <c r="F27" s="43">
        <f>E27/D27</f>
        <v>0.9923333333333333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352000</v>
      </c>
      <c r="D29" s="72">
        <v>869700</v>
      </c>
      <c r="E29" s="72">
        <v>869680.79</v>
      </c>
      <c r="F29" s="43">
        <f>E29/D29</f>
        <v>0.9999779119236519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50000</v>
      </c>
      <c r="D30" s="72">
        <v>664100</v>
      </c>
      <c r="E30" s="72">
        <v>664100</v>
      </c>
      <c r="F30" s="43">
        <f>E30/D30</f>
        <v>1</v>
      </c>
      <c r="G30" s="123">
        <v>25000</v>
      </c>
      <c r="H30" s="123">
        <v>14000</v>
      </c>
      <c r="I30" s="72">
        <v>13870</v>
      </c>
      <c r="J30" s="43">
        <f>I30/H30</f>
        <v>0.9907142857142858</v>
      </c>
    </row>
    <row r="31" spans="1:10" ht="15" customHeight="1">
      <c r="A31" s="10" t="s">
        <v>135</v>
      </c>
      <c r="B31" s="11">
        <v>524</v>
      </c>
      <c r="C31" s="74">
        <v>20000</v>
      </c>
      <c r="D31" s="72">
        <v>199800</v>
      </c>
      <c r="E31" s="72">
        <v>199797.5</v>
      </c>
      <c r="F31" s="43">
        <f>E31/D31</f>
        <v>0.9999874874874874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2000</v>
      </c>
      <c r="D32" s="72">
        <v>148500</v>
      </c>
      <c r="E32" s="72">
        <v>148448.41</v>
      </c>
      <c r="F32" s="43">
        <f>E32/D32</f>
        <v>0.9996525925925926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700</v>
      </c>
      <c r="E33" s="72">
        <v>623.97</v>
      </c>
      <c r="F33" s="43">
        <f>E33/D33</f>
        <v>0.8913857142857143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12000</v>
      </c>
      <c r="D38" s="72">
        <v>67000</v>
      </c>
      <c r="E38" s="72">
        <v>67092</v>
      </c>
      <c r="F38" s="43">
        <f>E38/D38</f>
        <v>1.0013731343283583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273000</v>
      </c>
      <c r="D39" s="72">
        <v>293000</v>
      </c>
      <c r="E39" s="72">
        <v>294022.17</v>
      </c>
      <c r="F39" s="43">
        <f>E39/D39</f>
        <v>1.0034886348122867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200</v>
      </c>
      <c r="E40" s="77">
        <v>166.24</v>
      </c>
      <c r="F40" s="43">
        <f>E40/D40</f>
        <v>0.8312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2901000</v>
      </c>
      <c r="D41" s="50">
        <f>SUM(D7:D16)</f>
        <v>5045700</v>
      </c>
      <c r="E41" s="50">
        <f>SUM(E7:E16)</f>
        <v>5015001.74</v>
      </c>
      <c r="F41" s="51">
        <f>E41/D41</f>
        <v>0.9939159561606913</v>
      </c>
      <c r="G41" s="52">
        <f>SUM(G7:G16)</f>
        <v>150000</v>
      </c>
      <c r="H41" s="52">
        <f>SUM(H7:H16)</f>
        <v>126000</v>
      </c>
      <c r="I41" s="53">
        <f>SUM(I7:I16)</f>
        <v>126302</v>
      </c>
      <c r="J41" s="51">
        <f>I41/H41</f>
        <v>1.0023968253968254</v>
      </c>
    </row>
    <row r="42" spans="1:10" ht="15" customHeight="1" thickBot="1">
      <c r="A42" s="13" t="s">
        <v>21</v>
      </c>
      <c r="B42" s="16"/>
      <c r="C42" s="54">
        <f>-SUM(C18:C40)</f>
        <v>-2901000</v>
      </c>
      <c r="D42" s="54">
        <f>-SUM(D18:D40)</f>
        <v>-5045700</v>
      </c>
      <c r="E42" s="54">
        <f>-SUM(E18:E40)</f>
        <v>-5030969.430000001</v>
      </c>
      <c r="F42" s="43">
        <f>E42/D42</f>
        <v>0.9970805695939118</v>
      </c>
      <c r="G42" s="55">
        <f>-SUM(G18:G40)</f>
        <v>-115000</v>
      </c>
      <c r="H42" s="55">
        <f>-SUM(H18:H40)</f>
        <v>-40300</v>
      </c>
      <c r="I42" s="56">
        <f>-SUM(I18:I40)</f>
        <v>-38847</v>
      </c>
      <c r="J42" s="43">
        <f>I42/H42</f>
        <v>0.9639454094292804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-15967.69000000041</v>
      </c>
      <c r="F43" s="59" t="s">
        <v>19</v>
      </c>
      <c r="G43" s="141">
        <f>+G41+G42</f>
        <v>35000</v>
      </c>
      <c r="H43" s="93">
        <f>+H41+H42</f>
        <v>85700</v>
      </c>
      <c r="I43" s="79">
        <f>+I41+I42</f>
        <v>87455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71487.30999999959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60"/>
    </row>
  </sheetData>
  <sheetProtection/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G36" sqref="G36"/>
    </sheetView>
  </sheetViews>
  <sheetFormatPr defaultColWidth="9.00390625" defaultRowHeight="12.75"/>
  <cols>
    <col min="1" max="1" width="52.87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62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63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2" ht="15" customHeight="1">
      <c r="A7" s="180" t="s">
        <v>198</v>
      </c>
      <c r="B7" s="181"/>
      <c r="C7" s="24">
        <v>3412000</v>
      </c>
      <c r="D7" s="22">
        <v>4193900</v>
      </c>
      <c r="E7" s="61">
        <v>4193900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  <c r="L7" s="44"/>
    </row>
    <row r="8" spans="1:12" ht="15" customHeight="1">
      <c r="A8" s="13" t="s">
        <v>197</v>
      </c>
      <c r="B8" s="20"/>
      <c r="C8" s="164">
        <v>0</v>
      </c>
      <c r="D8" s="64">
        <v>1125400</v>
      </c>
      <c r="E8" s="64">
        <v>1125400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  <c r="L8" s="44"/>
    </row>
    <row r="9" spans="1:12" ht="15" customHeight="1">
      <c r="A9" s="13" t="s">
        <v>230</v>
      </c>
      <c r="B9" s="20"/>
      <c r="C9" s="164">
        <v>0</v>
      </c>
      <c r="D9" s="64">
        <v>2970000</v>
      </c>
      <c r="E9" s="64">
        <v>2969545.63</v>
      </c>
      <c r="F9" s="43">
        <f>E9/D9</f>
        <v>0.9998470134680134</v>
      </c>
      <c r="G9" s="132">
        <v>0</v>
      </c>
      <c r="H9" s="63">
        <v>0</v>
      </c>
      <c r="I9" s="64">
        <v>0</v>
      </c>
      <c r="J9" s="46">
        <f>IF(ISERR(I9/H9),0,I9/H9)</f>
        <v>0</v>
      </c>
      <c r="L9" s="44"/>
    </row>
    <row r="10" spans="1:12" ht="15" customHeight="1">
      <c r="A10" s="13" t="s">
        <v>234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>IF(ISERR(I10/H10),0,I10/H10)</f>
        <v>0</v>
      </c>
      <c r="K10" s="162"/>
      <c r="L10" s="44"/>
    </row>
    <row r="11" spans="1:12" ht="15" customHeight="1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>IF(ISERR(I11/H11),0,I11/H11)</f>
        <v>0</v>
      </c>
      <c r="K11" s="162"/>
      <c r="L11" s="44"/>
    </row>
    <row r="12" spans="1:12" ht="15" customHeight="1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>IF(ISERR(I12/H12),0,I12/H12)</f>
        <v>0</v>
      </c>
      <c r="K12" s="162"/>
      <c r="L12" s="44"/>
    </row>
    <row r="13" spans="1:12" ht="15" customHeight="1">
      <c r="A13" s="182" t="s">
        <v>64</v>
      </c>
      <c r="B13" s="183"/>
      <c r="C13" s="164">
        <v>510000</v>
      </c>
      <c r="D13" s="64">
        <v>416600</v>
      </c>
      <c r="E13" s="64">
        <v>405990</v>
      </c>
      <c r="F13" s="43">
        <f>E13/D13</f>
        <v>0.9745319251080172</v>
      </c>
      <c r="G13" s="132">
        <v>0</v>
      </c>
      <c r="H13" s="63">
        <v>0</v>
      </c>
      <c r="I13" s="64">
        <v>0</v>
      </c>
      <c r="J13" s="46">
        <f t="shared" si="0"/>
        <v>0</v>
      </c>
      <c r="K13" s="162"/>
      <c r="L13" s="44"/>
    </row>
    <row r="14" spans="1:12" ht="15" customHeight="1">
      <c r="A14" s="182" t="s">
        <v>59</v>
      </c>
      <c r="B14" s="184"/>
      <c r="C14" s="164">
        <v>3100000</v>
      </c>
      <c r="D14" s="64">
        <v>2187000</v>
      </c>
      <c r="E14" s="64">
        <v>2186534.19</v>
      </c>
      <c r="F14" s="43">
        <f>E14/D14</f>
        <v>0.9997870096021948</v>
      </c>
      <c r="G14" s="132">
        <v>0</v>
      </c>
      <c r="H14" s="63">
        <v>0</v>
      </c>
      <c r="I14" s="64">
        <v>0</v>
      </c>
      <c r="J14" s="46">
        <f t="shared" si="0"/>
        <v>0</v>
      </c>
      <c r="K14" s="162"/>
      <c r="L14" s="44"/>
    </row>
    <row r="15" spans="1:12" ht="15" customHeight="1">
      <c r="A15" s="182" t="s">
        <v>65</v>
      </c>
      <c r="B15" s="184"/>
      <c r="C15" s="165">
        <v>700000</v>
      </c>
      <c r="D15" s="67">
        <v>1123300</v>
      </c>
      <c r="E15" s="67">
        <v>1123219.64</v>
      </c>
      <c r="F15" s="43">
        <f>E15/D15</f>
        <v>0.9999284607851864</v>
      </c>
      <c r="G15" s="133">
        <v>1300000</v>
      </c>
      <c r="H15" s="66">
        <v>1516000</v>
      </c>
      <c r="I15" s="67">
        <v>1508553.49</v>
      </c>
      <c r="J15" s="43">
        <f>I15/H15</f>
        <v>0.9950880540897098</v>
      </c>
      <c r="K15" s="162"/>
      <c r="L15" s="44"/>
    </row>
    <row r="16" spans="1:11" ht="15" customHeight="1" thickBot="1">
      <c r="A16" s="173" t="s">
        <v>212</v>
      </c>
      <c r="B16" s="174"/>
      <c r="C16" s="166">
        <v>0</v>
      </c>
      <c r="D16" s="70">
        <v>191000</v>
      </c>
      <c r="E16" s="70">
        <v>190022.85</v>
      </c>
      <c r="F16" s="43">
        <f>E16/D16</f>
        <v>0.9948840314136126</v>
      </c>
      <c r="G16" s="134">
        <v>0</v>
      </c>
      <c r="H16" s="69">
        <v>0</v>
      </c>
      <c r="I16" s="70">
        <v>0</v>
      </c>
      <c r="J16" s="47">
        <f t="shared" si="0"/>
        <v>0</v>
      </c>
      <c r="K16" s="162"/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202000</v>
      </c>
      <c r="E18" s="61">
        <v>201924.7</v>
      </c>
      <c r="F18" s="43">
        <f aca="true" t="shared" si="1" ref="F18:F42">E18/D18</f>
        <v>0.9996272277227723</v>
      </c>
      <c r="G18" s="21">
        <v>0</v>
      </c>
      <c r="H18" s="21">
        <v>3700</v>
      </c>
      <c r="I18" s="61">
        <v>3609.35</v>
      </c>
      <c r="J18" s="43">
        <f aca="true" t="shared" si="2" ref="J18:J24">I18/H18</f>
        <v>0.9754999999999999</v>
      </c>
    </row>
    <row r="19" spans="1:10" ht="15" customHeight="1">
      <c r="A19" s="18" t="s">
        <v>124</v>
      </c>
      <c r="B19" s="19">
        <v>501</v>
      </c>
      <c r="C19" s="71">
        <v>100000</v>
      </c>
      <c r="D19" s="61">
        <v>778400</v>
      </c>
      <c r="E19" s="61">
        <v>778372.05</v>
      </c>
      <c r="F19" s="43">
        <f t="shared" si="1"/>
        <v>0.9999640930113053</v>
      </c>
      <c r="G19" s="21">
        <v>130000</v>
      </c>
      <c r="H19" s="21">
        <v>81100</v>
      </c>
      <c r="I19" s="61">
        <v>81079.76</v>
      </c>
      <c r="J19" s="43">
        <f t="shared" si="2"/>
        <v>0.9997504315659679</v>
      </c>
    </row>
    <row r="20" spans="1:10" ht="15" customHeight="1">
      <c r="A20" s="18" t="s">
        <v>125</v>
      </c>
      <c r="B20" s="19">
        <v>501</v>
      </c>
      <c r="C20" s="71">
        <v>3100000</v>
      </c>
      <c r="D20" s="61">
        <v>1947000</v>
      </c>
      <c r="E20" s="61">
        <v>1946923.26</v>
      </c>
      <c r="F20" s="43">
        <f t="shared" si="1"/>
        <v>0.9999605855161787</v>
      </c>
      <c r="G20" s="21">
        <v>200000</v>
      </c>
      <c r="H20" s="21">
        <v>165000</v>
      </c>
      <c r="I20" s="61">
        <v>164826.23</v>
      </c>
      <c r="J20" s="43">
        <f t="shared" si="2"/>
        <v>0.9989468484848485</v>
      </c>
    </row>
    <row r="21" spans="1:10" ht="15" customHeight="1">
      <c r="A21" s="10" t="s">
        <v>126</v>
      </c>
      <c r="B21" s="11">
        <v>502</v>
      </c>
      <c r="C21" s="74">
        <v>2000000</v>
      </c>
      <c r="D21" s="72">
        <v>1111300</v>
      </c>
      <c r="E21" s="72">
        <v>1111278</v>
      </c>
      <c r="F21" s="43">
        <f t="shared" si="1"/>
        <v>0.9999802033654279</v>
      </c>
      <c r="G21" s="123">
        <v>40000</v>
      </c>
      <c r="H21" s="123">
        <v>40000</v>
      </c>
      <c r="I21" s="72">
        <v>36024.03</v>
      </c>
      <c r="J21" s="43">
        <f t="shared" si="2"/>
        <v>0.90060075</v>
      </c>
    </row>
    <row r="22" spans="1:10" ht="15" customHeight="1">
      <c r="A22" s="10" t="s">
        <v>127</v>
      </c>
      <c r="B22" s="11">
        <v>502</v>
      </c>
      <c r="C22" s="74">
        <v>135000</v>
      </c>
      <c r="D22" s="72">
        <v>545000</v>
      </c>
      <c r="E22" s="72">
        <v>539604.51</v>
      </c>
      <c r="F22" s="43">
        <f t="shared" si="1"/>
        <v>0.9901000183486238</v>
      </c>
      <c r="G22" s="123">
        <v>44000</v>
      </c>
      <c r="H22" s="123">
        <v>49000</v>
      </c>
      <c r="I22" s="72">
        <v>48955.5</v>
      </c>
      <c r="J22" s="43">
        <f t="shared" si="2"/>
        <v>0.9990918367346939</v>
      </c>
    </row>
    <row r="23" spans="1:10" ht="15" customHeight="1">
      <c r="A23" s="10" t="s">
        <v>128</v>
      </c>
      <c r="B23" s="11">
        <v>502</v>
      </c>
      <c r="C23" s="74">
        <v>450000</v>
      </c>
      <c r="D23" s="72">
        <v>400000</v>
      </c>
      <c r="E23" s="72">
        <v>393453.54</v>
      </c>
      <c r="F23" s="43">
        <f t="shared" si="1"/>
        <v>0.9836338499999999</v>
      </c>
      <c r="G23" s="123">
        <v>20000</v>
      </c>
      <c r="H23" s="123">
        <v>5600</v>
      </c>
      <c r="I23" s="72">
        <v>5580.35</v>
      </c>
      <c r="J23" s="43">
        <f t="shared" si="2"/>
        <v>0.9964910714285715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68000</v>
      </c>
      <c r="I24" s="72">
        <v>67125</v>
      </c>
      <c r="J24" s="43">
        <f t="shared" si="2"/>
        <v>0.9871323529411765</v>
      </c>
    </row>
    <row r="25" spans="1:10" ht="15" customHeight="1">
      <c r="A25" s="10" t="s">
        <v>130</v>
      </c>
      <c r="B25" s="11">
        <v>504</v>
      </c>
      <c r="C25" s="74">
        <v>15000</v>
      </c>
      <c r="D25" s="72">
        <v>10000</v>
      </c>
      <c r="E25" s="72">
        <v>9071.08</v>
      </c>
      <c r="F25" s="43">
        <f t="shared" si="1"/>
        <v>0.907108</v>
      </c>
      <c r="G25" s="123">
        <v>0</v>
      </c>
      <c r="H25" s="123">
        <v>1400</v>
      </c>
      <c r="I25" s="72">
        <v>1361</v>
      </c>
      <c r="J25" s="43">
        <f>I25/H25</f>
        <v>0.9721428571428572</v>
      </c>
    </row>
    <row r="26" spans="1:10" ht="15" customHeight="1">
      <c r="A26" s="10" t="s">
        <v>131</v>
      </c>
      <c r="B26" s="11">
        <v>511</v>
      </c>
      <c r="C26" s="74">
        <v>50000</v>
      </c>
      <c r="D26" s="72">
        <v>317000</v>
      </c>
      <c r="E26" s="72">
        <v>317546.04</v>
      </c>
      <c r="F26" s="43">
        <f t="shared" si="1"/>
        <v>1.001722523659306</v>
      </c>
      <c r="G26" s="123">
        <v>10000</v>
      </c>
      <c r="H26" s="123">
        <v>50000</v>
      </c>
      <c r="I26" s="72">
        <v>49756.91</v>
      </c>
      <c r="J26" s="43">
        <f>I26/H26</f>
        <v>0.9951382000000001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2700</v>
      </c>
      <c r="E27" s="72">
        <v>2678</v>
      </c>
      <c r="F27" s="43">
        <f t="shared" si="1"/>
        <v>0.9918518518518519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15000</v>
      </c>
      <c r="D28" s="72">
        <v>9500</v>
      </c>
      <c r="E28" s="72">
        <v>9463</v>
      </c>
      <c r="F28" s="43">
        <f t="shared" si="1"/>
        <v>0.9961052631578947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640000</v>
      </c>
      <c r="D29" s="72">
        <v>1919000</v>
      </c>
      <c r="E29" s="72">
        <v>1918991.74</v>
      </c>
      <c r="F29" s="43">
        <f t="shared" si="1"/>
        <v>0.9999956956748306</v>
      </c>
      <c r="G29" s="123">
        <v>50000</v>
      </c>
      <c r="H29" s="123">
        <v>245000</v>
      </c>
      <c r="I29" s="72">
        <v>240194.62</v>
      </c>
      <c r="J29" s="43">
        <f>I29/H29</f>
        <v>0.9803862040816327</v>
      </c>
    </row>
    <row r="30" spans="1:10" ht="15" customHeight="1">
      <c r="A30" s="10" t="s">
        <v>195</v>
      </c>
      <c r="B30" s="11">
        <v>521</v>
      </c>
      <c r="C30" s="74">
        <v>0</v>
      </c>
      <c r="D30" s="72">
        <v>2872100</v>
      </c>
      <c r="E30" s="72">
        <v>2872097.98</v>
      </c>
      <c r="F30" s="43">
        <f t="shared" si="1"/>
        <v>0.9999992966818704</v>
      </c>
      <c r="G30" s="123">
        <v>390000</v>
      </c>
      <c r="H30" s="123">
        <v>236000</v>
      </c>
      <c r="I30" s="72">
        <v>236032</v>
      </c>
      <c r="J30" s="43">
        <f>I30/H30</f>
        <v>1.000135593220339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560700</v>
      </c>
      <c r="E31" s="72">
        <v>560634</v>
      </c>
      <c r="F31" s="43">
        <f t="shared" si="1"/>
        <v>0.9998822899946496</v>
      </c>
      <c r="G31" s="123">
        <v>61500</v>
      </c>
      <c r="H31" s="123">
        <v>21900</v>
      </c>
      <c r="I31" s="72">
        <v>21867</v>
      </c>
      <c r="J31" s="43">
        <f>I31/H31</f>
        <v>0.9984931506849315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104500</v>
      </c>
      <c r="E32" s="72">
        <v>104438.44</v>
      </c>
      <c r="F32" s="43">
        <f t="shared" si="1"/>
        <v>0.9994109090909091</v>
      </c>
      <c r="G32" s="123">
        <v>3500</v>
      </c>
      <c r="H32" s="123">
        <v>3500</v>
      </c>
      <c r="I32" s="72">
        <v>0</v>
      </c>
      <c r="J32" s="43">
        <f>I32/H32</f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100</v>
      </c>
      <c r="I33" s="72">
        <v>45</v>
      </c>
      <c r="J33" s="43">
        <f>I33/H33</f>
        <v>0.45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184</v>
      </c>
      <c r="B38" s="11">
        <v>549</v>
      </c>
      <c r="C38" s="74">
        <v>200000</v>
      </c>
      <c r="D38" s="72">
        <v>373000</v>
      </c>
      <c r="E38" s="72">
        <v>373197.25</v>
      </c>
      <c r="F38" s="43">
        <f t="shared" si="1"/>
        <v>1.000528820375335</v>
      </c>
      <c r="G38" s="123">
        <v>130000</v>
      </c>
      <c r="H38" s="123">
        <v>357000</v>
      </c>
      <c r="I38" s="72">
        <v>357115.66</v>
      </c>
      <c r="J38" s="43">
        <f>I38/H38</f>
        <v>1.0003239775910364</v>
      </c>
    </row>
    <row r="39" spans="1:10" ht="15" customHeight="1">
      <c r="A39" s="17" t="s">
        <v>140</v>
      </c>
      <c r="B39" s="9">
        <v>551</v>
      </c>
      <c r="C39" s="74">
        <v>1012000</v>
      </c>
      <c r="D39" s="72">
        <v>1070000</v>
      </c>
      <c r="E39" s="72">
        <v>1069938.72</v>
      </c>
      <c r="F39" s="43">
        <f t="shared" si="1"/>
        <v>0.9999427289719626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1000</v>
      </c>
      <c r="I40" s="77">
        <v>243.07</v>
      </c>
      <c r="J40" s="43">
        <f>I40/H40</f>
        <v>0.24306999999999998</v>
      </c>
    </row>
    <row r="41" spans="1:10" ht="15" customHeight="1">
      <c r="A41" s="14" t="s">
        <v>20</v>
      </c>
      <c r="B41" s="15"/>
      <c r="C41" s="50">
        <f>SUM(C7:C16)</f>
        <v>7722000</v>
      </c>
      <c r="D41" s="50">
        <f>SUM(D7:D16)</f>
        <v>12222200</v>
      </c>
      <c r="E41" s="50">
        <f>SUM(E7:E16)</f>
        <v>12209612.309999999</v>
      </c>
      <c r="F41" s="51">
        <f t="shared" si="1"/>
        <v>0.9989700962183566</v>
      </c>
      <c r="G41" s="52">
        <f>SUM(G7:G16)</f>
        <v>1300000</v>
      </c>
      <c r="H41" s="52">
        <f>SUM(H7:H16)</f>
        <v>1516000</v>
      </c>
      <c r="I41" s="53">
        <f>SUM(I7:I16)</f>
        <v>1508553.49</v>
      </c>
      <c r="J41" s="51">
        <f>I41/H41</f>
        <v>0.9950880540897098</v>
      </c>
    </row>
    <row r="42" spans="1:10" ht="15" customHeight="1" thickBot="1">
      <c r="A42" s="13" t="s">
        <v>21</v>
      </c>
      <c r="B42" s="16"/>
      <c r="C42" s="54">
        <f>-SUM(C18:C40)</f>
        <v>-7722000</v>
      </c>
      <c r="D42" s="54">
        <f>-SUM(D18:D40)</f>
        <v>-12222200</v>
      </c>
      <c r="E42" s="54">
        <f>-SUM(E18:E40)</f>
        <v>-12209612.31</v>
      </c>
      <c r="F42" s="43">
        <f t="shared" si="1"/>
        <v>0.9989700962183568</v>
      </c>
      <c r="G42" s="55">
        <f>-SUM(G18:G40)</f>
        <v>-1079000</v>
      </c>
      <c r="H42" s="55">
        <f>-SUM(H18:H40)</f>
        <v>-1328300</v>
      </c>
      <c r="I42" s="56">
        <f>-SUM(I18:I40)</f>
        <v>-1313815.48</v>
      </c>
      <c r="J42" s="43">
        <f>I42/H42</f>
        <v>0.9890954453060302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221000</v>
      </c>
      <c r="H43" s="93">
        <f>+H41+H42</f>
        <v>187700</v>
      </c>
      <c r="I43" s="79">
        <f>+I41+I42</f>
        <v>194738.01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194738.01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60"/>
    </row>
  </sheetData>
  <sheetProtection/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&amp;L&amp;A&amp;R120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D50"/>
  <sheetViews>
    <sheetView zoomScalePageLayoutView="0" workbookViewId="0" topLeftCell="A7">
      <selection activeCell="G45" sqref="G45"/>
    </sheetView>
  </sheetViews>
  <sheetFormatPr defaultColWidth="9.00390625" defaultRowHeight="12.75"/>
  <cols>
    <col min="2" max="3" width="4.875" style="0" customWidth="1"/>
  </cols>
  <sheetData>
    <row r="1" ht="12.75">
      <c r="D1" s="28" t="s">
        <v>33</v>
      </c>
    </row>
    <row r="2" ht="12.75">
      <c r="D2" s="28"/>
    </row>
    <row r="4" spans="2:4" ht="12.75">
      <c r="B4" s="158">
        <v>122</v>
      </c>
      <c r="C4" s="27"/>
      <c r="D4" t="s">
        <v>34</v>
      </c>
    </row>
    <row r="5" ht="12.75">
      <c r="B5" s="158"/>
    </row>
    <row r="6" spans="2:4" ht="12.75">
      <c r="B6" s="158">
        <v>123</v>
      </c>
      <c r="C6" s="27"/>
      <c r="D6" t="s">
        <v>35</v>
      </c>
    </row>
    <row r="7" spans="2:3" ht="12.75">
      <c r="B7" s="158"/>
      <c r="C7" s="27"/>
    </row>
    <row r="8" spans="2:4" ht="12.75">
      <c r="B8" s="158">
        <v>124</v>
      </c>
      <c r="C8" s="27"/>
      <c r="D8" t="s">
        <v>36</v>
      </c>
    </row>
    <row r="9" spans="2:3" ht="12.75">
      <c r="B9" s="158"/>
      <c r="C9" s="27"/>
    </row>
    <row r="10" spans="2:4" ht="12.75">
      <c r="B10" s="158">
        <v>125</v>
      </c>
      <c r="C10" s="27"/>
      <c r="D10" t="s">
        <v>37</v>
      </c>
    </row>
    <row r="11" spans="2:3" ht="12.75">
      <c r="B11" s="158"/>
      <c r="C11" s="27"/>
    </row>
    <row r="12" spans="2:4" ht="12.75">
      <c r="B12" s="158">
        <v>126</v>
      </c>
      <c r="C12" s="27"/>
      <c r="D12" t="s">
        <v>38</v>
      </c>
    </row>
    <row r="13" spans="2:3" ht="12.75">
      <c r="B13" s="158"/>
      <c r="C13" s="27"/>
    </row>
    <row r="14" spans="2:4" ht="12.75">
      <c r="B14" s="158">
        <v>127</v>
      </c>
      <c r="C14" s="27"/>
      <c r="D14" t="s">
        <v>39</v>
      </c>
    </row>
    <row r="15" spans="2:3" ht="12.75">
      <c r="B15" s="158"/>
      <c r="C15" s="27"/>
    </row>
    <row r="16" spans="2:4" ht="12.75">
      <c r="B16" s="158">
        <v>128</v>
      </c>
      <c r="C16" s="27"/>
      <c r="D16" t="s">
        <v>165</v>
      </c>
    </row>
    <row r="17" spans="2:3" ht="12.75">
      <c r="B17" s="158"/>
      <c r="C17" s="27"/>
    </row>
    <row r="18" spans="2:4" ht="12.75">
      <c r="B18" s="158">
        <v>129</v>
      </c>
      <c r="C18" s="27"/>
      <c r="D18" t="s">
        <v>40</v>
      </c>
    </row>
    <row r="19" spans="2:3" ht="12.75">
      <c r="B19" s="158"/>
      <c r="C19" s="27"/>
    </row>
    <row r="20" spans="2:4" ht="12.75">
      <c r="B20" s="158">
        <v>130</v>
      </c>
      <c r="C20" s="27"/>
      <c r="D20" t="s">
        <v>41</v>
      </c>
    </row>
    <row r="21" spans="2:3" ht="12.75">
      <c r="B21" s="158"/>
      <c r="C21" s="27"/>
    </row>
    <row r="22" spans="2:4" ht="12.75">
      <c r="B22" s="158">
        <v>131</v>
      </c>
      <c r="C22" s="27"/>
      <c r="D22" t="s">
        <v>42</v>
      </c>
    </row>
    <row r="23" spans="2:3" ht="12.75">
      <c r="B23" s="158"/>
      <c r="C23" s="27"/>
    </row>
    <row r="24" spans="2:4" ht="12.75">
      <c r="B24" s="158">
        <v>132</v>
      </c>
      <c r="C24" s="27"/>
      <c r="D24" t="s">
        <v>185</v>
      </c>
    </row>
    <row r="25" spans="2:3" ht="12.75">
      <c r="B25" s="158"/>
      <c r="C25" s="27"/>
    </row>
    <row r="26" spans="2:4" ht="12.75">
      <c r="B26" s="158">
        <v>133</v>
      </c>
      <c r="C26" s="27"/>
      <c r="D26" t="s">
        <v>186</v>
      </c>
    </row>
    <row r="27" spans="2:3" ht="12.75">
      <c r="B27" s="158"/>
      <c r="C27" s="27"/>
    </row>
    <row r="28" spans="2:4" ht="12.75">
      <c r="B28" s="158">
        <v>134</v>
      </c>
      <c r="C28" s="27"/>
      <c r="D28" t="s">
        <v>43</v>
      </c>
    </row>
    <row r="29" spans="2:3" ht="12.75">
      <c r="B29" s="158"/>
      <c r="C29" s="27"/>
    </row>
    <row r="30" spans="2:4" ht="12.75">
      <c r="B30" s="158">
        <v>135</v>
      </c>
      <c r="C30" s="27"/>
      <c r="D30" t="s">
        <v>44</v>
      </c>
    </row>
    <row r="31" spans="2:3" ht="12.75">
      <c r="B31" s="158"/>
      <c r="C31" s="27"/>
    </row>
    <row r="32" spans="2:4" ht="12.75">
      <c r="B32" s="158">
        <v>136</v>
      </c>
      <c r="C32" s="27"/>
      <c r="D32" t="s">
        <v>45</v>
      </c>
    </row>
    <row r="33" spans="2:3" ht="12.75">
      <c r="B33" s="158"/>
      <c r="C33" s="27"/>
    </row>
    <row r="34" spans="2:4" ht="12.75">
      <c r="B34" s="158">
        <v>137</v>
      </c>
      <c r="C34" s="27"/>
      <c r="D34" t="s">
        <v>146</v>
      </c>
    </row>
    <row r="35" spans="2:3" ht="12.75">
      <c r="B35" s="158"/>
      <c r="C35" s="27"/>
    </row>
    <row r="36" spans="2:4" ht="12.75">
      <c r="B36" s="158">
        <v>138</v>
      </c>
      <c r="C36" s="27"/>
      <c r="D36" t="s">
        <v>187</v>
      </c>
    </row>
    <row r="37" spans="2:3" ht="12.75">
      <c r="B37" s="158"/>
      <c r="C37" s="27"/>
    </row>
    <row r="38" spans="2:4" ht="12.75">
      <c r="B38" s="158">
        <v>139</v>
      </c>
      <c r="C38" s="27"/>
      <c r="D38" t="s">
        <v>46</v>
      </c>
    </row>
    <row r="39" spans="2:3" ht="12.75">
      <c r="B39" s="158"/>
      <c r="C39" s="27"/>
    </row>
    <row r="40" spans="2:4" ht="12.75">
      <c r="B40" s="158">
        <v>140</v>
      </c>
      <c r="C40" s="27"/>
      <c r="D40" t="s">
        <v>47</v>
      </c>
    </row>
    <row r="41" spans="2:3" ht="12.75">
      <c r="B41" s="158"/>
      <c r="C41" s="27"/>
    </row>
    <row r="42" spans="2:4" ht="12.75">
      <c r="B42" s="158">
        <v>141</v>
      </c>
      <c r="C42" s="27"/>
      <c r="D42" t="s">
        <v>48</v>
      </c>
    </row>
    <row r="43" spans="2:3" ht="12.75">
      <c r="B43" s="158"/>
      <c r="C43" s="27"/>
    </row>
    <row r="44" spans="2:4" ht="12.75">
      <c r="B44" s="158">
        <v>142</v>
      </c>
      <c r="C44" s="27"/>
      <c r="D44" t="s">
        <v>49</v>
      </c>
    </row>
    <row r="45" spans="2:3" ht="12.75">
      <c r="B45" s="158"/>
      <c r="C45" s="27"/>
    </row>
    <row r="46" spans="2:4" ht="12.75">
      <c r="B46" s="158">
        <v>143</v>
      </c>
      <c r="C46" s="27"/>
      <c r="D46" t="s">
        <v>50</v>
      </c>
    </row>
    <row r="47" spans="2:3" ht="12.75">
      <c r="B47" s="158"/>
      <c r="C47" s="27"/>
    </row>
    <row r="48" spans="2:4" ht="12.75">
      <c r="B48" s="158">
        <v>144</v>
      </c>
      <c r="C48" s="27"/>
      <c r="D48" t="s">
        <v>51</v>
      </c>
    </row>
    <row r="49" spans="2:3" ht="12.75">
      <c r="B49" s="158"/>
      <c r="C49" s="27"/>
    </row>
    <row r="50" spans="2:3" ht="12.75">
      <c r="B50" s="158"/>
      <c r="C5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&amp;L&amp;A&amp;R121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4">
      <selection activeCell="N28" sqref="N2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4.25390625" style="5" customWidth="1"/>
    <col min="12" max="12" width="15.125" style="5" customWidth="1"/>
    <col min="13" max="13" width="9.125" style="5" customWidth="1"/>
    <col min="14" max="14" width="14.625" style="5" customWidth="1"/>
    <col min="15" max="16384" width="9.125" style="5" customWidth="1"/>
  </cols>
  <sheetData>
    <row r="1" ht="15" customHeight="1">
      <c r="A1" s="29" t="s">
        <v>86</v>
      </c>
    </row>
    <row r="2" spans="1:9" ht="15">
      <c r="A2" s="29"/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90"/>
      <c r="E4" s="190"/>
      <c r="F4" s="191"/>
      <c r="G4" s="179" t="s">
        <v>10</v>
      </c>
      <c r="H4" s="192"/>
      <c r="I4" s="192"/>
      <c r="J4" s="193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4" ht="15" customHeight="1">
      <c r="A8" s="180" t="s">
        <v>198</v>
      </c>
      <c r="B8" s="181"/>
      <c r="C8" s="24">
        <f>'MŠ Běhounkova 2300'!C8+'MŠ Běhounkova 2474'!C8+'MŠ Herčíkova 2190'!C8+'MŠ Horákova 2064'!C8+'MŠ Hostinského 1534'!C8+'MŠ Husníkova 2075'!C8+'MŠ Husníkova 2076'!C8+'MŠ Chlupova 1798'!C8+'MŠ Chlupova 1799'!C8+'MŠ Janského 2187'!C8+'MŠ Janského 2188'!C8+'MŠ Klausova 2449'!C8+'MŠ Mezi Školami 2323'!C8+'MŠ Mezi Školami 2482 '!C8+'MŠ Mohylová 1964'!C8+'MŠ Ovčí Hájek 2174'!C8+'MŠ Ovčí Hájek 2177'!C8+'MŠ Podpěrova 1880'!C8+'MŠ Trávníčkova 1747'!C8+'MŠ Vlachova 1501'!C8+'MŠ Vlasákova 955'!C8+'MŠ Zázvorkova 1994'!C8</f>
        <v>13588700</v>
      </c>
      <c r="D8" s="22">
        <f>'MŠ Běhounkova 2300'!D8+'MŠ Běhounkova 2474'!D8+'MŠ Herčíkova 2190'!D8+'MŠ Horákova 2064'!D8+'MŠ Hostinského 1534'!D8+'MŠ Husníkova 2075'!D8+'MŠ Husníkova 2076'!D8+'MŠ Chlupova 1798'!D8+'MŠ Chlupova 1799'!D8+'MŠ Janského 2187'!D8+'MŠ Janského 2188'!D8+'MŠ Klausova 2449'!D8+'MŠ Mezi Školami 2323'!D8+'MŠ Mezi Školami 2482 '!D8+'MŠ Mohylová 1964'!D8+'MŠ Ovčí Hájek 2174'!D8+'MŠ Ovčí Hájek 2177'!D8+'MŠ Podpěrova 1880'!D8+'MŠ Trávníčkova 1747'!D8+'MŠ Vlachova 1501'!D8+'MŠ Vlasákova 955'!D8+'MŠ Zázvorkova 1994'!D8</f>
        <v>14184900</v>
      </c>
      <c r="E8" s="22">
        <f>'MŠ Běhounkova 2300'!E8+'MŠ Běhounkova 2474'!E8+'MŠ Herčíkova 2190'!E8+'MŠ Horákova 2064'!E8+'MŠ Hostinského 1534'!E8+'MŠ Husníkova 2075'!E8+'MŠ Husníkova 2076'!E8+'MŠ Chlupova 1798'!E8+'MŠ Chlupova 1799'!E8+'MŠ Janského 2187'!E8+'MŠ Janského 2188'!E8+'MŠ Klausova 2449'!E8+'MŠ Mezi Školami 2323'!E8+'MŠ Mezi Školami 2482 '!E8+'MŠ Mohylová 1964'!E8+'MŠ Ovčí Hájek 2174'!E8+'MŠ Ovčí Hájek 2177'!E8+'MŠ Podpěrova 1880'!E8+'MŠ Trávníčkova 1747'!E8+'MŠ Vlachova 1501'!E8+'MŠ Vlasákova 955'!E8+'MŠ Zázvorkova 1994'!E8</f>
        <v>14184900</v>
      </c>
      <c r="F8" s="43">
        <f aca="true" t="shared" si="0" ref="F8:F16">E8/D8</f>
        <v>1</v>
      </c>
      <c r="G8" s="24">
        <f>'MŠ Běhounkova 2300'!G8+'MŠ Běhounkova 2474'!G8+'MŠ Herčíkova 2190'!G8+'MŠ Horákova 2064'!G8+'MŠ Hostinského 1534'!G8+'MŠ Husníkova 2075'!G8+'MŠ Husníkova 2076'!G8+'MŠ Chlupova 1798'!G8+'MŠ Chlupova 1799'!G8+'MŠ Janského 2187'!G8+'MŠ Janského 2188'!G8+'MŠ Klausova 2449'!G8+'MŠ Mezi Školami 2323'!G8+'MŠ Mezi Školami 2482 '!G8+'MŠ Mohylová 1964'!G8+'MŠ Ovčí Hájek 2174'!G8+'MŠ Ovčí Hájek 2177'!G8+'MŠ Podpěrova 1880'!G8+'MŠ Trávníčkova 1747'!G8+'MŠ Vlachova 1501'!G8+'MŠ Vlasákova 955'!G8+'MŠ Zázvorkova 1994'!G8</f>
        <v>0</v>
      </c>
      <c r="H8" s="22">
        <f>'MŠ Běhounkova 2300'!H8+'MŠ Běhounkova 2474'!H8+'MŠ Herčíkova 2190'!H8+'MŠ Horákova 2064'!H8+'MŠ Hostinského 1534'!H8+'MŠ Husníkova 2075'!H8+'MŠ Husníkova 2076'!H8+'MŠ Chlupova 1798'!H8+'MŠ Chlupova 1799'!H8+'MŠ Janského 2187'!H8+'MŠ Janského 2188'!H8+'MŠ Klausova 2449'!H8+'MŠ Mezi Školami 2323'!H8+'MŠ Mezi Školami 2482 '!H8+'MŠ Mohylová 1964'!H8+'MŠ Ovčí Hájek 2174'!H8+'MŠ Ovčí Hájek 2177'!H8+'MŠ Podpěrova 1880'!H8+'MŠ Trávníčkova 1747'!H8+'MŠ Vlachova 1501'!H8+'MŠ Vlasákova 955'!H8+'MŠ Zázvorkova 1994'!H8</f>
        <v>0</v>
      </c>
      <c r="I8" s="22">
        <f>'MŠ Běhounkova 2300'!I8+'MŠ Běhounkova 2474'!I8+'MŠ Herčíkova 2190'!I8+'MŠ Horákova 2064'!I8+'MŠ Hostinského 1534'!I8+'MŠ Husníkova 2075'!I8+'MŠ Husníkova 2076'!I8+'MŠ Chlupova 1798'!I8+'MŠ Chlupova 1799'!I8+'MŠ Janského 2187'!I8+'MŠ Janského 2188'!I8+'MŠ Klausova 2449'!I8+'MŠ Mezi Školami 2323'!I8+'MŠ Mezi Školami 2482 '!I8+'MŠ Mohylová 1964'!I8+'MŠ Ovčí Hájek 2174'!I8+'MŠ Ovčí Hájek 2177'!I8+'MŠ Podpěrova 1880'!I8+'MŠ Trávníčkova 1747'!I8+'MŠ Vlachova 1501'!I8+'MŠ Vlasákova 955'!I8+'MŠ Zázvorkova 1994'!I8</f>
        <v>0</v>
      </c>
      <c r="J8" s="43">
        <f aca="true" t="shared" si="1" ref="J8:J16">IF(ISERR(I8/H8),0,I8/H8)</f>
        <v>0</v>
      </c>
      <c r="L8" s="44"/>
      <c r="M8" s="45"/>
      <c r="N8" s="44"/>
    </row>
    <row r="9" spans="1:14" ht="15" customHeight="1">
      <c r="A9" s="13" t="s">
        <v>197</v>
      </c>
      <c r="B9" s="16"/>
      <c r="C9" s="24">
        <f>'MŠ Běhounkova 2300'!C9+'MŠ Běhounkova 2474'!C9+'MŠ Herčíkova 2190'!C9+'MŠ Horákova 2064'!C9+'MŠ Hostinského 1534'!C9+'MŠ Husníkova 2075'!C9+'MŠ Husníkova 2076'!C9+'MŠ Chlupova 1798'!C9+'MŠ Chlupova 1799'!C9+'MŠ Janského 2187'!C9+'MŠ Janského 2188'!C9+'MŠ Klausova 2449'!C9+'MŠ Mezi Školami 2323'!C9+'MŠ Mezi Školami 2482 '!C9+'MŠ Mohylová 1964'!C9+'MŠ Ovčí Hájek 2174'!C9+'MŠ Ovčí Hájek 2177'!C9+'MŠ Podpěrova 1880'!C9+'MŠ Trávníčkova 1747'!C9+'MŠ Vlachova 1501'!C9+'MŠ Vlasákova 955'!C9+'MŠ Zázvorkova 1994'!C9</f>
        <v>0</v>
      </c>
      <c r="D9" s="22">
        <f>'MŠ Běhounkova 2300'!D9+'MŠ Běhounkova 2474'!D9+'MŠ Herčíkova 2190'!D9+'MŠ Horákova 2064'!D9+'MŠ Hostinského 1534'!D9+'MŠ Husníkova 2075'!D9+'MŠ Husníkova 2076'!D9+'MŠ Chlupova 1798'!D9+'MŠ Chlupova 1799'!D9+'MŠ Janského 2187'!D9+'MŠ Janského 2188'!D9+'MŠ Klausova 2449'!D9+'MŠ Mezi Školami 2323'!D9+'MŠ Mezi Školami 2482 '!D9+'MŠ Mohylová 1964'!D9+'MŠ Ovčí Hájek 2174'!D9+'MŠ Ovčí Hájek 2177'!D9+'MŠ Podpěrova 1880'!D9+'MŠ Trávníčkova 1747'!D9+'MŠ Vlachova 1501'!D9+'MŠ Vlasákova 955'!D9+'MŠ Zázvorkova 1994'!D9</f>
        <v>4868900</v>
      </c>
      <c r="E9" s="22">
        <f>'MŠ Běhounkova 2300'!E9+'MŠ Běhounkova 2474'!E9+'MŠ Herčíkova 2190'!E9+'MŠ Horákova 2064'!E9+'MŠ Hostinského 1534'!E9+'MŠ Husníkova 2075'!E9+'MŠ Husníkova 2076'!E9+'MŠ Chlupova 1798'!E9+'MŠ Chlupova 1799'!E9+'MŠ Janského 2187'!E9+'MŠ Janského 2188'!E9+'MŠ Klausova 2449'!E9+'MŠ Mezi Školami 2323'!E9+'MŠ Mezi Školami 2482 '!E9+'MŠ Mohylová 1964'!E9+'MŠ Ovčí Hájek 2174'!E9+'MŠ Ovčí Hájek 2177'!E9+'MŠ Podpěrova 1880'!E9+'MŠ Trávníčkova 1747'!E9+'MŠ Vlachova 1501'!E9+'MŠ Vlasákova 955'!E9+'MŠ Zázvorkova 1994'!E9</f>
        <v>4868900</v>
      </c>
      <c r="F9" s="43">
        <f t="shared" si="0"/>
        <v>1</v>
      </c>
      <c r="G9" s="24">
        <f>'MŠ Běhounkova 2300'!G9+'MŠ Běhounkova 2474'!G9+'MŠ Herčíkova 2190'!G9+'MŠ Horákova 2064'!G9+'MŠ Hostinského 1534'!G9+'MŠ Husníkova 2075'!G9+'MŠ Husníkova 2076'!G9+'MŠ Chlupova 1798'!G9+'MŠ Chlupova 1799'!G9+'MŠ Janského 2187'!G9+'MŠ Janského 2188'!G9+'MŠ Klausova 2449'!G9+'MŠ Mezi Školami 2323'!G9+'MŠ Mezi Školami 2482 '!G9+'MŠ Mohylová 1964'!G9+'MŠ Ovčí Hájek 2174'!G9+'MŠ Ovčí Hájek 2177'!G9+'MŠ Podpěrova 1880'!G9+'MŠ Trávníčkova 1747'!G9+'MŠ Vlachova 1501'!G9+'MŠ Vlasákova 955'!G9+'MŠ Zázvorkova 1994'!G9</f>
        <v>0</v>
      </c>
      <c r="H9" s="22">
        <f>'MŠ Běhounkova 2300'!H9+'MŠ Běhounkova 2474'!H9+'MŠ Herčíkova 2190'!H9+'MŠ Horákova 2064'!H9+'MŠ Hostinského 1534'!H9+'MŠ Husníkova 2075'!H9+'MŠ Husníkova 2076'!H9+'MŠ Chlupova 1798'!H9+'MŠ Chlupova 1799'!H9+'MŠ Janského 2187'!H9+'MŠ Janského 2188'!H9+'MŠ Klausova 2449'!H9+'MŠ Mezi Školami 2323'!H9+'MŠ Mezi Školami 2482 '!H9+'MŠ Mohylová 1964'!H9+'MŠ Ovčí Hájek 2174'!H9+'MŠ Ovčí Hájek 2177'!H9+'MŠ Podpěrova 1880'!H9+'MŠ Trávníčkova 1747'!H9+'MŠ Vlachova 1501'!H9+'MŠ Vlasákova 955'!H9+'MŠ Zázvorkova 1994'!H9</f>
        <v>0</v>
      </c>
      <c r="I9" s="22">
        <f>'MŠ Běhounkova 2300'!I9+'MŠ Běhounkova 2474'!I9+'MŠ Herčíkova 2190'!I9+'MŠ Horákova 2064'!I9+'MŠ Hostinského 1534'!I9+'MŠ Husníkova 2075'!I9+'MŠ Husníkova 2076'!I9+'MŠ Chlupova 1798'!I9+'MŠ Chlupova 1799'!I9+'MŠ Janského 2187'!I9+'MŠ Janského 2188'!I9+'MŠ Klausova 2449'!I9+'MŠ Mezi Školami 2323'!I9+'MŠ Mezi Školami 2482 '!I9+'MŠ Mohylová 1964'!I9+'MŠ Ovčí Hájek 2174'!I9+'MŠ Ovčí Hájek 2177'!I9+'MŠ Podpěrova 1880'!I9+'MŠ Trávníčkova 1747'!I9+'MŠ Vlachova 1501'!I9+'MŠ Vlasákova 955'!I9+'MŠ Zázvorkova 1994'!I9</f>
        <v>0</v>
      </c>
      <c r="J9" s="46">
        <f t="shared" si="1"/>
        <v>0</v>
      </c>
      <c r="L9" s="44"/>
      <c r="N9" s="44"/>
    </row>
    <row r="10" spans="1:14" ht="15" customHeight="1">
      <c r="A10" s="13" t="s">
        <v>208</v>
      </c>
      <c r="B10" s="16"/>
      <c r="C10" s="24">
        <f>'MŠ Běhounkova 2300'!C10+'MŠ Běhounkova 2474'!C10+'MŠ Herčíkova 2190'!C10+'MŠ Horákova 2064'!C10+'MŠ Hostinského 1534'!C10+'MŠ Husníkova 2075'!C10+'MŠ Husníkova 2076'!C10+'MŠ Chlupova 1798'!C10+'MŠ Chlupova 1799'!C10+'MŠ Janského 2187'!C10+'MŠ Janského 2188'!C10+'MŠ Klausova 2449'!C10+'MŠ Mezi Školami 2323'!C10+'MŠ Mezi Školami 2482 '!C10+'MŠ Mohylová 1964'!C12+'MŠ Ovčí Hájek 2174'!C10+'MŠ Ovčí Hájek 2177'!C10+'MŠ Podpěrova 1880'!C10+'MŠ Trávníčkova 1747'!C10+'MŠ Vlachova 1501'!C10+'MŠ Vlasákova 955'!C10+'MŠ Zázvorkova 1994'!C10</f>
        <v>0</v>
      </c>
      <c r="D10" s="22">
        <f>'MŠ Běhounkova 2300'!D10+'MŠ Běhounkova 2474'!D10+'MŠ Herčíkova 2190'!D10+'MŠ Horákova 2064'!D10+'MŠ Hostinského 1534'!D10+'MŠ Husníkova 2075'!D10+'MŠ Husníkova 2076'!D10+'MŠ Chlupova 1798'!D10+'MŠ Chlupova 1799'!D10+'MŠ Janského 2187'!D10+'MŠ Janského 2188'!D10+'MŠ Klausova 2449'!D10+'MŠ Mezi Školami 2323'!D10+'MŠ Mezi Školami 2482 '!D10+'MŠ Mohylová 1964'!D10+'MŠ Ovčí Hájek 2174'!D10+'MŠ Ovčí Hájek 2177'!D10+'MŠ Podpěrova 1880'!D10+'MŠ Trávníčkova 1747'!D10+'MŠ Vlachova 1501'!D10+'MŠ Vlasákova 955'!D10+'MŠ Zázvorkova 1994'!D10</f>
        <v>2405800</v>
      </c>
      <c r="E10" s="22">
        <f>'MŠ Běhounkova 2300'!E10+'MŠ Běhounkova 2474'!E10+'MŠ Herčíkova 2190'!E10+'MŠ Horákova 2064'!E10+'MŠ Hostinského 1534'!E10+'MŠ Husníkova 2075'!E10+'MŠ Husníkova 2076'!E10+'MŠ Chlupova 1798'!E10+'MŠ Chlupova 1799'!E10+'MŠ Janského 2187'!E10+'MŠ Janského 2188'!E10+'MŠ Klausova 2449'!E10+'MŠ Mezi Školami 2323'!E10+'MŠ Mezi Školami 2482 '!E10+'MŠ Mohylová 1964'!E10+'MŠ Ovčí Hájek 2174'!E10+'MŠ Ovčí Hájek 2177'!E10+'MŠ Podpěrova 1880'!E10+'MŠ Trávníčkova 1747'!E10+'MŠ Vlachova 1501'!E10+'MŠ Vlasákova 955'!E10+'MŠ Zázvorkova 1994'!E10</f>
        <v>2370259.37</v>
      </c>
      <c r="F10" s="43">
        <f t="shared" si="0"/>
        <v>0.9852271053287888</v>
      </c>
      <c r="G10" s="24">
        <f>'MŠ Běhounkova 2300'!G10+'MŠ Běhounkova 2474'!G10+'MŠ Herčíkova 2190'!G10+'MŠ Horákova 2064'!G10+'MŠ Hostinského 1534'!G10+'MŠ Husníkova 2075'!G10+'MŠ Husníkova 2076'!G10+'MŠ Chlupova 1798'!G10+'MŠ Chlupova 1799'!G10+'MŠ Janského 2187'!G10+'MŠ Janského 2188'!G10+'MŠ Klausova 2449'!G10+'MŠ Mezi Školami 2323'!G10+'MŠ Mezi Školami 2482 '!G10+'MŠ Mohylová 1964'!G12+'MŠ Ovčí Hájek 2174'!G10+'MŠ Ovčí Hájek 2177'!G10+'MŠ Podpěrova 1880'!G10+'MŠ Trávníčkova 1747'!G10+'MŠ Vlachova 1501'!G10+'MŠ Vlasákova 955'!G10+'MŠ Zázvorkova 1994'!G10</f>
        <v>0</v>
      </c>
      <c r="H10" s="22">
        <f>'MŠ Běhounkova 2300'!H10+'MŠ Běhounkova 2474'!H10+'MŠ Herčíkova 2190'!H10+'MŠ Horákova 2064'!H10+'MŠ Hostinského 1534'!H10+'MŠ Husníkova 2075'!H10+'MŠ Husníkova 2076'!H10+'MŠ Chlupova 1798'!H10+'MŠ Chlupova 1799'!H10+'MŠ Janského 2187'!H10+'MŠ Janského 2188'!H10+'MŠ Klausova 2449'!H10+'MŠ Mezi Školami 2323'!H10+'MŠ Mezi Školami 2482 '!H10+'MŠ Mohylová 1964'!H12+'MŠ Ovčí Hájek 2174'!H10+'MŠ Ovčí Hájek 2177'!H10+'MŠ Podpěrova 1880'!H10+'MŠ Trávníčkova 1747'!H10+'MŠ Vlachova 1501'!H10+'MŠ Vlasákova 955'!H10+'MŠ Zázvorkova 1994'!H10</f>
        <v>0</v>
      </c>
      <c r="I10" s="22">
        <f>'MŠ Běhounkova 2300'!I10+'MŠ Běhounkova 2474'!I10+'MŠ Herčíkova 2190'!I10+'MŠ Horákova 2064'!I10+'MŠ Hostinského 1534'!I10+'MŠ Husníkova 2075'!I10+'MŠ Husníkova 2076'!I10+'MŠ Chlupova 1798'!I10+'MŠ Chlupova 1799'!I10+'MŠ Janského 2187'!I10+'MŠ Janského 2188'!I10+'MŠ Klausova 2449'!I10+'MŠ Mezi Školami 2323'!I10+'MŠ Mezi Školami 2482 '!I10+'MŠ Mohylová 1964'!I12+'MŠ Ovčí Hájek 2174'!I10+'MŠ Ovčí Hájek 2177'!I10+'MŠ Podpěrova 1880'!I10+'MŠ Trávníčkova 1747'!I10+'MŠ Vlachova 1501'!I10+'MŠ Vlasákova 955'!I10+'MŠ Zázvorkova 1994'!I10</f>
        <v>0</v>
      </c>
      <c r="J10" s="46">
        <f>IF(ISERR(I10/H10),0,I10/H10)</f>
        <v>0</v>
      </c>
      <c r="L10" s="44"/>
      <c r="N10" s="44"/>
    </row>
    <row r="11" spans="1:14" ht="15" customHeight="1">
      <c r="A11" s="13" t="s">
        <v>234</v>
      </c>
      <c r="B11" s="16"/>
      <c r="C11" s="24">
        <v>0</v>
      </c>
      <c r="D11" s="22">
        <f>'MŠ Běhounkova 2300'!D11+'MŠ Běhounkova 2474'!D11+'MŠ Herčíkova 2190'!D11+'MŠ Horákova 2064'!D11+'MŠ Hostinského 1534'!D11+'MŠ Husníkova 2075'!D11+'MŠ Husníkova 2076'!D11+'MŠ Chlupova 1798'!D11+'MŠ Chlupova 1799'!D11+'MŠ Janského 2187'!D11+'MŠ Janského 2188'!D11+'MŠ Klausova 2449'!D11+'MŠ Mezi Školami 2323'!D11+'MŠ Mezi Školami 2482 '!D11+'MŠ Mohylová 1964'!D11+'MŠ Ovčí Hájek 2174'!D11+'MŠ Ovčí Hájek 2177'!D11+'MŠ Podpěrova 1880'!D11+'MŠ Trávníčkova 1747'!D11+'MŠ Vlachova 1501'!D11+'MŠ Vlasákova 955'!D11+'MŠ Zázvorkova 1994'!D11</f>
        <v>0</v>
      </c>
      <c r="E11" s="22">
        <f>'MŠ Běhounkova 2300'!E11+'MŠ Běhounkova 2474'!E11+'MŠ Herčíkova 2190'!E11+'MŠ Horákova 2064'!E11+'MŠ Hostinského 1534'!E11+'MŠ Husníkova 2075'!E11+'MŠ Husníkova 2076'!E11+'MŠ Chlupova 1798'!E11+'MŠ Chlupova 1799'!E11+'MŠ Janského 2187'!E11+'MŠ Janského 2188'!E11+'MŠ Klausova 2449'!E11+'MŠ Mezi Školami 2323'!E11+'MŠ Mezi Školami 2482 '!E11+'MŠ Mohylová 1964'!E11+'MŠ Ovčí Hájek 2174'!E11+'MŠ Ovčí Hájek 2177'!E11+'MŠ Podpěrova 1880'!E11+'MŠ Trávníčkova 1747'!E11+'MŠ Vlachova 1501'!E11+'MŠ Vlasákova 955'!E11+'MŠ Zázvorkova 1994'!E11</f>
        <v>0</v>
      </c>
      <c r="F11" s="43">
        <v>0</v>
      </c>
      <c r="G11" s="24">
        <f>'MŠ Běhounkova 2300'!G11+'MŠ Běhounkova 2474'!G11+'MŠ Herčíkova 2190'!G11+'MŠ Horákova 2064'!G11+'MŠ Hostinského 1534'!G11+'MŠ Husníkova 2075'!G11+'MŠ Husníkova 2076'!G11+'MŠ Chlupova 1798'!G11+'MŠ Chlupova 1799'!G11+'MŠ Janského 2187'!G11+'MŠ Janského 2188'!G11+'MŠ Klausova 2449'!G11+'MŠ Mezi Školami 2323'!G11+'MŠ Mezi Školami 2482 '!G11+'MŠ Mohylová 1964'!G13+'MŠ Ovčí Hájek 2174'!G11+'MŠ Ovčí Hájek 2177'!G11+'MŠ Podpěrova 1880'!G11+'MŠ Trávníčkova 1747'!G11+'MŠ Vlachova 1501'!G11+'MŠ Vlasákova 955'!G11+'MŠ Zázvorkova 1994'!G11</f>
        <v>0</v>
      </c>
      <c r="H11" s="22">
        <f>'MŠ Běhounkova 2300'!H11+'MŠ Běhounkova 2474'!H11+'MŠ Herčíkova 2190'!H11+'MŠ Horákova 2064'!H11+'MŠ Hostinského 1534'!H11+'MŠ Husníkova 2075'!H11+'MŠ Husníkova 2076'!H11+'MŠ Chlupova 1798'!H11+'MŠ Chlupova 1799'!H11+'MŠ Janského 2187'!H11+'MŠ Janského 2188'!H11+'MŠ Klausova 2449'!H11+'MŠ Mezi Školami 2323'!H11+'MŠ Mezi Školami 2482 '!H11+'MŠ Mohylová 1964'!H13+'MŠ Ovčí Hájek 2174'!H11+'MŠ Ovčí Hájek 2177'!H11+'MŠ Podpěrova 1880'!H11+'MŠ Trávníčkova 1747'!H11+'MŠ Vlachova 1501'!H11+'MŠ Vlasákova 955'!H11+'MŠ Zázvorkova 1994'!H11</f>
        <v>0</v>
      </c>
      <c r="I11" s="22">
        <f>'MŠ Běhounkova 2300'!I11+'MŠ Běhounkova 2474'!I11+'MŠ Herčíkova 2190'!I11+'MŠ Horákova 2064'!I11+'MŠ Hostinského 1534'!I11+'MŠ Husníkova 2075'!I11+'MŠ Husníkova 2076'!I11+'MŠ Chlupova 1798'!I11+'MŠ Chlupova 1799'!I11+'MŠ Janského 2187'!I11+'MŠ Janského 2188'!I11+'MŠ Klausova 2449'!I11+'MŠ Mezi Školami 2323'!I11+'MŠ Mezi Školami 2482 '!I11+'MŠ Mohylová 1964'!I13+'MŠ Ovčí Hájek 2174'!I11+'MŠ Ovčí Hájek 2177'!I11+'MŠ Podpěrova 1880'!I11+'MŠ Trávníčkova 1747'!I11+'MŠ Vlachova 1501'!I11+'MŠ Vlasákova 955'!I11+'MŠ Zázvorkova 1994'!I11</f>
        <v>0</v>
      </c>
      <c r="J11" s="46">
        <f>IF(ISERR(I11/H11),0,I11/H11)</f>
        <v>0</v>
      </c>
      <c r="L11" s="44"/>
      <c r="N11" s="44"/>
    </row>
    <row r="12" spans="1:14" ht="15" customHeight="1">
      <c r="A12" s="13" t="s">
        <v>194</v>
      </c>
      <c r="B12" s="16"/>
      <c r="C12" s="24">
        <f>'MŠ Běhounkova 2300'!C12+'MŠ Běhounkova 2474'!C12+'MŠ Herčíkova 2190'!C12+'MŠ Horákova 2064'!C12+'MŠ Hostinského 1534'!C12+'MŠ Husníkova 2075'!C12+'MŠ Husníkova 2076'!C12+'MŠ Chlupova 1798'!C12+'MŠ Chlupova 1799'!C12+'MŠ Janského 2187'!C12+'MŠ Janského 2188'!C12+'MŠ Klausova 2449'!C12+'MŠ Mezi Školami 2323'!C12+'MŠ Mezi Školami 2482 '!C12+'MŠ Mohylová 1964'!C12+'MŠ Ovčí Hájek 2174'!C12+'MŠ Ovčí Hájek 2177'!C12+'MŠ Podpěrova 1880'!C12+'MŠ Trávníčkova 1747'!C12+'MŠ Vlachova 1501'!C12+'MŠ Vlasákova 955'!C12+'MŠ Zázvorkova 1994'!C12</f>
        <v>0</v>
      </c>
      <c r="D12" s="22">
        <f>'MŠ Běhounkova 2300'!D12+'MŠ Běhounkova 2474'!D12+'MŠ Herčíkova 2190'!D12+'MŠ Horákova 2064'!D12+'MŠ Hostinského 1534'!D12+'MŠ Husníkova 2075'!D12+'MŠ Husníkova 2076'!D12+'MŠ Chlupova 1798'!D12+'MŠ Chlupova 1799'!D12+'MŠ Janského 2187'!D12+'MŠ Janského 2188'!D12+'MŠ Klausova 2449'!D12+'MŠ Mezi Školami 2323'!D12+'MŠ Mezi Školami 2482 '!D12+'MŠ Mohylová 1964'!D12+'MŠ Ovčí Hájek 2174'!D12+'MŠ Ovčí Hájek 2177'!D12+'MŠ Podpěrova 1880'!D12+'MŠ Trávníčkova 1747'!D12+'MŠ Vlachova 1501'!D12+'MŠ Vlasákova 955'!D12+'MŠ Zázvorkova 1994'!D12</f>
        <v>0</v>
      </c>
      <c r="E12" s="22">
        <f>'MŠ Běhounkova 2300'!E12+'MŠ Běhounkova 2474'!E12+'MŠ Herčíkova 2190'!E12+'MŠ Horákova 2064'!E12+'MŠ Hostinského 1534'!E12+'MŠ Husníkova 2075'!E12+'MŠ Husníkova 2076'!E12+'MŠ Chlupova 1798'!E12+'MŠ Chlupova 1799'!E12+'MŠ Janského 2187'!E12+'MŠ Janského 2188'!E12+'MŠ Klausova 2449'!E12+'MŠ Mezi Školami 2323'!E12+'MŠ Mezi Školami 2482 '!E12+'MŠ Mohylová 1964'!E12+'MŠ Ovčí Hájek 2174'!E12+'MŠ Ovčí Hájek 2177'!E12+'MŠ Podpěrova 1880'!E12+'MŠ Trávníčkova 1747'!E12+'MŠ Vlachova 1501'!E12+'MŠ Vlasákova 955'!E12+'MŠ Zázvorkova 1994'!E12</f>
        <v>0</v>
      </c>
      <c r="F12" s="43">
        <v>0</v>
      </c>
      <c r="G12" s="24">
        <f>'MŠ Běhounkova 2300'!G12+'MŠ Běhounkova 2474'!G12+'MŠ Herčíkova 2190'!G12+'MŠ Horákova 2064'!G12+'MŠ Hostinského 1534'!G12+'MŠ Husníkova 2075'!G12+'MŠ Husníkova 2076'!G12+'MŠ Chlupova 1798'!G12+'MŠ Chlupova 1799'!G12+'MŠ Janského 2187'!G12+'MŠ Janského 2188'!G12+'MŠ Klausova 2449'!G12+'MŠ Mezi Školami 2323'!G12+'MŠ Mezi Školami 2482 '!G12+'MŠ Mohylová 1964'!G12+'MŠ Ovčí Hájek 2174'!G12+'MŠ Ovčí Hájek 2177'!G12+'MŠ Podpěrova 1880'!G12+'MŠ Trávníčkova 1747'!G12+'MŠ Vlachova 1501'!G12+'MŠ Vlasákova 955'!G12+'MŠ Zázvorkova 1994'!G12</f>
        <v>0</v>
      </c>
      <c r="H12" s="22">
        <f>'MŠ Běhounkova 2300'!H12+'MŠ Běhounkova 2474'!H12+'MŠ Herčíkova 2190'!H12+'MŠ Horákova 2064'!H12+'MŠ Hostinského 1534'!H12+'MŠ Husníkova 2075'!H12+'MŠ Husníkova 2076'!H12+'MŠ Chlupova 1798'!H12+'MŠ Chlupova 1799'!H12+'MŠ Janského 2187'!H12+'MŠ Janského 2188'!H12+'MŠ Klausova 2449'!H12+'MŠ Mezi Školami 2323'!H12+'MŠ Mezi Školami 2482 '!H12+'MŠ Mohylová 1964'!H12+'MŠ Ovčí Hájek 2174'!H12+'MŠ Ovčí Hájek 2177'!H12+'MŠ Podpěrova 1880'!H12+'MŠ Trávníčkova 1747'!H12+'MŠ Vlachova 1501'!H12+'MŠ Vlasákova 955'!H12+'MŠ Zázvorkova 1994'!H12</f>
        <v>0</v>
      </c>
      <c r="I12" s="22">
        <f>'MŠ Běhounkova 2300'!I12+'MŠ Běhounkova 2474'!I12+'MŠ Herčíkova 2190'!I12+'MŠ Horákova 2064'!I12+'MŠ Hostinského 1534'!I12+'MŠ Husníkova 2075'!I12+'MŠ Husníkova 2076'!I12+'MŠ Chlupova 1798'!I12+'MŠ Chlupova 1799'!I12+'MŠ Janského 2187'!I12+'MŠ Janského 2188'!I12+'MŠ Klausova 2449'!I12+'MŠ Mezi Školami 2323'!I12+'MŠ Mezi Školami 2482 '!I12+'MŠ Mohylová 1964'!I12+'MŠ Ovčí Hájek 2174'!I12+'MŠ Ovčí Hájek 2177'!I12+'MŠ Podpěrova 1880'!I12+'MŠ Trávníčkova 1747'!I12+'MŠ Vlachova 1501'!I12+'MŠ Vlasákova 955'!I12+'MŠ Zázvorkova 1994'!I12</f>
        <v>0</v>
      </c>
      <c r="J12" s="46">
        <f>IF(ISERR(I12/H12),0,I12/H12)</f>
        <v>0</v>
      </c>
      <c r="L12" s="44"/>
      <c r="N12" s="44"/>
    </row>
    <row r="13" spans="1:14" ht="15" customHeight="1">
      <c r="A13" s="13" t="s">
        <v>58</v>
      </c>
      <c r="B13" s="16"/>
      <c r="C13" s="24">
        <f>'MŠ Běhounkova 2300'!C13+'MŠ Běhounkova 2474'!C13+'MŠ Herčíkova 2190'!C13+'MŠ Horákova 2064'!C13+'MŠ Hostinského 1534'!C13+'MŠ Husníkova 2075'!C13+'MŠ Husníkova 2076'!C13+'MŠ Chlupova 1798'!C13+'MŠ Chlupova 1799'!C13+'MŠ Janského 2187'!C13+'MŠ Janského 2188'!C13+'MŠ Klausova 2449'!C13+'MŠ Mezi Školami 2323'!C13+'MŠ Mezi Školami 2482 '!C13+'MŠ Mohylová 1964'!C13+'MŠ Ovčí Hájek 2174'!C13+'MŠ Ovčí Hájek 2177'!C13+'MŠ Podpěrova 1880'!C13+'MŠ Trávníčkova 1747'!C13+'MŠ Vlachova 1501'!C13+'MŠ Vlasákova 955'!C13+'MŠ Zázvorkova 1994'!C13</f>
        <v>7837300</v>
      </c>
      <c r="D13" s="22">
        <f>'MŠ Běhounkova 2300'!D13+'MŠ Běhounkova 2474'!D13+'MŠ Herčíkova 2190'!D13+'MŠ Horákova 2064'!D13+'MŠ Hostinského 1534'!D13+'MŠ Husníkova 2075'!D13+'MŠ Husníkova 2076'!D13+'MŠ Chlupova 1798'!D13+'MŠ Chlupova 1799'!D13+'MŠ Janského 2187'!D13+'MŠ Janského 2188'!D13+'MŠ Klausova 2449'!D13+'MŠ Mezi Školami 2323'!D13+'MŠ Mezi Školami 2482 '!D13+'MŠ Mohylová 1964'!D13+'MŠ Ovčí Hájek 2174'!D13+'MŠ Ovčí Hájek 2177'!D13+'MŠ Podpěrova 1880'!D13+'MŠ Trávníčkova 1747'!D13+'MŠ Vlachova 1501'!D13+'MŠ Vlasákova 955'!D13+'MŠ Zázvorkova 1994'!D13</f>
        <v>5891700</v>
      </c>
      <c r="E13" s="22">
        <f>'MŠ Běhounkova 2300'!E13+'MŠ Běhounkova 2474'!E13+'MŠ Herčíkova 2190'!E13+'MŠ Horákova 2064'!E13+'MŠ Hostinského 1534'!E13+'MŠ Husníkova 2075'!E13+'MŠ Husníkova 2076'!E13+'MŠ Chlupova 1798'!E13+'MŠ Chlupova 1799'!E13+'MŠ Janského 2187'!E13+'MŠ Janského 2188'!E13+'MŠ Klausova 2449'!E13+'MŠ Mezi Školami 2323'!E13+'MŠ Mezi Školami 2482 '!E13+'MŠ Mohylová 1964'!E13+'MŠ Ovčí Hájek 2174'!E13+'MŠ Ovčí Hájek 2177'!E13+'MŠ Podpěrova 1880'!E13+'MŠ Trávníčkova 1747'!E13+'MŠ Vlachova 1501'!E13+'MŠ Vlasákova 955'!E13+'MŠ Zázvorkova 1994'!E13</f>
        <v>5882311</v>
      </c>
      <c r="F13" s="43">
        <f t="shared" si="0"/>
        <v>0.9984064022268615</v>
      </c>
      <c r="G13" s="24">
        <f>'MŠ Běhounkova 2300'!G13+'MŠ Běhounkova 2474'!G13+'MŠ Herčíkova 2190'!G13+'MŠ Horákova 2064'!G13+'MŠ Hostinského 1534'!G13+'MŠ Husníkova 2075'!G13+'MŠ Husníkova 2076'!G13+'MŠ Chlupova 1798'!G13+'MŠ Chlupova 1799'!G13+'MŠ Janského 2187'!G13+'MŠ Janského 2188'!G13+'MŠ Klausova 2449'!G13+'MŠ Mezi Školami 2323'!G13+'MŠ Mezi Školami 2482 '!G13+'MŠ Mohylová 1964'!G13+'MŠ Ovčí Hájek 2174'!G13+'MŠ Ovčí Hájek 2177'!G13+'MŠ Podpěrova 1880'!G13+'MŠ Trávníčkova 1747'!G13+'MŠ Vlachova 1501'!G13+'MŠ Vlasákova 955'!G13+'MŠ Zázvorkova 1994'!G13</f>
        <v>0</v>
      </c>
      <c r="H13" s="22">
        <f>'MŠ Běhounkova 2300'!H13+'MŠ Běhounkova 2474'!H13+'MŠ Herčíkova 2190'!H13+'MŠ Horákova 2064'!H13+'MŠ Hostinského 1534'!H13+'MŠ Husníkova 2075'!H13+'MŠ Husníkova 2076'!H13+'MŠ Chlupova 1798'!H13+'MŠ Chlupova 1799'!H13+'MŠ Janského 2187'!H13+'MŠ Janského 2188'!H13+'MŠ Klausova 2449'!H13+'MŠ Mezi Školami 2323'!H13+'MŠ Mezi Školami 2482 '!H13+'MŠ Mohylová 1964'!H13+'MŠ Ovčí Hájek 2174'!H13+'MŠ Ovčí Hájek 2177'!H13+'MŠ Podpěrova 1880'!H13+'MŠ Trávníčkova 1747'!H13+'MŠ Vlachova 1501'!H13+'MŠ Vlasákova 955'!H13+'MŠ Zázvorkova 1994'!H13</f>
        <v>0</v>
      </c>
      <c r="I13" s="22">
        <f>'MŠ Běhounkova 2300'!I13+'MŠ Běhounkova 2474'!I13+'MŠ Herčíkova 2190'!I13+'MŠ Horákova 2064'!I13+'MŠ Hostinského 1534'!I13+'MŠ Husníkova 2075'!I13+'MŠ Husníkova 2076'!I13+'MŠ Chlupova 1798'!I13+'MŠ Chlupova 1799'!I13+'MŠ Janského 2187'!I13+'MŠ Janského 2188'!I13+'MŠ Klausova 2449'!I13+'MŠ Mezi Školami 2323'!I13+'MŠ Mezi Školami 2482 '!I13+'MŠ Mohylová 1964'!I13+'MŠ Ovčí Hájek 2174'!I13+'MŠ Ovčí Hájek 2177'!I13+'MŠ Podpěrova 1880'!I13+'MŠ Trávníčkova 1747'!I13+'MŠ Vlachova 1501'!I13+'MŠ Vlasákova 955'!I13+'MŠ Zázvorkova 1994'!I13</f>
        <v>0</v>
      </c>
      <c r="J13" s="46">
        <f t="shared" si="1"/>
        <v>0</v>
      </c>
      <c r="L13" s="44"/>
      <c r="N13" s="44"/>
    </row>
    <row r="14" spans="1:14" ht="15" customHeight="1">
      <c r="A14" s="182" t="s">
        <v>59</v>
      </c>
      <c r="B14" s="183"/>
      <c r="C14" s="24">
        <f>'MŠ Běhounkova 2300'!C14+'MŠ Běhounkova 2474'!C14+'MŠ Herčíkova 2190'!C14+'MŠ Horákova 2064'!C14+'MŠ Hostinského 1534'!C14+'MŠ Husníkova 2075'!C14+'MŠ Husníkova 2076'!C14+'MŠ Chlupova 1798'!C14+'MŠ Chlupova 1799'!C14+'MŠ Janského 2187'!C14+'MŠ Janského 2188'!C14+'MŠ Klausova 2449'!C14+'MŠ Mezi Školami 2323'!C14+'MŠ Mezi Školami 2482 '!C14+'MŠ Mohylová 1964'!C14+'MŠ Ovčí Hájek 2174'!C14+'MŠ Ovčí Hájek 2177'!C14+'MŠ Podpěrova 1880'!C14+'MŠ Trávníčkova 1747'!C14+'MŠ Vlachova 1501'!C14+'MŠ Vlasákova 955'!C14+'MŠ Zázvorkova 1994'!C14</f>
        <v>13258000</v>
      </c>
      <c r="D14" s="22">
        <f>'MŠ Běhounkova 2300'!D14+'MŠ Běhounkova 2474'!D14+'MŠ Herčíkova 2190'!D14+'MŠ Horákova 2064'!D14+'MŠ Hostinského 1534'!D14+'MŠ Husníkova 2075'!D14+'MŠ Husníkova 2076'!D14+'MŠ Chlupova 1798'!D14+'MŠ Chlupova 1799'!D14+'MŠ Janského 2187'!D14+'MŠ Janského 2188'!D14+'MŠ Klausova 2449'!D14+'MŠ Mezi Školami 2323'!D14+'MŠ Mezi Školami 2482 '!D14+'MŠ Mohylová 1964'!D14+'MŠ Ovčí Hájek 2174'!D14+'MŠ Ovčí Hájek 2177'!D14+'MŠ Podpěrova 1880'!D14+'MŠ Trávníčkova 1747'!D14+'MŠ Vlachova 1501'!D14+'MŠ Vlasákova 955'!D14+'MŠ Zázvorkova 1994'!D14</f>
        <v>11067300</v>
      </c>
      <c r="E14" s="22">
        <f>'MŠ Běhounkova 2300'!E14+'MŠ Běhounkova 2474'!E14+'MŠ Herčíkova 2190'!E14+'MŠ Horákova 2064'!E14+'MŠ Hostinského 1534'!E14+'MŠ Husníkova 2075'!E14+'MŠ Husníkova 2076'!E14+'MŠ Chlupova 1798'!E14+'MŠ Chlupova 1799'!E14+'MŠ Janského 2187'!E14+'MŠ Janského 2188'!E14+'MŠ Klausova 2449'!E14+'MŠ Mezi Školami 2323'!E14+'MŠ Mezi Školami 2482 '!E14+'MŠ Mohylová 1964'!E14+'MŠ Ovčí Hájek 2174'!E14+'MŠ Ovčí Hájek 2177'!E14+'MŠ Podpěrova 1880'!E14+'MŠ Trávníčkova 1747'!E14+'MŠ Vlachova 1501'!E14+'MŠ Vlasákova 955'!E14+'MŠ Zázvorkova 1994'!E14</f>
        <v>11066455.389999999</v>
      </c>
      <c r="F14" s="43">
        <f t="shared" si="0"/>
        <v>0.9999236841867483</v>
      </c>
      <c r="G14" s="24">
        <f>'MŠ Běhounkova 2300'!G14+'MŠ Běhounkova 2474'!G14+'MŠ Herčíkova 2190'!G14+'MŠ Horákova 2064'!G14+'MŠ Hostinského 1534'!G14+'MŠ Husníkova 2075'!G14+'MŠ Husníkova 2076'!G14+'MŠ Chlupova 1798'!G14+'MŠ Chlupova 1799'!G14+'MŠ Janského 2187'!G14+'MŠ Janského 2188'!G14+'MŠ Klausova 2449'!G14+'MŠ Mezi Školami 2323'!G14+'MŠ Mezi Školami 2482 '!G14+'MŠ Mohylová 1964'!G14+'MŠ Ovčí Hájek 2174'!G14+'MŠ Ovčí Hájek 2177'!G14+'MŠ Podpěrova 1880'!G14+'MŠ Trávníčkova 1747'!G14+'MŠ Vlachova 1501'!G14+'MŠ Vlasákova 955'!G14+'MŠ Zázvorkova 1994'!G14</f>
        <v>0</v>
      </c>
      <c r="H14" s="22">
        <f>'MŠ Běhounkova 2300'!H14+'MŠ Běhounkova 2474'!H14+'MŠ Herčíkova 2190'!H14+'MŠ Horákova 2064'!H14+'MŠ Hostinského 1534'!H14+'MŠ Husníkova 2075'!H14+'MŠ Husníkova 2076'!H14+'MŠ Chlupova 1798'!H14+'MŠ Chlupova 1799'!H14+'MŠ Janského 2187'!H14+'MŠ Janského 2188'!H14+'MŠ Klausova 2449'!H14+'MŠ Mezi Školami 2323'!H14+'MŠ Mezi Školami 2482 '!H14+'MŠ Mohylová 1964'!H14+'MŠ Ovčí Hájek 2174'!H14+'MŠ Ovčí Hájek 2177'!H14+'MŠ Podpěrova 1880'!H14+'MŠ Trávníčkova 1747'!H14+'MŠ Vlachova 1501'!H14+'MŠ Vlasákova 955'!H14+'MŠ Zázvorkova 1994'!H14</f>
        <v>0</v>
      </c>
      <c r="I14" s="22">
        <f>'MŠ Běhounkova 2300'!I14+'MŠ Běhounkova 2474'!I14+'MŠ Herčíkova 2190'!I14+'MŠ Horákova 2064'!I14+'MŠ Hostinského 1534'!I14+'MŠ Husníkova 2075'!I14+'MŠ Husníkova 2076'!I14+'MŠ Chlupova 1798'!I14+'MŠ Chlupova 1799'!I14+'MŠ Janského 2187'!I14+'MŠ Janského 2188'!I14+'MŠ Klausova 2449'!I14+'MŠ Mezi Školami 2323'!I14+'MŠ Mezi Školami 2482 '!I14+'MŠ Mohylová 1964'!I14+'MŠ Ovčí Hájek 2174'!I14+'MŠ Ovčí Hájek 2177'!I14+'MŠ Podpěrova 1880'!I14+'MŠ Trávníčkova 1747'!I14+'MŠ Vlachova 1501'!I14+'MŠ Vlasákova 955'!I14+'MŠ Zázvorkova 1994'!I14</f>
        <v>0</v>
      </c>
      <c r="J14" s="46">
        <f t="shared" si="1"/>
        <v>0</v>
      </c>
      <c r="L14" s="44"/>
      <c r="N14" s="44"/>
    </row>
    <row r="15" spans="1:14" ht="15" customHeight="1">
      <c r="A15" s="13" t="s">
        <v>60</v>
      </c>
      <c r="B15" s="81"/>
      <c r="C15" s="24">
        <f>'MŠ Běhounkova 2300'!C15+'MŠ Běhounkova 2474'!C15+'MŠ Herčíkova 2190'!C15+'MŠ Horákova 2064'!C15+'MŠ Hostinského 1534'!C15+'MŠ Husníkova 2075'!C15+'MŠ Husníkova 2076'!C15+'MŠ Chlupova 1798'!C15+'MŠ Chlupova 1799'!C15+'MŠ Janského 2187'!C15+'MŠ Janského 2188'!C15+'MŠ Klausova 2449'!C15+'MŠ Mezi Školami 2323'!C15+'MŠ Mezi Školami 2482 '!C15+'MŠ Mohylová 1964'!C15+'MŠ Ovčí Hájek 2174'!C15+'MŠ Ovčí Hájek 2177'!C15+'MŠ Podpěrova 1880'!C15+'MŠ Trávníčkova 1747'!C15+'MŠ Vlachova 1501'!C15+'MŠ Vlasákova 955'!C15+'MŠ Zázvorkova 1994'!C15</f>
        <v>34600</v>
      </c>
      <c r="D15" s="22">
        <f>'MŠ Běhounkova 2300'!D15+'MŠ Běhounkova 2474'!D15+'MŠ Herčíkova 2190'!D15+'MŠ Horákova 2064'!D15+'MŠ Hostinského 1534'!D15+'MŠ Husníkova 2075'!D15+'MŠ Husníkova 2076'!D15+'MŠ Chlupova 1798'!D15+'MŠ Chlupova 1799'!D15+'MŠ Janského 2187'!D15+'MŠ Janského 2188'!D15+'MŠ Klausova 2449'!D15+'MŠ Mezi Školami 2323'!D15+'MŠ Mezi Školami 2482 '!D15+'MŠ Mohylová 1964'!D15+'MŠ Ovčí Hájek 2174'!D15+'MŠ Ovčí Hájek 2177'!D15+'MŠ Podpěrova 1880'!D15+'MŠ Trávníčkova 1747'!D15+'MŠ Vlachova 1501'!D15+'MŠ Vlasákova 955'!D15+'MŠ Zázvorkova 1994'!D15</f>
        <v>1820200</v>
      </c>
      <c r="E15" s="22">
        <f>'MŠ Běhounkova 2300'!E15+'MŠ Běhounkova 2474'!E15+'MŠ Herčíkova 2190'!E15+'MŠ Horákova 2064'!E15+'MŠ Hostinského 1534'!E15+'MŠ Husníkova 2075'!E15+'MŠ Husníkova 2076'!E15+'MŠ Chlupova 1798'!E15+'MŠ Chlupova 1799'!E15+'MŠ Janského 2187'!E15+'MŠ Janského 2188'!E15+'MŠ Klausova 2449'!E15+'MŠ Mezi Školami 2323'!E15+'MŠ Mezi Školami 2482 '!E15+'MŠ Mohylová 1964'!E15+'MŠ Ovčí Hájek 2174'!E15+'MŠ Ovčí Hájek 2177'!E15+'MŠ Podpěrova 1880'!E15+'MŠ Trávníčkova 1747'!E15+'MŠ Vlachova 1501'!E15+'MŠ Vlasákova 955'!E15+'MŠ Zázvorkova 1994'!E15</f>
        <v>1811651.7700000005</v>
      </c>
      <c r="F15" s="43">
        <f t="shared" si="0"/>
        <v>0.9953036864080873</v>
      </c>
      <c r="G15" s="24">
        <f>'MŠ Běhounkova 2300'!G15+'MŠ Běhounkova 2474'!G15+'MŠ Herčíkova 2190'!G15+'MŠ Horákova 2064'!G15+'MŠ Hostinského 1534'!G15+'MŠ Husníkova 2075'!G15+'MŠ Husníkova 2076'!G15+'MŠ Chlupova 1798'!G15+'MŠ Chlupova 1799'!G15+'MŠ Janského 2187'!G15+'MŠ Janského 2188'!G15+'MŠ Klausova 2449'!G15+'MŠ Mezi Školami 2323'!G15+'MŠ Mezi Školami 2482 '!G15+'MŠ Mohylová 1964'!G15+'MŠ Ovčí Hájek 2174'!G15+'MŠ Ovčí Hájek 2177'!G15+'MŠ Podpěrova 1880'!G15+'MŠ Trávníčkova 1747'!G15+'MŠ Vlachova 1501'!G15+'MŠ Vlasákova 955'!G15+'MŠ Zázvorkova 1994'!G15</f>
        <v>1575000</v>
      </c>
      <c r="H15" s="22">
        <f>'MŠ Běhounkova 2300'!H15+'MŠ Běhounkova 2474'!H15+'MŠ Herčíkova 2190'!H15+'MŠ Horákova 2064'!H15+'MŠ Hostinského 1534'!H15+'MŠ Husníkova 2075'!H15+'MŠ Husníkova 2076'!H15+'MŠ Chlupova 1798'!H15+'MŠ Chlupova 1799'!H15+'MŠ Janského 2187'!H15+'MŠ Janského 2188'!H15+'MŠ Klausova 2449'!H15+'MŠ Mezi Školami 2323'!H15+'MŠ Mezi Školami 2482 '!H15+'MŠ Mohylová 1964'!H15+'MŠ Ovčí Hájek 2174'!H15+'MŠ Ovčí Hájek 2177'!H15+'MŠ Podpěrova 1880'!H15+'MŠ Trávníčkova 1747'!H15+'MŠ Vlachova 1501'!H15+'MŠ Vlasákova 955'!H15+'MŠ Zázvorkova 1994'!H15</f>
        <v>1472400</v>
      </c>
      <c r="I15" s="22">
        <f>'MŠ Běhounkova 2300'!I15+'MŠ Běhounkova 2474'!I15+'MŠ Herčíkova 2190'!I15+'MŠ Horákova 2064'!I15+'MŠ Hostinského 1534'!I15+'MŠ Husníkova 2075'!I15+'MŠ Husníkova 2076'!I15+'MŠ Chlupova 1798'!I15+'MŠ Chlupova 1799'!I15+'MŠ Janského 2187'!I15+'MŠ Janského 2188'!I15+'MŠ Klausova 2449'!I15+'MŠ Mezi Školami 2323'!I15+'MŠ Mezi Školami 2482 '!I15+'MŠ Mohylová 1964'!I15+'MŠ Ovčí Hájek 2174'!I15+'MŠ Ovčí Hájek 2177'!I15+'MŠ Podpěrova 1880'!I15+'MŠ Trávníčkova 1747'!I15+'MŠ Vlachova 1501'!I15+'MŠ Vlasákova 955'!I15+'MŠ Zázvorkova 1994'!I15</f>
        <v>1442531</v>
      </c>
      <c r="J15" s="43">
        <f>I15/H15</f>
        <v>0.979714072262972</v>
      </c>
      <c r="L15" s="44"/>
      <c r="N15" s="44"/>
    </row>
    <row r="16" spans="1:14" ht="15" customHeight="1" thickBot="1">
      <c r="A16" s="173" t="s">
        <v>204</v>
      </c>
      <c r="B16" s="174"/>
      <c r="C16" s="24">
        <f>'MŠ Běhounkova 2300'!C16+'MŠ Běhounkova 2474'!C16+'MŠ Herčíkova 2190'!C16+'MŠ Horákova 2064'!C16+'MŠ Hostinského 1534'!C16+'MŠ Husníkova 2075'!C16+'MŠ Husníkova 2076'!C16+'MŠ Chlupova 1798'!C16+'MŠ Chlupova 1799'!C16+'MŠ Janského 2187'!C16+'MŠ Janského 2188'!C16+'MŠ Klausova 2449'!C16+'MŠ Mezi Školami 2323'!C16+'MŠ Mezi Školami 2482 '!C16+'MŠ Mohylová 1964'!C16+'MŠ Ovčí Hájek 2174'!C16+'MŠ Ovčí Hájek 2177'!C16+'MŠ Podpěrova 1880'!C16+'MŠ Trávníčkova 1747'!C16+'MŠ Vlachova 1501'!C16+'MŠ Vlasákova 955'!C16+'MŠ Zázvorkova 1994'!C16</f>
        <v>0</v>
      </c>
      <c r="D16" s="22">
        <f>'MŠ Běhounkova 2300'!D16+'MŠ Běhounkova 2474'!D16+'MŠ Herčíkova 2190'!D16+'MŠ Horákova 2064'!D16+'MŠ Hostinského 1534'!D16+'MŠ Husníkova 2075'!D16+'MŠ Husníkova 2076'!D16+'MŠ Chlupova 1798'!D16+'MŠ Chlupova 1799'!D16+'MŠ Janského 2187'!D16+'MŠ Janského 2188'!D16+'MŠ Klausova 2449'!D16+'MŠ Mezi Školami 2323'!D16+'MŠ Mezi Školami 2482 '!D16+'MŠ Mohylová 1964'!D16+'MŠ Ovčí Hájek 2174'!D16+'MŠ Ovčí Hájek 2177'!D16+'MŠ Podpěrova 1880'!D16+'MŠ Trávníčkova 1747'!D16+'MŠ Vlachova 1501'!D16+'MŠ Vlasákova 955'!D16+'MŠ Zázvorkova 1994'!D16</f>
        <v>1305200</v>
      </c>
      <c r="E16" s="22">
        <f>'MŠ Běhounkova 2300'!E16+'MŠ Běhounkova 2474'!E16+'MŠ Herčíkova 2190'!E16+'MŠ Horákova 2064'!E16+'MŠ Hostinského 1534'!E16+'MŠ Husníkova 2075'!E16+'MŠ Husníkova 2076'!E16+'MŠ Chlupova 1798'!E16+'MŠ Chlupova 1799'!E16+'MŠ Janského 2187'!E16+'MŠ Janského 2188'!E16+'MŠ Klausova 2449'!E16+'MŠ Mezi Školami 2323'!E16+'MŠ Mezi Školami 2482 '!E16+'MŠ Mohylová 1964'!E16+'MŠ Ovčí Hájek 2174'!E16+'MŠ Ovčí Hájek 2177'!E16+'MŠ Podpěrova 1880'!E16+'MŠ Trávníčkova 1747'!E16+'MŠ Vlachova 1501'!E16+'MŠ Vlasákova 955'!E16+'MŠ Zázvorkova 1994'!E16</f>
        <v>1300668.51</v>
      </c>
      <c r="F16" s="43">
        <f t="shared" si="0"/>
        <v>0.9965281259577077</v>
      </c>
      <c r="G16" s="24">
        <f>'MŠ Běhounkova 2300'!G16+'MŠ Běhounkova 2474'!G16+'MŠ Herčíkova 2190'!G16+'MŠ Horákova 2064'!G16+'MŠ Hostinského 1534'!G16+'MŠ Husníkova 2075'!G16+'MŠ Husníkova 2076'!G16+'MŠ Chlupova 1798'!G16+'MŠ Chlupova 1799'!G16+'MŠ Janského 2187'!G16+'MŠ Janského 2188'!G16+'MŠ Klausova 2449'!G16+'MŠ Mezi Školami 2323'!G16+'MŠ Mezi Školami 2482 '!G16+'MŠ Mohylová 1964'!G16+'MŠ Ovčí Hájek 2174'!G16+'MŠ Ovčí Hájek 2177'!G16+'MŠ Podpěrova 1880'!G16+'MŠ Trávníčkova 1747'!G16+'MŠ Vlachova 1501'!G16+'MŠ Vlasákova 955'!G16+'MŠ Zázvorkova 1994'!G16</f>
        <v>0</v>
      </c>
      <c r="H16" s="22">
        <f>'MŠ Běhounkova 2300'!H16+'MŠ Běhounkova 2474'!H16+'MŠ Herčíkova 2190'!H16+'MŠ Horákova 2064'!H16+'MŠ Hostinského 1534'!H16+'MŠ Husníkova 2075'!H16+'MŠ Husníkova 2076'!H16+'MŠ Chlupova 1798'!H16+'MŠ Chlupova 1799'!H16+'MŠ Janského 2187'!H16+'MŠ Janského 2188'!H16+'MŠ Klausova 2449'!H16+'MŠ Mezi Školami 2323'!H16+'MŠ Mezi Školami 2482 '!H16+'MŠ Mohylová 1964'!H16+'MŠ Ovčí Hájek 2174'!H16+'MŠ Ovčí Hájek 2177'!H16+'MŠ Podpěrova 1880'!H16+'MŠ Trávníčkova 1747'!H16+'MŠ Vlachova 1501'!H16+'MŠ Vlasákova 955'!H16+'MŠ Zázvorkova 1994'!H16</f>
        <v>0</v>
      </c>
      <c r="I16" s="22">
        <f>'MŠ Běhounkova 2300'!I16+'MŠ Běhounkova 2474'!I16+'MŠ Herčíkova 2190'!I16+'MŠ Horákova 2064'!I16+'MŠ Hostinského 1534'!I16+'MŠ Husníkova 2075'!I16+'MŠ Husníkova 2076'!I16+'MŠ Chlupova 1798'!I16+'MŠ Chlupova 1799'!I16+'MŠ Janského 2187'!I16+'MŠ Janského 2188'!I16+'MŠ Klausova 2449'!I16+'MŠ Mezi Školami 2323'!I16+'MŠ Mezi Školami 2482 '!I16+'MŠ Mohylová 1964'!I16+'MŠ Ovčí Hájek 2174'!I16+'MŠ Ovčí Hájek 2177'!I16+'MŠ Podpěrova 1880'!I16+'MŠ Trávníčkova 1747'!I16+'MŠ Vlachova 1501'!I16+'MŠ Vlasákova 955'!I16+'MŠ Zázvorkova 1994'!I16</f>
        <v>0</v>
      </c>
      <c r="J16" s="47">
        <f t="shared" si="1"/>
        <v>0</v>
      </c>
      <c r="L16" s="44"/>
      <c r="N16" s="44"/>
    </row>
    <row r="17" spans="1:12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  <c r="L17" s="44"/>
    </row>
    <row r="18" spans="1:14" ht="15" customHeight="1">
      <c r="A18" s="18" t="s">
        <v>123</v>
      </c>
      <c r="B18" s="19">
        <v>558</v>
      </c>
      <c r="C18" s="24">
        <f>'MŠ Běhounkova 2300'!C18+'MŠ Běhounkova 2474'!C18+'MŠ Herčíkova 2190'!C18+'MŠ Horákova 2064'!C18+'MŠ Hostinského 1534'!C18+'MŠ Husníkova 2075'!C18+'MŠ Husníkova 2076'!C18+'MŠ Chlupova 1798'!C18+'MŠ Chlupova 1799'!C18+'MŠ Janského 2187'!C18+'MŠ Janského 2188'!C18+'MŠ Klausova 2449'!C18+'MŠ Mezi Školami 2323'!C18+'MŠ Mezi Školami 2482 '!C18+'MŠ Mohylová 1964'!C18+'MŠ Ovčí Hájek 2174'!C18+'MŠ Ovčí Hájek 2177'!C18+'MŠ Podpěrova 1880'!C18+'MŠ Trávníčkova 1747'!C18+'MŠ Vlachova 1501'!C18+'MŠ Vlasákova 955'!C18+'MŠ Zázvorkova 1994'!C18</f>
        <v>365400</v>
      </c>
      <c r="D18" s="22">
        <f>'MŠ Běhounkova 2300'!D18+'MŠ Běhounkova 2474'!D18+'MŠ Herčíkova 2190'!D18+'MŠ Horákova 2064'!D18+'MŠ Hostinského 1534'!D18+'MŠ Husníkova 2075'!D18+'MŠ Husníkova 2076'!D18+'MŠ Chlupova 1798'!D18+'MŠ Chlupova 1799'!D18+'MŠ Janského 2187'!D18+'MŠ Janského 2188'!D18+'MŠ Klausova 2449'!D18+'MŠ Mezi Školami 2323'!D18+'MŠ Mezi Školami 2482 '!D18+'MŠ Mohylová 1964'!D18+'MŠ Ovčí Hájek 2174'!D18+'MŠ Ovčí Hájek 2177'!D18+'MŠ Podpěrova 1880'!D18+'MŠ Trávníčkova 1747'!D18+'MŠ Vlachova 1501'!D18+'MŠ Vlasákova 955'!D18+'MŠ Zázvorkova 1994'!D18</f>
        <v>1570800</v>
      </c>
      <c r="E18" s="22">
        <f>'MŠ Běhounkova 2300'!E18+'MŠ Běhounkova 2474'!E18+'MŠ Herčíkova 2190'!E18+'MŠ Horákova 2064'!E18+'MŠ Hostinského 1534'!E18+'MŠ Husníkova 2075'!E18+'MŠ Husníkova 2076'!E18+'MŠ Chlupova 1798'!E18+'MŠ Chlupova 1799'!E18+'MŠ Janského 2187'!E18+'MŠ Janského 2188'!E18+'MŠ Klausova 2449'!E18+'MŠ Mezi Školami 2323'!E18+'MŠ Mezi Školami 2482 '!E18+'MŠ Mohylová 1964'!E18+'MŠ Ovčí Hájek 2174'!E18+'MŠ Ovčí Hájek 2177'!E18+'MŠ Podpěrova 1880'!E18+'MŠ Trávníčkova 1747'!E18+'MŠ Vlachova 1501'!E18+'MŠ Vlasákova 955'!E18+'MŠ Zázvorkova 1994'!E18</f>
        <v>1468335.87</v>
      </c>
      <c r="F18" s="43">
        <f>E18/D18</f>
        <v>0.9347694614209321</v>
      </c>
      <c r="G18" s="24">
        <f>'MŠ Běhounkova 2300'!G18+'MŠ Běhounkova 2474'!G18+'MŠ Herčíkova 2190'!G18+'MŠ Horákova 2064'!G18+'MŠ Hostinského 1534'!G18+'MŠ Husníkova 2075'!G18+'MŠ Husníkova 2076'!G18+'MŠ Chlupova 1798'!G18+'MŠ Chlupova 1799'!G18+'MŠ Janského 2187'!G18+'MŠ Janského 2188'!G18+'MŠ Klausova 2449'!G18+'MŠ Mezi Školami 2323'!G18+'MŠ Mezi Školami 2482 '!G18+'MŠ Mohylová 1964'!G18+'MŠ Ovčí Hájek 2174'!G18+'MŠ Ovčí Hájek 2177'!G18+'MŠ Podpěrova 1880'!G18+'MŠ Trávníčkova 1747'!G18+'MŠ Vlachova 1501'!G18+'MŠ Vlasákova 955'!G18+'MŠ Zázvorkova 1994'!G18</f>
        <v>1500</v>
      </c>
      <c r="H18" s="22">
        <f>'MŠ Běhounkova 2300'!H18+'MŠ Běhounkova 2474'!H18+'MŠ Herčíkova 2190'!H18+'MŠ Horákova 2064'!H18+'MŠ Hostinského 1534'!H18+'MŠ Husníkova 2075'!H18+'MŠ Husníkova 2076'!H18+'MŠ Chlupova 1798'!H18+'MŠ Chlupova 1799'!H18+'MŠ Janského 2187'!H18+'MŠ Janského 2188'!H18+'MŠ Klausova 2449'!H18+'MŠ Mezi Školami 2323'!H18+'MŠ Mezi Školami 2482 '!H18+'MŠ Mohylová 1964'!H18+'MŠ Ovčí Hájek 2174'!H18+'MŠ Ovčí Hájek 2177'!H18+'MŠ Podpěrova 1880'!H18+'MŠ Trávníčkova 1747'!H18+'MŠ Vlachova 1501'!H18+'MŠ Vlasákova 955'!H18+'MŠ Zázvorkova 1994'!H18</f>
        <v>1500</v>
      </c>
      <c r="I18" s="22">
        <f>'MŠ Běhounkova 2300'!I18+'MŠ Běhounkova 2474'!I18+'MŠ Herčíkova 2190'!I18+'MŠ Horákova 2064'!I18+'MŠ Hostinského 1534'!I18+'MŠ Husníkova 2075'!I18+'MŠ Husníkova 2076'!I18+'MŠ Chlupova 1798'!I18+'MŠ Chlupova 1799'!I18+'MŠ Janského 2187'!I18+'MŠ Janského 2188'!I18+'MŠ Klausova 2449'!I18+'MŠ Mezi Školami 2323'!I18+'MŠ Mezi Školami 2482 '!I18+'MŠ Mohylová 1964'!I18+'MŠ Ovčí Hájek 2174'!I18+'MŠ Ovčí Hájek 2177'!I18+'MŠ Podpěrova 1880'!I18+'MŠ Trávníčkova 1747'!I18+'MŠ Vlachova 1501'!I18+'MŠ Vlasákova 955'!I18+'MŠ Zázvorkova 1994'!I18</f>
        <v>0</v>
      </c>
      <c r="J18" s="43">
        <v>0</v>
      </c>
      <c r="L18" s="44"/>
      <c r="N18" s="44"/>
    </row>
    <row r="19" spans="1:14" ht="15" customHeight="1">
      <c r="A19" s="18" t="s">
        <v>124</v>
      </c>
      <c r="B19" s="19">
        <v>501</v>
      </c>
      <c r="C19" s="24">
        <f>'MŠ Běhounkova 2300'!C19+'MŠ Běhounkova 2474'!C19+'MŠ Herčíkova 2190'!C19+'MŠ Horákova 2064'!C19+'MŠ Hostinského 1534'!C19+'MŠ Husníkova 2075'!C19+'MŠ Husníkova 2076'!C19+'MŠ Chlupova 1798'!C19+'MŠ Chlupova 1799'!C19+'MŠ Janského 2187'!C19+'MŠ Janského 2188'!C19+'MŠ Klausova 2449'!C19+'MŠ Mezi Školami 2323'!C19+'MŠ Mezi Školami 2482 '!C19+'MŠ Mohylová 1964'!C19+'MŠ Ovčí Hájek 2174'!C19+'MŠ Ovčí Hájek 2177'!C19+'MŠ Podpěrova 1880'!C19+'MŠ Trávníčkova 1747'!C19+'MŠ Vlachova 1501'!C19+'MŠ Vlasákova 955'!C19+'MŠ Zázvorkova 1994'!C19</f>
        <v>2944800</v>
      </c>
      <c r="D19" s="22">
        <f>'MŠ Běhounkova 2300'!D19+'MŠ Běhounkova 2474'!D19+'MŠ Herčíkova 2190'!D19+'MŠ Horákova 2064'!D19+'MŠ Hostinského 1534'!D19+'MŠ Husníkova 2075'!D19+'MŠ Husníkova 2076'!D19+'MŠ Chlupova 1798'!D19+'MŠ Chlupova 1799'!D19+'MŠ Janského 2187'!D19+'MŠ Janského 2188'!D19+'MŠ Klausova 2449'!D19+'MŠ Mezi Školami 2323'!D19+'MŠ Mezi Školami 2482 '!D19+'MŠ Mohylová 1964'!D19+'MŠ Ovčí Hájek 2174'!D19+'MŠ Ovčí Hájek 2177'!D19+'MŠ Podpěrova 1880'!D19+'MŠ Trávníčkova 1747'!D19+'MŠ Vlachova 1501'!D19+'MŠ Vlasákova 955'!D19+'MŠ Zázvorkova 1994'!D19</f>
        <v>2549900</v>
      </c>
      <c r="E19" s="22">
        <f>'MŠ Běhounkova 2300'!E19+'MŠ Běhounkova 2474'!E19+'MŠ Herčíkova 2190'!E19+'MŠ Horákova 2064'!E19+'MŠ Hostinského 1534'!E19+'MŠ Husníkova 2075'!E19+'MŠ Husníkova 2076'!E19+'MŠ Chlupova 1798'!E19+'MŠ Chlupova 1799'!E19+'MŠ Janského 2187'!E19+'MŠ Janského 2188'!E19+'MŠ Klausova 2449'!E19+'MŠ Mezi Školami 2323'!E19+'MŠ Mezi Školami 2482 '!E19+'MŠ Mohylová 1964'!E19+'MŠ Ovčí Hájek 2174'!E19+'MŠ Ovčí Hájek 2177'!E19+'MŠ Podpěrova 1880'!E19+'MŠ Trávníčkova 1747'!E19+'MŠ Vlachova 1501'!E19+'MŠ Vlasákova 955'!E19+'MŠ Zázvorkova 1994'!E19</f>
        <v>2476933.2259999993</v>
      </c>
      <c r="F19" s="43">
        <f aca="true" t="shared" si="2" ref="F19:F42">E19/D19</f>
        <v>0.9713844566453583</v>
      </c>
      <c r="G19" s="24">
        <f>'MŠ Běhounkova 2300'!G19+'MŠ Běhounkova 2474'!G19+'MŠ Herčíkova 2190'!G19+'MŠ Horákova 2064'!G19+'MŠ Hostinského 1534'!G19+'MŠ Husníkova 2075'!G19+'MŠ Husníkova 2076'!G19+'MŠ Chlupova 1798'!G19+'MŠ Chlupova 1799'!G19+'MŠ Janského 2187'!G19+'MŠ Janského 2188'!G19+'MŠ Klausova 2449'!G19+'MŠ Mezi Školami 2323'!G19+'MŠ Mezi Školami 2482 '!G19+'MŠ Mohylová 1964'!G19+'MŠ Ovčí Hájek 2174'!G19+'MŠ Ovčí Hájek 2177'!G19+'MŠ Podpěrova 1880'!G19+'MŠ Trávníčkova 1747'!G19+'MŠ Vlachova 1501'!G19+'MŠ Vlasákova 955'!G19+'MŠ Zázvorkova 1994'!G19</f>
        <v>119700</v>
      </c>
      <c r="H19" s="22">
        <f>'MŠ Běhounkova 2300'!H19+'MŠ Běhounkova 2474'!H19+'MŠ Herčíkova 2190'!H19+'MŠ Horákova 2064'!H19+'MŠ Hostinského 1534'!H19+'MŠ Husníkova 2075'!H19+'MŠ Husníkova 2076'!H19+'MŠ Chlupova 1798'!H19+'MŠ Chlupova 1799'!H19+'MŠ Janského 2187'!H19+'MŠ Janského 2188'!H19+'MŠ Klausova 2449'!H19+'MŠ Mezi Školami 2323'!H19+'MŠ Mezi Školami 2482 '!H19+'MŠ Mohylová 1964'!H19+'MŠ Ovčí Hájek 2174'!H19+'MŠ Ovčí Hájek 2177'!H19+'MŠ Podpěrova 1880'!H19+'MŠ Trávníčkova 1747'!H19+'MŠ Vlachova 1501'!H19+'MŠ Vlasákova 955'!H19+'MŠ Zázvorkova 1994'!H19</f>
        <v>69100</v>
      </c>
      <c r="I19" s="22">
        <f>'MŠ Běhounkova 2300'!I19+'MŠ Běhounkova 2474'!I19+'MŠ Herčíkova 2190'!I19+'MŠ Horákova 2064'!I19+'MŠ Hostinského 1534'!I19+'MŠ Husníkova 2075'!I19+'MŠ Husníkova 2076'!I19+'MŠ Chlupova 1798'!I19+'MŠ Chlupova 1799'!I19+'MŠ Janského 2187'!I19+'MŠ Janského 2188'!I19+'MŠ Klausova 2449'!I19+'MŠ Mezi Školami 2323'!I19+'MŠ Mezi Školami 2482 '!I19+'MŠ Mohylová 1964'!I19+'MŠ Ovčí Hájek 2174'!I19+'MŠ Ovčí Hájek 2177'!I19+'MŠ Podpěrova 1880'!I19+'MŠ Trávníčkova 1747'!I19+'MŠ Vlachova 1501'!I19+'MŠ Vlasákova 955'!I19+'MŠ Zázvorkova 1994'!I19</f>
        <v>4853</v>
      </c>
      <c r="J19" s="43">
        <f>I19/H19</f>
        <v>0.07023154848046309</v>
      </c>
      <c r="L19" s="44"/>
      <c r="N19" s="44"/>
    </row>
    <row r="20" spans="1:12" ht="15" customHeight="1">
      <c r="A20" s="18" t="s">
        <v>125</v>
      </c>
      <c r="B20" s="19">
        <v>501</v>
      </c>
      <c r="C20" s="24">
        <f>'MŠ Běhounkova 2300'!C20+'MŠ Běhounkova 2474'!C20+'MŠ Herčíkova 2190'!C20+'MŠ Horákova 2064'!C20+'MŠ Hostinského 1534'!C20+'MŠ Husníkova 2075'!C20+'MŠ Husníkova 2076'!C20+'MŠ Chlupova 1798'!C20+'MŠ Chlupova 1799'!C20+'MŠ Janského 2187'!C20+'MŠ Janského 2188'!C20+'MŠ Klausova 2449'!C20+'MŠ Mezi Školami 2323'!C20+'MŠ Mezi Školami 2482 '!C20+'MŠ Mohylová 1964'!C20+'MŠ Ovčí Hájek 2174'!C20+'MŠ Ovčí Hájek 2177'!C20+'MŠ Podpěrova 1880'!C20+'MŠ Trávníčkova 1747'!C20+'MŠ Vlachova 1501'!C20+'MŠ Vlasákova 955'!C20+'MŠ Zázvorkova 1994'!C20</f>
        <v>13261000</v>
      </c>
      <c r="D20" s="22">
        <f>'MŠ Běhounkova 2300'!D20+'MŠ Běhounkova 2474'!D20+'MŠ Herčíkova 2190'!D20+'MŠ Horákova 2064'!D20+'MŠ Hostinského 1534'!D20+'MŠ Husníkova 2075'!D20+'MŠ Husníkova 2076'!D20+'MŠ Chlupova 1798'!D20+'MŠ Chlupova 1799'!D20+'MŠ Janského 2187'!D20+'MŠ Janského 2188'!D20+'MŠ Klausova 2449'!D20+'MŠ Mezi Školami 2323'!D20+'MŠ Mezi Školami 2482 '!D20+'MŠ Mohylová 1964'!D20+'MŠ Ovčí Hájek 2174'!D20+'MŠ Ovčí Hájek 2177'!D20+'MŠ Podpěrova 1880'!D20+'MŠ Trávníčkova 1747'!D20+'MŠ Vlachova 1501'!D20+'MŠ Vlasákova 955'!D20+'MŠ Zázvorkova 1994'!D20</f>
        <v>11073000</v>
      </c>
      <c r="E20" s="22">
        <f>'MŠ Běhounkova 2300'!E20+'MŠ Běhounkova 2474'!E20+'MŠ Herčíkova 2190'!E20+'MŠ Horákova 2064'!E20+'MŠ Hostinského 1534'!E20+'MŠ Husníkova 2075'!E20+'MŠ Husníkova 2076'!E20+'MŠ Chlupova 1798'!E20+'MŠ Chlupova 1799'!E20+'MŠ Janského 2187'!E20+'MŠ Janského 2188'!E20+'MŠ Klausova 2449'!E20+'MŠ Mezi Školami 2323'!E20+'MŠ Mezi Školami 2482 '!E20+'MŠ Mohylová 1964'!E20+'MŠ Ovčí Hájek 2174'!E20+'MŠ Ovčí Hájek 2177'!E20+'MŠ Podpěrova 1880'!E20+'MŠ Trávníčkova 1747'!E20+'MŠ Vlachova 1501'!E20+'MŠ Vlasákova 955'!E20+'MŠ Zázvorkova 1994'!E20</f>
        <v>11072564.55</v>
      </c>
      <c r="F20" s="43">
        <f t="shared" si="2"/>
        <v>0.9999606746139258</v>
      </c>
      <c r="G20" s="24">
        <f>'MŠ Běhounkova 2300'!G20+'MŠ Běhounkova 2474'!G20+'MŠ Herčíkova 2190'!G20+'MŠ Horákova 2064'!G20+'MŠ Hostinského 1534'!G20+'MŠ Husníkova 2075'!G20+'MŠ Husníkova 2076'!G20+'MŠ Chlupova 1798'!G20+'MŠ Chlupova 1799'!G20+'MŠ Janského 2187'!G20+'MŠ Janského 2188'!G20+'MŠ Klausova 2449'!G20+'MŠ Mezi Školami 2323'!G20+'MŠ Mezi Školami 2482 '!G20+'MŠ Mohylová 1964'!G20+'MŠ Ovčí Hájek 2174'!G20+'MŠ Ovčí Hájek 2177'!G20+'MŠ Podpěrova 1880'!G20+'MŠ Trávníčkova 1747'!G20+'MŠ Vlachova 1501'!G20+'MŠ Vlasákova 955'!G20+'MŠ Zázvorkova 1994'!G20</f>
        <v>0</v>
      </c>
      <c r="H20" s="22">
        <f>'MŠ Běhounkova 2300'!H20+'MŠ Běhounkova 2474'!H20+'MŠ Herčíkova 2190'!H20+'MŠ Horákova 2064'!H20+'MŠ Hostinského 1534'!H20+'MŠ Husníkova 2075'!H20+'MŠ Husníkova 2076'!H20+'MŠ Chlupova 1798'!H20+'MŠ Chlupova 1799'!H20+'MŠ Janského 2187'!H20+'MŠ Janského 2188'!H20+'MŠ Klausova 2449'!H20+'MŠ Mezi Školami 2323'!H20+'MŠ Mezi Školami 2482 '!H20+'MŠ Mohylová 1964'!H20+'MŠ Ovčí Hájek 2174'!H20+'MŠ Ovčí Hájek 2177'!H20+'MŠ Podpěrova 1880'!H20+'MŠ Trávníčkova 1747'!H20+'MŠ Vlachova 1501'!H20+'MŠ Vlasákova 955'!H20+'MŠ Zázvorkova 1994'!H20</f>
        <v>0</v>
      </c>
      <c r="I20" s="22">
        <f>'MŠ Běhounkova 2300'!I20+'MŠ Běhounkova 2474'!I20+'MŠ Herčíkova 2190'!I20+'MŠ Horákova 2064'!I20+'MŠ Hostinského 1534'!I20+'MŠ Husníkova 2075'!I20+'MŠ Husníkova 2076'!I20+'MŠ Chlupova 1798'!I20+'MŠ Chlupova 1799'!I20+'MŠ Janského 2187'!I20+'MŠ Janského 2188'!I20+'MŠ Klausova 2449'!I20+'MŠ Mezi Školami 2323'!I20+'MŠ Mezi Školami 2482 '!I20+'MŠ Mohylová 1964'!I20+'MŠ Ovčí Hájek 2174'!I20+'MŠ Ovčí Hájek 2177'!I20+'MŠ Podpěrova 1880'!I20+'MŠ Trávníčkova 1747'!I20+'MŠ Vlachova 1501'!I20+'MŠ Vlasákova 955'!I20+'MŠ Zázvorkova 1994'!I20</f>
        <v>0</v>
      </c>
      <c r="J20" s="43">
        <v>0</v>
      </c>
      <c r="L20" s="44"/>
    </row>
    <row r="21" spans="1:14" ht="15" customHeight="1">
      <c r="A21" s="10" t="s">
        <v>126</v>
      </c>
      <c r="B21" s="11">
        <v>502</v>
      </c>
      <c r="C21" s="24">
        <f>'MŠ Běhounkova 2300'!C21+'MŠ Běhounkova 2474'!C21+'MŠ Herčíkova 2190'!C21+'MŠ Horákova 2064'!C21+'MŠ Hostinského 1534'!C21+'MŠ Husníkova 2075'!C21+'MŠ Husníkova 2076'!C21+'MŠ Chlupova 1798'!C21+'MŠ Chlupova 1799'!C21+'MŠ Janského 2187'!C21+'MŠ Janského 2188'!C21+'MŠ Klausova 2449'!C21+'MŠ Mezi Školami 2323'!C21+'MŠ Mezi Školami 2482 '!C21+'MŠ Mohylová 1964'!C21+'MŠ Ovčí Hájek 2174'!C21+'MŠ Ovčí Hájek 2177'!C21+'MŠ Podpěrova 1880'!C21+'MŠ Trávníčkova 1747'!C21+'MŠ Vlachova 1501'!C21+'MŠ Vlasákova 955'!C21+'MŠ Zázvorkova 1994'!C21</f>
        <v>4273200</v>
      </c>
      <c r="D21" s="22">
        <f>'MŠ Běhounkova 2300'!D21+'MŠ Běhounkova 2474'!D21+'MŠ Herčíkova 2190'!D21+'MŠ Horákova 2064'!D21+'MŠ Hostinského 1534'!D21+'MŠ Husníkova 2075'!D21+'MŠ Husníkova 2076'!D21+'MŠ Chlupova 1798'!D21+'MŠ Chlupova 1799'!D21+'MŠ Janského 2187'!D21+'MŠ Janského 2188'!D21+'MŠ Klausova 2449'!D21+'MŠ Mezi Školami 2323'!D21+'MŠ Mezi Školami 2482 '!D21+'MŠ Mohylová 1964'!D21+'MŠ Ovčí Hájek 2174'!D21+'MŠ Ovčí Hájek 2177'!D21+'MŠ Podpěrova 1880'!D21+'MŠ Trávníčkova 1747'!D21+'MŠ Vlachova 1501'!D21+'MŠ Vlasákova 955'!D21+'MŠ Zázvorkova 1994'!D21</f>
        <v>3687400</v>
      </c>
      <c r="E21" s="22">
        <f>'MŠ Běhounkova 2300'!E21+'MŠ Běhounkova 2474'!E21+'MŠ Herčíkova 2190'!E21+'MŠ Horákova 2064'!E21+'MŠ Hostinského 1534'!E21+'MŠ Husníkova 2075'!E21+'MŠ Husníkova 2076'!E21+'MŠ Chlupova 1798'!E21+'MŠ Chlupova 1799'!E21+'MŠ Janského 2187'!E21+'MŠ Janského 2188'!E21+'MŠ Klausova 2449'!E21+'MŠ Mezi Školami 2323'!E21+'MŠ Mezi Školami 2482 '!E21+'MŠ Mohylová 1964'!E21+'MŠ Ovčí Hájek 2174'!E21+'MŠ Ovčí Hájek 2177'!E21+'MŠ Podpěrova 1880'!E21+'MŠ Trávníčkova 1747'!E21+'MŠ Vlachova 1501'!E21+'MŠ Vlasákova 955'!E21+'MŠ Zázvorkova 1994'!E21</f>
        <v>3687291.8200000003</v>
      </c>
      <c r="F21" s="43">
        <f t="shared" si="2"/>
        <v>0.9999706622552477</v>
      </c>
      <c r="G21" s="24">
        <f>'MŠ Běhounkova 2300'!G21+'MŠ Běhounkova 2474'!G21+'MŠ Herčíkova 2190'!G21+'MŠ Horákova 2064'!G21+'MŠ Hostinského 1534'!G21+'MŠ Husníkova 2075'!G21+'MŠ Husníkova 2076'!G21+'MŠ Chlupova 1798'!G21+'MŠ Chlupova 1799'!G21+'MŠ Janského 2187'!G21+'MŠ Janského 2188'!G21+'MŠ Klausova 2449'!G21+'MŠ Mezi Školami 2323'!G21+'MŠ Mezi Školami 2482 '!G21+'MŠ Mohylová 1964'!G21+'MŠ Ovčí Hájek 2174'!G21+'MŠ Ovčí Hájek 2177'!G21+'MŠ Podpěrova 1880'!G21+'MŠ Trávníčkova 1747'!G21+'MŠ Vlachova 1501'!G21+'MŠ Vlasákova 955'!G21+'MŠ Zázvorkova 1994'!G21</f>
        <v>192000</v>
      </c>
      <c r="H21" s="22">
        <f>'MŠ Běhounkova 2300'!H21+'MŠ Běhounkova 2474'!H21+'MŠ Herčíkova 2190'!H21+'MŠ Horákova 2064'!H21+'MŠ Hostinského 1534'!H21+'MŠ Husníkova 2075'!H21+'MŠ Husníkova 2076'!H21+'MŠ Chlupova 1798'!H21+'MŠ Chlupova 1799'!H21+'MŠ Janského 2187'!H21+'MŠ Janského 2188'!H21+'MŠ Klausova 2449'!H21+'MŠ Mezi Školami 2323'!H21+'MŠ Mezi Školami 2482 '!H21+'MŠ Mohylová 1964'!H21+'MŠ Ovčí Hájek 2174'!H21+'MŠ Ovčí Hájek 2177'!H21+'MŠ Podpěrova 1880'!H21+'MŠ Trávníčkova 1747'!H21+'MŠ Vlachova 1501'!H21+'MŠ Vlasákova 955'!H21+'MŠ Zázvorkova 1994'!H21</f>
        <v>134500</v>
      </c>
      <c r="I21" s="22">
        <f>'MŠ Běhounkova 2300'!I21+'MŠ Běhounkova 2474'!I21+'MŠ Herčíkova 2190'!I21+'MŠ Horákova 2064'!I21+'MŠ Hostinského 1534'!I21+'MŠ Husníkova 2075'!I21+'MŠ Husníkova 2076'!I21+'MŠ Chlupova 1798'!I21+'MŠ Chlupova 1799'!I21+'MŠ Janského 2187'!I21+'MŠ Janského 2188'!I21+'MŠ Klausova 2449'!I21+'MŠ Mezi Školami 2323'!I21+'MŠ Mezi Školami 2482 '!I21+'MŠ Mohylová 1964'!I21+'MŠ Ovčí Hájek 2174'!I21+'MŠ Ovčí Hájek 2177'!I21+'MŠ Podpěrova 1880'!I21+'MŠ Trávníčkova 1747'!I21+'MŠ Vlachova 1501'!I21+'MŠ Vlasákova 955'!I21+'MŠ Zázvorkova 1994'!I21</f>
        <v>132473.89</v>
      </c>
      <c r="J21" s="43">
        <f>I21/H21</f>
        <v>0.9849359851301116</v>
      </c>
      <c r="L21" s="44"/>
      <c r="N21" s="44"/>
    </row>
    <row r="22" spans="1:14" ht="15" customHeight="1">
      <c r="A22" s="10" t="s">
        <v>127</v>
      </c>
      <c r="B22" s="11">
        <v>502</v>
      </c>
      <c r="C22" s="24">
        <f>'MŠ Běhounkova 2300'!C22+'MŠ Běhounkova 2474'!C22+'MŠ Herčíkova 2190'!C22+'MŠ Horákova 2064'!C22+'MŠ Hostinského 1534'!C22+'MŠ Husníkova 2075'!C22+'MŠ Husníkova 2076'!C22+'MŠ Chlupova 1798'!C22+'MŠ Chlupova 1799'!C22+'MŠ Janského 2187'!C22+'MŠ Janského 2188'!C22+'MŠ Klausova 2449'!C22+'MŠ Mezi Školami 2323'!C22+'MŠ Mezi Školami 2482 '!C22+'MŠ Mohylová 1964'!C22+'MŠ Ovčí Hájek 2174'!C22+'MŠ Ovčí Hájek 2177'!C22+'MŠ Podpěrova 1880'!C22+'MŠ Trávníčkova 1747'!C22+'MŠ Vlachova 1501'!C22+'MŠ Vlasákova 955'!C22+'MŠ Zázvorkova 1994'!C22</f>
        <v>3334300</v>
      </c>
      <c r="D22" s="22">
        <f>'MŠ Běhounkova 2300'!D22+'MŠ Běhounkova 2474'!D22+'MŠ Herčíkova 2190'!D22+'MŠ Horákova 2064'!D22+'MŠ Hostinského 1534'!D22+'MŠ Husníkova 2075'!D22+'MŠ Husníkova 2076'!D22+'MŠ Chlupova 1798'!D22+'MŠ Chlupova 1799'!D22+'MŠ Janského 2187'!D22+'MŠ Janského 2188'!D22+'MŠ Klausova 2449'!D22+'MŠ Mezi Školami 2323'!D22+'MŠ Mezi Školami 2482 '!D22+'MŠ Mohylová 1964'!D22+'MŠ Ovčí Hájek 2174'!D22+'MŠ Ovčí Hájek 2177'!D22+'MŠ Podpěrova 1880'!D22+'MŠ Trávníčkova 1747'!D22+'MŠ Vlachova 1501'!D22+'MŠ Vlasákova 955'!D22+'MŠ Zázvorkova 1994'!D22</f>
        <v>2659700</v>
      </c>
      <c r="E22" s="22">
        <f>'MŠ Běhounkova 2300'!E22+'MŠ Běhounkova 2474'!E22+'MŠ Herčíkova 2190'!E22+'MŠ Horákova 2064'!E22+'MŠ Hostinského 1534'!E22+'MŠ Husníkova 2075'!E22+'MŠ Husníkova 2076'!E22+'MŠ Chlupova 1798'!E22+'MŠ Chlupova 1799'!E22+'MŠ Janského 2187'!E22+'MŠ Janského 2188'!E22+'MŠ Klausova 2449'!E22+'MŠ Mezi Školami 2323'!E22+'MŠ Mezi Školami 2482 '!E22+'MŠ Mohylová 1964'!E22+'MŠ Ovčí Hájek 2174'!E22+'MŠ Ovčí Hájek 2177'!E22+'MŠ Podpěrova 1880'!E22+'MŠ Trávníčkova 1747'!E22+'MŠ Vlachova 1501'!E22+'MŠ Vlasákova 955'!E22+'MŠ Zázvorkova 1994'!E22</f>
        <v>2658763.04</v>
      </c>
      <c r="F22" s="43">
        <f>E22/D22</f>
        <v>0.9996477196676317</v>
      </c>
      <c r="G22" s="24">
        <f>'MŠ Běhounkova 2300'!G22+'MŠ Běhounkova 2474'!G22+'MŠ Herčíkova 2190'!G22+'MŠ Horákova 2064'!G22+'MŠ Hostinského 1534'!G22+'MŠ Husníkova 2075'!G22+'MŠ Husníkova 2076'!G22+'MŠ Chlupova 1798'!G22+'MŠ Chlupova 1799'!G22+'MŠ Janského 2187'!G22+'MŠ Janského 2188'!G22+'MŠ Klausova 2449'!G22+'MŠ Mezi Školami 2323'!G22+'MŠ Mezi Školami 2482 '!G22+'MŠ Mohylová 1964'!G22+'MŠ Ovčí Hájek 2174'!G22+'MŠ Ovčí Hájek 2177'!G22+'MŠ Podpěrova 1880'!G22+'MŠ Trávníčkova 1747'!G22+'MŠ Vlachova 1501'!G22+'MŠ Vlasákova 955'!G22+'MŠ Zázvorkova 1994'!G22</f>
        <v>51700</v>
      </c>
      <c r="H22" s="22">
        <f>'MŠ Běhounkova 2300'!H22+'MŠ Běhounkova 2474'!H22+'MŠ Herčíkova 2190'!H22+'MŠ Horákova 2064'!H22+'MŠ Hostinského 1534'!H22+'MŠ Husníkova 2075'!H22+'MŠ Husníkova 2076'!H22+'MŠ Chlupova 1798'!H22+'MŠ Chlupova 1799'!H22+'MŠ Janského 2187'!H22+'MŠ Janského 2188'!H22+'MŠ Klausova 2449'!H22+'MŠ Mezi Školami 2323'!H22+'MŠ Mezi Školami 2482 '!H22+'MŠ Mohylová 1964'!H22+'MŠ Ovčí Hájek 2174'!H22+'MŠ Ovčí Hájek 2177'!H22+'MŠ Podpěrova 1880'!H22+'MŠ Trávníčkova 1747'!H22+'MŠ Vlachova 1501'!H22+'MŠ Vlasákova 955'!H22+'MŠ Zázvorkova 1994'!H22</f>
        <v>38400</v>
      </c>
      <c r="I22" s="22">
        <f>'MŠ Běhounkova 2300'!I22+'MŠ Běhounkova 2474'!I22+'MŠ Herčíkova 2190'!I22+'MŠ Horákova 2064'!I22+'MŠ Hostinského 1534'!I22+'MŠ Husníkova 2075'!I22+'MŠ Husníkova 2076'!I22+'MŠ Chlupova 1798'!I22+'MŠ Chlupova 1799'!I22+'MŠ Janského 2187'!I22+'MŠ Janského 2188'!I22+'MŠ Klausova 2449'!I22+'MŠ Mezi Školami 2323'!I22+'MŠ Mezi Školami 2482 '!I22+'MŠ Mohylová 1964'!I22+'MŠ Ovčí Hájek 2174'!I22+'MŠ Ovčí Hájek 2177'!I22+'MŠ Podpěrova 1880'!I22+'MŠ Trávníčkova 1747'!I22+'MŠ Vlachova 1501'!I22+'MŠ Vlasákova 955'!I22+'MŠ Zázvorkova 1994'!I22</f>
        <v>24016</v>
      </c>
      <c r="J22" s="43">
        <f>I22/H22</f>
        <v>0.6254166666666666</v>
      </c>
      <c r="L22" s="44"/>
      <c r="N22" s="44"/>
    </row>
    <row r="23" spans="1:14" ht="15" customHeight="1">
      <c r="A23" s="10" t="s">
        <v>128</v>
      </c>
      <c r="B23" s="11">
        <v>502</v>
      </c>
      <c r="C23" s="24">
        <f>'MŠ Běhounkova 2300'!C23+'MŠ Běhounkova 2474'!C23+'MŠ Herčíkova 2190'!C23+'MŠ Horákova 2064'!C23+'MŠ Hostinského 1534'!C23+'MŠ Husníkova 2075'!C23+'MŠ Husníkova 2076'!C23+'MŠ Chlupova 1798'!C23+'MŠ Chlupova 1799'!C23+'MŠ Janského 2187'!C23+'MŠ Janského 2188'!C23+'MŠ Klausova 2449'!C23+'MŠ Mezi Školami 2323'!C23+'MŠ Mezi Školami 2482 '!C23+'MŠ Mohylová 1964'!C23+'MŠ Ovčí Hájek 2174'!C23+'MŠ Ovčí Hájek 2177'!C23+'MŠ Podpěrova 1880'!C23+'MŠ Trávníčkova 1747'!C23+'MŠ Vlachova 1501'!C23+'MŠ Vlasákova 955'!C23+'MŠ Zázvorkova 1994'!C23</f>
        <v>2021800</v>
      </c>
      <c r="D23" s="22">
        <f>'MŠ Běhounkova 2300'!D23+'MŠ Běhounkova 2474'!D23+'MŠ Herčíkova 2190'!D23+'MŠ Horákova 2064'!D23+'MŠ Hostinského 1534'!D23+'MŠ Husníkova 2075'!D23+'MŠ Husníkova 2076'!D23+'MŠ Chlupova 1798'!D23+'MŠ Chlupova 1799'!D23+'MŠ Janského 2187'!D23+'MŠ Janského 2188'!D23+'MŠ Klausova 2449'!D23+'MŠ Mezi Školami 2323'!D23+'MŠ Mezi Školami 2482 '!D23+'MŠ Mohylová 1964'!D23+'MŠ Ovčí Hájek 2174'!D23+'MŠ Ovčí Hájek 2177'!D23+'MŠ Podpěrova 1880'!D23+'MŠ Trávníčkova 1747'!D23+'MŠ Vlachova 1501'!D23+'MŠ Vlasákova 955'!D23+'MŠ Zázvorkova 1994'!D23</f>
        <v>2137800</v>
      </c>
      <c r="E23" s="22">
        <f>'MŠ Běhounkova 2300'!E23+'MŠ Běhounkova 2474'!E23+'MŠ Herčíkova 2190'!E23+'MŠ Horákova 2064'!E23+'MŠ Hostinského 1534'!E23+'MŠ Husníkova 2075'!E23+'MŠ Husníkova 2076'!E23+'MŠ Chlupova 1798'!E23+'MŠ Chlupova 1799'!E23+'MŠ Janského 2187'!E23+'MŠ Janského 2188'!E23+'MŠ Klausova 2449'!E23+'MŠ Mezi Školami 2323'!E23+'MŠ Mezi Školami 2482 '!E23+'MŠ Mohylová 1964'!E23+'MŠ Ovčí Hájek 2174'!E23+'MŠ Ovčí Hájek 2177'!E23+'MŠ Podpěrova 1880'!E23+'MŠ Trávníčkova 1747'!E23+'MŠ Vlachova 1501'!E23+'MŠ Vlasákova 955'!E23+'MŠ Zázvorkova 1994'!E23</f>
        <v>2135498.19</v>
      </c>
      <c r="F23" s="43">
        <f>E23/D23</f>
        <v>0.9989232809430255</v>
      </c>
      <c r="G23" s="24">
        <f>'MŠ Běhounkova 2300'!G23+'MŠ Běhounkova 2474'!G23+'MŠ Herčíkova 2190'!G23+'MŠ Horákova 2064'!G23+'MŠ Hostinského 1534'!G23+'MŠ Husníkova 2075'!G23+'MŠ Husníkova 2076'!G23+'MŠ Chlupova 1798'!G23+'MŠ Chlupova 1799'!G23+'MŠ Janského 2187'!G23+'MŠ Janského 2188'!G23+'MŠ Klausova 2449'!G23+'MŠ Mezi Školami 2323'!G23+'MŠ Mezi Školami 2482 '!G23+'MŠ Mohylová 1964'!G23+'MŠ Ovčí Hájek 2174'!G23+'MŠ Ovčí Hájek 2177'!G23+'MŠ Podpěrova 1880'!G23+'MŠ Trávníčkova 1747'!G23+'MŠ Vlachova 1501'!G23+'MŠ Vlasákova 955'!G23+'MŠ Zázvorkova 1994'!G23</f>
        <v>110600</v>
      </c>
      <c r="H23" s="22">
        <f>'MŠ Běhounkova 2300'!H23+'MŠ Běhounkova 2474'!H23+'MŠ Herčíkova 2190'!H23+'MŠ Horákova 2064'!H23+'MŠ Hostinského 1534'!H23+'MŠ Husníkova 2075'!H23+'MŠ Husníkova 2076'!H23+'MŠ Chlupova 1798'!H23+'MŠ Chlupova 1799'!H23+'MŠ Janského 2187'!H23+'MŠ Janského 2188'!H23+'MŠ Klausova 2449'!H23+'MŠ Mezi Školami 2323'!H23+'MŠ Mezi Školami 2482 '!H23+'MŠ Mohylová 1964'!H23+'MŠ Ovčí Hájek 2174'!H23+'MŠ Ovčí Hájek 2177'!H23+'MŠ Podpěrova 1880'!H23+'MŠ Trávníčkova 1747'!H23+'MŠ Vlachova 1501'!H23+'MŠ Vlasákova 955'!H23+'MŠ Zázvorkova 1994'!H23</f>
        <v>131500</v>
      </c>
      <c r="I23" s="22">
        <f>'MŠ Běhounkova 2300'!I23+'MŠ Běhounkova 2474'!I23+'MŠ Herčíkova 2190'!I23+'MŠ Horákova 2064'!I23+'MŠ Hostinského 1534'!I23+'MŠ Husníkova 2075'!I23+'MŠ Husníkova 2076'!I23+'MŠ Chlupova 1798'!I23+'MŠ Chlupova 1799'!I23+'MŠ Janského 2187'!I23+'MŠ Janského 2188'!I23+'MŠ Klausova 2449'!I23+'MŠ Mezi Školami 2323'!I23+'MŠ Mezi Školami 2482 '!I23+'MŠ Mohylová 1964'!I23+'MŠ Ovčí Hájek 2174'!I23+'MŠ Ovčí Hájek 2177'!I23+'MŠ Podpěrova 1880'!I23+'MŠ Trávníčkova 1747'!I23+'MŠ Vlachova 1501'!I23+'MŠ Vlasákova 955'!I23+'MŠ Zázvorkova 1994'!I23</f>
        <v>130173.83</v>
      </c>
      <c r="J23" s="43">
        <f>I23/H23</f>
        <v>0.9899150570342206</v>
      </c>
      <c r="L23" s="44"/>
      <c r="N23" s="44"/>
    </row>
    <row r="24" spans="1:14" ht="15" customHeight="1">
      <c r="A24" s="10" t="s">
        <v>129</v>
      </c>
      <c r="B24" s="11">
        <v>502</v>
      </c>
      <c r="C24" s="24">
        <f>'MŠ Běhounkova 2300'!C24+'MŠ Běhounkova 2474'!C24+'MŠ Herčíkova 2190'!C24+'MŠ Horákova 2064'!C24+'MŠ Hostinského 1534'!C24+'MŠ Husníkova 2075'!C24+'MŠ Husníkova 2076'!C24+'MŠ Chlupova 1798'!C24+'MŠ Chlupova 1799'!C24+'MŠ Janského 2187'!C24+'MŠ Janského 2188'!C24+'MŠ Klausova 2449'!C24+'MŠ Mezi Školami 2323'!C24+'MŠ Mezi Školami 2482 '!C24+'MŠ Mohylová 1964'!C24+'MŠ Ovčí Hájek 2174'!C24+'MŠ Ovčí Hájek 2177'!C24+'MŠ Podpěrova 1880'!C24+'MŠ Trávníčkova 1747'!C24+'MŠ Vlachova 1501'!C24+'MŠ Vlasákova 955'!C24+'MŠ Zázvorkova 1994'!C24</f>
        <v>143500</v>
      </c>
      <c r="D24" s="22">
        <f>'MŠ Běhounkova 2300'!D24+'MŠ Běhounkova 2474'!D24+'MŠ Herčíkova 2190'!D24+'MŠ Horákova 2064'!D24+'MŠ Hostinského 1534'!D24+'MŠ Husníkova 2075'!D24+'MŠ Husníkova 2076'!D24+'MŠ Chlupova 1798'!D24+'MŠ Chlupova 1799'!D24+'MŠ Janského 2187'!D24+'MŠ Janského 2188'!D24+'MŠ Klausova 2449'!D24+'MŠ Mezi Školami 2323'!D24+'MŠ Mezi Školami 2482 '!D24+'MŠ Mohylová 1964'!D24+'MŠ Ovčí Hájek 2174'!D24+'MŠ Ovčí Hájek 2177'!D24+'MŠ Podpěrova 1880'!D24+'MŠ Trávníčkova 1747'!D24+'MŠ Vlachova 1501'!D24+'MŠ Vlasákova 955'!D24+'MŠ Zázvorkova 1994'!D24</f>
        <v>155700</v>
      </c>
      <c r="E24" s="22">
        <f>'MŠ Běhounkova 2300'!E24+'MŠ Běhounkova 2474'!E24+'MŠ Herčíkova 2190'!E24+'MŠ Horákova 2064'!E24+'MŠ Hostinského 1534'!E24+'MŠ Husníkova 2075'!E24+'MŠ Husníkova 2076'!E24+'MŠ Chlupova 1798'!E24+'MŠ Chlupova 1799'!E24+'MŠ Janského 2187'!E24+'MŠ Janského 2188'!E24+'MŠ Klausova 2449'!E24+'MŠ Mezi Školami 2323'!E24+'MŠ Mezi Školami 2482 '!E24+'MŠ Mohylová 1964'!E24+'MŠ Ovčí Hájek 2174'!E24+'MŠ Ovčí Hájek 2177'!E24+'MŠ Podpěrova 1880'!E24+'MŠ Trávníčkova 1747'!E24+'MŠ Vlachova 1501'!E24+'MŠ Vlasákova 955'!E24+'MŠ Zázvorkova 1994'!E24</f>
        <v>154815.87</v>
      </c>
      <c r="F24" s="43">
        <f>E24/D24</f>
        <v>0.9943215799614643</v>
      </c>
      <c r="G24" s="24">
        <f>'MŠ Běhounkova 2300'!G24+'MŠ Běhounkova 2474'!G24+'MŠ Herčíkova 2190'!G24+'MŠ Horákova 2064'!G24+'MŠ Hostinského 1534'!G24+'MŠ Husníkova 2075'!G24+'MŠ Husníkova 2076'!G24+'MŠ Chlupova 1798'!G24+'MŠ Chlupova 1799'!G24+'MŠ Janského 2187'!G24+'MŠ Janského 2188'!G24+'MŠ Klausova 2449'!G24+'MŠ Mezi Školami 2323'!G24+'MŠ Mezi Školami 2482 '!G24+'MŠ Mohylová 1964'!G24+'MŠ Ovčí Hájek 2174'!G24+'MŠ Ovčí Hájek 2177'!G24+'MŠ Podpěrova 1880'!G24+'MŠ Trávníčkova 1747'!G24+'MŠ Vlachova 1501'!G24+'MŠ Vlasákova 955'!G24+'MŠ Zázvorkova 1994'!G24</f>
        <v>1000</v>
      </c>
      <c r="H24" s="22">
        <f>'MŠ Běhounkova 2300'!H24+'MŠ Běhounkova 2474'!H24+'MŠ Herčíkova 2190'!H24+'MŠ Horákova 2064'!H24+'MŠ Hostinského 1534'!H24+'MŠ Husníkova 2075'!H24+'MŠ Husníkova 2076'!H24+'MŠ Chlupova 1798'!H24+'MŠ Chlupova 1799'!H24+'MŠ Janského 2187'!H24+'MŠ Janského 2188'!H24+'MŠ Klausova 2449'!H24+'MŠ Mezi Školami 2323'!H24+'MŠ Mezi Školami 2482 '!H24+'MŠ Mohylová 1964'!H24+'MŠ Ovčí Hájek 2174'!H24+'MŠ Ovčí Hájek 2177'!H24+'MŠ Podpěrova 1880'!H24+'MŠ Trávníčkova 1747'!H24+'MŠ Vlachova 1501'!H24+'MŠ Vlasákova 955'!H24+'MŠ Zázvorkova 1994'!H24</f>
        <v>1600</v>
      </c>
      <c r="I24" s="22">
        <f>'MŠ Běhounkova 2300'!I24+'MŠ Běhounkova 2474'!I24+'MŠ Herčíkova 2190'!I24+'MŠ Horákova 2064'!I24+'MŠ Hostinského 1534'!I24+'MŠ Husníkova 2075'!I24+'MŠ Husníkova 2076'!I24+'MŠ Chlupova 1798'!I24+'MŠ Chlupova 1799'!I24+'MŠ Janského 2187'!I24+'MŠ Janského 2188'!I24+'MŠ Klausova 2449'!I24+'MŠ Mezi Školami 2323'!I24+'MŠ Mezi Školami 2482 '!I24+'MŠ Mohylová 1964'!I24+'MŠ Ovčí Hájek 2174'!I24+'MŠ Ovčí Hájek 2177'!I24+'MŠ Podpěrova 1880'!I24+'MŠ Trávníčkova 1747'!I24+'MŠ Vlachova 1501'!I24+'MŠ Vlasákova 955'!I24+'MŠ Zázvorkova 1994'!I24</f>
        <v>1534</v>
      </c>
      <c r="J24" s="43">
        <f>I24/H24</f>
        <v>0.95875</v>
      </c>
      <c r="L24" s="44"/>
      <c r="N24" s="44"/>
    </row>
    <row r="25" spans="1:14" ht="15" customHeight="1">
      <c r="A25" s="10" t="s">
        <v>143</v>
      </c>
      <c r="B25" s="11">
        <v>504</v>
      </c>
      <c r="C25" s="24">
        <f>'MŠ Běhounkova 2300'!C25+'MŠ Běhounkova 2474'!C25+'MŠ Herčíkova 2190'!C25+'MŠ Horákova 2064'!C25+'MŠ Hostinského 1534'!C25+'MŠ Husníkova 2075'!C25+'MŠ Husníkova 2076'!C25+'MŠ Chlupova 1798'!C25+'MŠ Chlupova 1799'!C25+'MŠ Janského 2187'!C25+'MŠ Janského 2188'!C25+'MŠ Klausova 2449'!C25+'MŠ Mezi Školami 2323'!C25+'MŠ Mezi Školami 2482 '!C25+'MŠ Mohylová 1964'!C25+'MŠ Ovčí Hájek 2174'!C25+'MŠ Ovčí Hájek 2177'!C25+'MŠ Podpěrova 1880'!C25+'MŠ Trávníčkova 1747'!C25+'MŠ Vlachova 1501'!C25+'MŠ Vlasákova 955'!C25+'MŠ Zázvorkova 1994'!C25</f>
        <v>0</v>
      </c>
      <c r="D25" s="22">
        <f>'MŠ Běhounkova 2300'!D25+'MŠ Běhounkova 2474'!D25+'MŠ Herčíkova 2190'!D25+'MŠ Horákova 2064'!D25+'MŠ Hostinského 1534'!D25+'MŠ Husníkova 2075'!D25+'MŠ Husníkova 2076'!D25+'MŠ Chlupova 1798'!D25+'MŠ Chlupova 1799'!D25+'MŠ Janského 2187'!D25+'MŠ Janského 2188'!D25+'MŠ Klausova 2449'!D25+'MŠ Mezi Školami 2323'!D25+'MŠ Mezi Školami 2482 '!D25+'MŠ Mohylová 1964'!D25+'MŠ Ovčí Hájek 2174'!D25+'MŠ Ovčí Hájek 2177'!D25+'MŠ Podpěrova 1880'!D25+'MŠ Trávníčkova 1747'!D25+'MŠ Vlachova 1501'!D25+'MŠ Vlasákova 955'!D25+'MŠ Zázvorkova 1994'!D25</f>
        <v>0</v>
      </c>
      <c r="E25" s="22">
        <f>'MŠ Běhounkova 2300'!E25+'MŠ Běhounkova 2474'!E25+'MŠ Herčíkova 2190'!E25+'MŠ Horákova 2064'!E25+'MŠ Hostinského 1534'!E25+'MŠ Husníkova 2075'!E25+'MŠ Husníkova 2076'!E25+'MŠ Chlupova 1798'!E25+'MŠ Chlupova 1799'!E25+'MŠ Janského 2187'!E25+'MŠ Janského 2188'!E25+'MŠ Klausova 2449'!E25+'MŠ Mezi Školami 2323'!E25+'MŠ Mezi Školami 2482 '!E25+'MŠ Mohylová 1964'!E25+'MŠ Ovčí Hájek 2174'!E25+'MŠ Ovčí Hájek 2177'!E25+'MŠ Podpěrova 1880'!E25+'MŠ Trávníčkova 1747'!E25+'MŠ Vlachova 1501'!E25+'MŠ Vlasákova 955'!E25+'MŠ Zázvorkova 1994'!E25</f>
        <v>0</v>
      </c>
      <c r="F25" s="43">
        <v>0</v>
      </c>
      <c r="G25" s="24">
        <f>'MŠ Běhounkova 2300'!G25+'MŠ Běhounkova 2474'!G25+'MŠ Herčíkova 2190'!G25+'MŠ Horákova 2064'!G25+'MŠ Hostinského 1534'!G25+'MŠ Husníkova 2075'!G25+'MŠ Husníkova 2076'!G25+'MŠ Chlupova 1798'!G25+'MŠ Chlupova 1799'!G25+'MŠ Janského 2187'!G25+'MŠ Janského 2188'!G25+'MŠ Klausova 2449'!G25+'MŠ Mezi Školami 2323'!G25+'MŠ Mezi Školami 2482 '!G25+'MŠ Mohylová 1964'!G25+'MŠ Ovčí Hájek 2174'!G25+'MŠ Ovčí Hájek 2177'!G25+'MŠ Podpěrova 1880'!G25+'MŠ Trávníčkova 1747'!G25+'MŠ Vlachova 1501'!G25+'MŠ Vlasákova 955'!G25+'MŠ Zázvorkova 1994'!G25</f>
        <v>0</v>
      </c>
      <c r="H25" s="22">
        <f>'MŠ Běhounkova 2300'!H25+'MŠ Běhounkova 2474'!H25+'MŠ Herčíkova 2190'!H25+'MŠ Horákova 2064'!H25+'MŠ Hostinského 1534'!H25+'MŠ Husníkova 2075'!H25+'MŠ Husníkova 2076'!H25+'MŠ Chlupova 1798'!H25+'MŠ Chlupova 1799'!H25+'MŠ Janského 2187'!H25+'MŠ Janského 2188'!H25+'MŠ Klausova 2449'!H25+'MŠ Mezi Školami 2323'!H25+'MŠ Mezi Školami 2482 '!H25+'MŠ Mohylová 1964'!H25+'MŠ Ovčí Hájek 2174'!H25+'MŠ Ovčí Hájek 2177'!H25+'MŠ Podpěrova 1880'!H25+'MŠ Trávníčkova 1747'!H25+'MŠ Vlachova 1501'!H25+'MŠ Vlasákova 955'!H25+'MŠ Zázvorkova 1994'!H25</f>
        <v>0</v>
      </c>
      <c r="I25" s="22">
        <f>'MŠ Běhounkova 2300'!I25+'MŠ Běhounkova 2474'!I25+'MŠ Herčíkova 2190'!I25+'MŠ Horákova 2064'!I25+'MŠ Hostinského 1534'!I25+'MŠ Husníkova 2075'!I25+'MŠ Husníkova 2076'!I25+'MŠ Chlupova 1798'!I25+'MŠ Chlupova 1799'!I25+'MŠ Janského 2187'!I25+'MŠ Janského 2188'!I25+'MŠ Klausova 2449'!I25+'MŠ Mezi Školami 2323'!I25+'MŠ Mezi Školami 2482 '!I25+'MŠ Mohylová 1964'!I25+'MŠ Ovčí Hájek 2174'!I25+'MŠ Ovčí Hájek 2177'!I25+'MŠ Podpěrova 1880'!I25+'MŠ Trávníčkova 1747'!I25+'MŠ Vlachova 1501'!I25+'MŠ Vlasákova 955'!I25+'MŠ Zázvorkova 1994'!I25</f>
        <v>0</v>
      </c>
      <c r="J25" s="43">
        <v>0</v>
      </c>
      <c r="L25" s="44"/>
      <c r="N25" s="44"/>
    </row>
    <row r="26" spans="1:14" ht="15" customHeight="1">
      <c r="A26" s="10" t="s">
        <v>131</v>
      </c>
      <c r="B26" s="11">
        <v>511</v>
      </c>
      <c r="C26" s="24">
        <f>'MŠ Běhounkova 2300'!C26+'MŠ Běhounkova 2474'!C26+'MŠ Herčíkova 2190'!C26+'MŠ Horákova 2064'!C26+'MŠ Hostinského 1534'!C26+'MŠ Husníkova 2075'!C26+'MŠ Husníkova 2076'!C26+'MŠ Chlupova 1798'!C26+'MŠ Chlupova 1799'!C26+'MŠ Janského 2187'!C26+'MŠ Janského 2188'!C26+'MŠ Klausova 2449'!C26+'MŠ Mezi Školami 2323'!C26+'MŠ Mezi Školami 2482 '!C26+'MŠ Mohylová 1964'!C26+'MŠ Ovčí Hájek 2174'!C26+'MŠ Ovčí Hájek 2177'!C26+'MŠ Podpěrova 1880'!C26+'MŠ Trávníčkova 1747'!C26+'MŠ Vlachova 1501'!C26+'MŠ Vlasákova 955'!C26+'MŠ Zázvorkova 1994'!C26</f>
        <v>674300</v>
      </c>
      <c r="D26" s="22">
        <f>'MŠ Běhounkova 2300'!D26+'MŠ Běhounkova 2474'!D26+'MŠ Herčíkova 2190'!D26+'MŠ Horákova 2064'!D26+'MŠ Hostinského 1534'!D26+'MŠ Husníkova 2075'!D26+'MŠ Husníkova 2076'!D26+'MŠ Chlupova 1798'!D26+'MŠ Chlupova 1799'!D26+'MŠ Janského 2187'!D26+'MŠ Janského 2188'!D26+'MŠ Klausova 2449'!D26+'MŠ Mezi Školami 2323'!D26+'MŠ Mezi Školami 2482 '!D26+'MŠ Mohylová 1964'!D26+'MŠ Ovčí Hájek 2174'!D26+'MŠ Ovčí Hájek 2177'!D26+'MŠ Podpěrova 1880'!D26+'MŠ Trávníčkova 1747'!D26+'MŠ Vlachova 1501'!D26+'MŠ Vlasákova 955'!D26+'MŠ Zázvorkova 1994'!D26</f>
        <v>1137100</v>
      </c>
      <c r="E26" s="22">
        <f>'MŠ Běhounkova 2300'!E26+'MŠ Běhounkova 2474'!E26+'MŠ Herčíkova 2190'!E26+'MŠ Horákova 2064'!E26+'MŠ Hostinského 1534'!E26+'MŠ Husníkova 2075'!E26+'MŠ Husníkova 2076'!E26+'MŠ Chlupova 1798'!E26+'MŠ Chlupova 1799'!E26+'MŠ Janského 2187'!E26+'MŠ Janského 2188'!E26+'MŠ Klausova 2449'!E26+'MŠ Mezi Školami 2323'!E26+'MŠ Mezi Školami 2482 '!E26+'MŠ Mohylová 1964'!E26+'MŠ Ovčí Hájek 2174'!E26+'MŠ Ovčí Hájek 2177'!E26+'MŠ Podpěrova 1880'!E26+'MŠ Trávníčkova 1747'!E26+'MŠ Vlachova 1501'!E26+'MŠ Vlasákova 955'!E26+'MŠ Zázvorkova 1994'!E26</f>
        <v>1120855.7700000003</v>
      </c>
      <c r="F26" s="43">
        <f t="shared" si="2"/>
        <v>0.9857143347111075</v>
      </c>
      <c r="G26" s="24">
        <f>'MŠ Běhounkova 2300'!G26+'MŠ Běhounkova 2474'!G26+'MŠ Herčíkova 2190'!G26+'MŠ Horákova 2064'!G26+'MŠ Hostinského 1534'!G26+'MŠ Husníkova 2075'!G26+'MŠ Husníkova 2076'!G26+'MŠ Chlupova 1798'!G26+'MŠ Chlupova 1799'!G26+'MŠ Janského 2187'!G26+'MŠ Janského 2188'!G26+'MŠ Klausova 2449'!G26+'MŠ Mezi Školami 2323'!G26+'MŠ Mezi Školami 2482 '!G26+'MŠ Mohylová 1964'!G26+'MŠ Ovčí Hájek 2174'!G26+'MŠ Ovčí Hájek 2177'!G26+'MŠ Podpěrova 1880'!G26+'MŠ Trávníčkova 1747'!G26+'MŠ Vlachova 1501'!G26+'MŠ Vlasákova 955'!G26+'MŠ Zázvorkova 1994'!G26</f>
        <v>28300</v>
      </c>
      <c r="H26" s="22">
        <f>'MŠ Běhounkova 2300'!H26+'MŠ Běhounkova 2474'!H26+'MŠ Herčíkova 2190'!H26+'MŠ Horákova 2064'!H26+'MŠ Hostinského 1534'!H26+'MŠ Husníkova 2075'!H26+'MŠ Husníkova 2076'!H26+'MŠ Chlupova 1798'!H26+'MŠ Chlupova 1799'!H26+'MŠ Janského 2187'!H26+'MŠ Janského 2188'!H26+'MŠ Klausova 2449'!H26+'MŠ Mezi Školami 2323'!H26+'MŠ Mezi Školami 2482 '!H26+'MŠ Mohylová 1964'!H26+'MŠ Ovčí Hájek 2174'!H26+'MŠ Ovčí Hájek 2177'!H26+'MŠ Podpěrova 1880'!H26+'MŠ Trávníčkova 1747'!H26+'MŠ Vlachova 1501'!H26+'MŠ Vlasákova 955'!H26+'MŠ Zázvorkova 1994'!H26</f>
        <v>33000</v>
      </c>
      <c r="I26" s="22">
        <f>'MŠ Běhounkova 2300'!I26+'MŠ Běhounkova 2474'!I26+'MŠ Herčíkova 2190'!I26+'MŠ Horákova 2064'!I26+'MŠ Hostinského 1534'!I26+'MŠ Husníkova 2075'!I26+'MŠ Husníkova 2076'!I26+'MŠ Chlupova 1798'!I26+'MŠ Chlupova 1799'!I26+'MŠ Janského 2187'!I26+'MŠ Janského 2188'!I26+'MŠ Klausova 2449'!I26+'MŠ Mezi Školami 2323'!I26+'MŠ Mezi Školami 2482 '!I26+'MŠ Mohylová 1964'!I26+'MŠ Ovčí Hájek 2174'!I26+'MŠ Ovčí Hájek 2177'!I26+'MŠ Podpěrova 1880'!I26+'MŠ Trávníčkova 1747'!I26+'MŠ Vlachova 1501'!I26+'MŠ Vlasákova 955'!I26+'MŠ Zázvorkova 1994'!I26</f>
        <v>20000</v>
      </c>
      <c r="J26" s="43">
        <f>I26/H26</f>
        <v>0.6060606060606061</v>
      </c>
      <c r="L26" s="44"/>
      <c r="N26" s="44"/>
    </row>
    <row r="27" spans="1:14" ht="15" customHeight="1">
      <c r="A27" s="10" t="s">
        <v>141</v>
      </c>
      <c r="B27" s="11">
        <v>512</v>
      </c>
      <c r="C27" s="24">
        <f>'MŠ Běhounkova 2300'!C27+'MŠ Běhounkova 2474'!C27+'MŠ Herčíkova 2190'!C27+'MŠ Horákova 2064'!C27+'MŠ Hostinského 1534'!C27+'MŠ Husníkova 2075'!C27+'MŠ Husníkova 2076'!C27+'MŠ Chlupova 1798'!C27+'MŠ Chlupova 1799'!C27+'MŠ Janského 2187'!C27+'MŠ Janského 2188'!C27+'MŠ Klausova 2449'!C27+'MŠ Mezi Školami 2323'!C27+'MŠ Mezi Školami 2482 '!C27+'MŠ Mohylová 1964'!C27+'MŠ Ovčí Hájek 2174'!C27+'MŠ Ovčí Hájek 2177'!C27+'MŠ Podpěrova 1880'!C27+'MŠ Trávníčkova 1747'!C27+'MŠ Vlachova 1501'!C27+'MŠ Vlasákova 955'!C27+'MŠ Zázvorkova 1994'!C27</f>
        <v>181100</v>
      </c>
      <c r="D27" s="22">
        <f>'MŠ Běhounkova 2300'!D27+'MŠ Běhounkova 2474'!D27+'MŠ Herčíkova 2190'!D27+'MŠ Horákova 2064'!D27+'MŠ Hostinského 1534'!D27+'MŠ Husníkova 2075'!D27+'MŠ Husníkova 2076'!D27+'MŠ Chlupova 1798'!D27+'MŠ Chlupova 1799'!D27+'MŠ Janského 2187'!D27+'MŠ Janského 2188'!D27+'MŠ Klausova 2449'!D27+'MŠ Mezi Školami 2323'!D27+'MŠ Mezi Školami 2482 '!D27+'MŠ Mohylová 1964'!D27+'MŠ Ovčí Hájek 2174'!D27+'MŠ Ovčí Hájek 2177'!D27+'MŠ Podpěrova 1880'!D27+'MŠ Trávníčkova 1747'!D27+'MŠ Vlachova 1501'!D27+'MŠ Vlasákova 955'!D27+'MŠ Zázvorkova 1994'!D27</f>
        <v>147400</v>
      </c>
      <c r="E27" s="22">
        <f>'MŠ Běhounkova 2300'!E27+'MŠ Běhounkova 2474'!E27+'MŠ Herčíkova 2190'!E27+'MŠ Horákova 2064'!E27+'MŠ Hostinského 1534'!E27+'MŠ Husníkova 2075'!E27+'MŠ Husníkova 2076'!E27+'MŠ Chlupova 1798'!E27+'MŠ Chlupova 1799'!E27+'MŠ Janského 2187'!E27+'MŠ Janského 2188'!E27+'MŠ Klausova 2449'!E27+'MŠ Mezi Školami 2323'!E27+'MŠ Mezi Školami 2482 '!E27+'MŠ Mohylová 1964'!E27+'MŠ Ovčí Hájek 2174'!E27+'MŠ Ovčí Hájek 2177'!E27+'MŠ Podpěrova 1880'!E27+'MŠ Trávníčkova 1747'!E27+'MŠ Vlachova 1501'!E27+'MŠ Vlasákova 955'!E27+'MŠ Zázvorkova 1994'!E27</f>
        <v>141834.5</v>
      </c>
      <c r="F27" s="43">
        <f t="shared" si="2"/>
        <v>0.962242198100407</v>
      </c>
      <c r="G27" s="24">
        <f>'MŠ Běhounkova 2300'!G27+'MŠ Běhounkova 2474'!G27+'MŠ Herčíkova 2190'!G27+'MŠ Horákova 2064'!G27+'MŠ Hostinského 1534'!G27+'MŠ Husníkova 2075'!G27+'MŠ Husníkova 2076'!G27+'MŠ Chlupova 1798'!G27+'MŠ Chlupova 1799'!G27+'MŠ Janského 2187'!G27+'MŠ Janského 2188'!G27+'MŠ Klausova 2449'!G27+'MŠ Mezi Školami 2323'!G27+'MŠ Mezi Školami 2482 '!G27+'MŠ Mohylová 1964'!G27+'MŠ Ovčí Hájek 2174'!G27+'MŠ Ovčí Hájek 2177'!G27+'MŠ Podpěrova 1880'!G27+'MŠ Trávníčkova 1747'!G27+'MŠ Vlachova 1501'!G27+'MŠ Vlasákova 955'!G27+'MŠ Zázvorkova 1994'!G27</f>
        <v>0</v>
      </c>
      <c r="H27" s="22">
        <f>'MŠ Běhounkova 2300'!H27+'MŠ Běhounkova 2474'!H27+'MŠ Herčíkova 2190'!H27+'MŠ Horákova 2064'!H27+'MŠ Hostinského 1534'!H27+'MŠ Husníkova 2075'!H27+'MŠ Husníkova 2076'!H27+'MŠ Chlupova 1798'!H27+'MŠ Chlupova 1799'!H27+'MŠ Janského 2187'!H27+'MŠ Janského 2188'!H27+'MŠ Klausova 2449'!H27+'MŠ Mezi Školami 2323'!H27+'MŠ Mezi Školami 2482 '!H27+'MŠ Mohylová 1964'!H27+'MŠ Ovčí Hájek 2174'!H27+'MŠ Ovčí Hájek 2177'!H27+'MŠ Podpěrova 1880'!H27+'MŠ Trávníčkova 1747'!H27+'MŠ Vlachova 1501'!H27+'MŠ Vlasákova 955'!H27+'MŠ Zázvorkova 1994'!H27</f>
        <v>0</v>
      </c>
      <c r="I27" s="22">
        <f>'MŠ Běhounkova 2300'!I27+'MŠ Běhounkova 2474'!I27+'MŠ Herčíkova 2190'!I27+'MŠ Horákova 2064'!I27+'MŠ Hostinského 1534'!I27+'MŠ Husníkova 2075'!I27+'MŠ Husníkova 2076'!I27+'MŠ Chlupova 1798'!I27+'MŠ Chlupova 1799'!I27+'MŠ Janského 2187'!I27+'MŠ Janského 2188'!I27+'MŠ Klausova 2449'!I27+'MŠ Mezi Školami 2323'!I27+'MŠ Mezi Školami 2482 '!I27+'MŠ Mohylová 1964'!I27+'MŠ Ovčí Hájek 2174'!I27+'MŠ Ovčí Hájek 2177'!I27+'MŠ Podpěrova 1880'!I27+'MŠ Trávníčkova 1747'!I27+'MŠ Vlachova 1501'!I27+'MŠ Vlasákova 955'!I27+'MŠ Zázvorkova 1994'!I27</f>
        <v>0</v>
      </c>
      <c r="J27" s="43">
        <v>0</v>
      </c>
      <c r="L27" s="44"/>
      <c r="N27" s="44"/>
    </row>
    <row r="28" spans="1:14" ht="15" customHeight="1">
      <c r="A28" s="10" t="s">
        <v>132</v>
      </c>
      <c r="B28" s="11">
        <v>513</v>
      </c>
      <c r="C28" s="24">
        <f>'MŠ Běhounkova 2300'!C28+'MŠ Běhounkova 2474'!C28+'MŠ Herčíkova 2190'!C28+'MŠ Horákova 2064'!C28+'MŠ Hostinského 1534'!C28+'MŠ Husníkova 2075'!C28+'MŠ Husníkova 2076'!C28+'MŠ Chlupova 1798'!C28+'MŠ Chlupova 1799'!C28+'MŠ Janského 2187'!C28+'MŠ Janského 2188'!C28+'MŠ Klausova 2449'!C28+'MŠ Mezi Školami 2323'!C28+'MŠ Mezi Školami 2482 '!C28+'MŠ Mohylová 1964'!C28+'MŠ Ovčí Hájek 2174'!C28+'MŠ Ovčí Hájek 2177'!C28+'MŠ Podpěrova 1880'!C28+'MŠ Trávníčkova 1747'!C28+'MŠ Vlachova 1501'!C28+'MŠ Vlasákova 955'!C28+'MŠ Zázvorkova 1994'!C28</f>
        <v>8500</v>
      </c>
      <c r="D28" s="22">
        <f>'MŠ Běhounkova 2300'!D28+'MŠ Běhounkova 2474'!D28+'MŠ Herčíkova 2190'!D28+'MŠ Horákova 2064'!D28+'MŠ Hostinského 1534'!D28+'MŠ Husníkova 2075'!D28+'MŠ Husníkova 2076'!D28+'MŠ Chlupova 1798'!D28+'MŠ Chlupova 1799'!D28+'MŠ Janského 2187'!D28+'MŠ Janského 2188'!D28+'MŠ Klausova 2449'!D28+'MŠ Mezi Školami 2323'!D28+'MŠ Mezi Školami 2482 '!D28+'MŠ Mohylová 1964'!D28+'MŠ Ovčí Hájek 2174'!D28+'MŠ Ovčí Hájek 2177'!D28+'MŠ Podpěrova 1880'!D28+'MŠ Trávníčkova 1747'!D28+'MŠ Vlachova 1501'!D28+'MŠ Vlasákova 955'!D28+'MŠ Zázvorkova 1994'!D28</f>
        <v>4200</v>
      </c>
      <c r="E28" s="22">
        <f>'MŠ Běhounkova 2300'!E28+'MŠ Běhounkova 2474'!E28+'MŠ Herčíkova 2190'!E28+'MŠ Horákova 2064'!E28+'MŠ Hostinského 1534'!E28+'MŠ Husníkova 2075'!E28+'MŠ Husníkova 2076'!E28+'MŠ Chlupova 1798'!E28+'MŠ Chlupova 1799'!E28+'MŠ Janského 2187'!E28+'MŠ Janského 2188'!E28+'MŠ Klausova 2449'!E28+'MŠ Mezi Školami 2323'!E28+'MŠ Mezi Školami 2482 '!E28+'MŠ Mohylová 1964'!E28+'MŠ Ovčí Hájek 2174'!E28+'MŠ Ovčí Hájek 2177'!E28+'MŠ Podpěrova 1880'!E28+'MŠ Trávníčkova 1747'!E28+'MŠ Vlachova 1501'!E28+'MŠ Vlasákova 955'!E28+'MŠ Zázvorkova 1994'!E28</f>
        <v>4064</v>
      </c>
      <c r="F28" s="43">
        <f t="shared" si="2"/>
        <v>0.9676190476190476</v>
      </c>
      <c r="G28" s="24">
        <f>'MŠ Běhounkova 2300'!G28+'MŠ Běhounkova 2474'!G28+'MŠ Herčíkova 2190'!G28+'MŠ Horákova 2064'!G28+'MŠ Hostinského 1534'!G28+'MŠ Husníkova 2075'!G28+'MŠ Husníkova 2076'!G28+'MŠ Chlupova 1798'!G28+'MŠ Chlupova 1799'!G28+'MŠ Janského 2187'!G28+'MŠ Janského 2188'!G28+'MŠ Klausova 2449'!G28+'MŠ Mezi Školami 2323'!G28+'MŠ Mezi Školami 2482 '!G28+'MŠ Mohylová 1964'!G28+'MŠ Ovčí Hájek 2174'!G28+'MŠ Ovčí Hájek 2177'!G28+'MŠ Podpěrova 1880'!G28+'MŠ Trávníčkova 1747'!G28+'MŠ Vlachova 1501'!G28+'MŠ Vlasákova 955'!G28+'MŠ Zázvorkova 1994'!G28</f>
        <v>0</v>
      </c>
      <c r="H28" s="22">
        <f>'MŠ Běhounkova 2300'!H28+'MŠ Běhounkova 2474'!H28+'MŠ Herčíkova 2190'!H28+'MŠ Horákova 2064'!H28+'MŠ Hostinského 1534'!H28+'MŠ Husníkova 2075'!H28+'MŠ Husníkova 2076'!H28+'MŠ Chlupova 1798'!H28+'MŠ Chlupova 1799'!H28+'MŠ Janského 2187'!H28+'MŠ Janského 2188'!H28+'MŠ Klausova 2449'!H28+'MŠ Mezi Školami 2323'!H28+'MŠ Mezi Školami 2482 '!H28+'MŠ Mohylová 1964'!H28+'MŠ Ovčí Hájek 2174'!H28+'MŠ Ovčí Hájek 2177'!H28+'MŠ Podpěrova 1880'!H28+'MŠ Trávníčkova 1747'!H28+'MŠ Vlachova 1501'!H28+'MŠ Vlasákova 955'!H28+'MŠ Zázvorkova 1994'!H28</f>
        <v>0</v>
      </c>
      <c r="I28" s="22">
        <f>'MŠ Běhounkova 2300'!I28+'MŠ Běhounkova 2474'!I28+'MŠ Herčíkova 2190'!I28+'MŠ Horákova 2064'!I28+'MŠ Hostinského 1534'!I28+'MŠ Husníkova 2075'!I28+'MŠ Husníkova 2076'!I28+'MŠ Chlupova 1798'!I28+'MŠ Chlupova 1799'!I28+'MŠ Janského 2187'!I28+'MŠ Janského 2188'!I28+'MŠ Klausova 2449'!I28+'MŠ Mezi Školami 2323'!I28+'MŠ Mezi Školami 2482 '!I28+'MŠ Mohylová 1964'!I28+'MŠ Ovčí Hájek 2174'!I28+'MŠ Ovčí Hájek 2177'!I28+'MŠ Podpěrova 1880'!I28+'MŠ Trávníčkova 1747'!I28+'MŠ Vlachova 1501'!I28+'MŠ Vlasákova 955'!I28+'MŠ Zázvorkova 1994'!I28</f>
        <v>0</v>
      </c>
      <c r="J28" s="43">
        <v>0</v>
      </c>
      <c r="L28" s="44"/>
      <c r="N28" s="44"/>
    </row>
    <row r="29" spans="1:14" ht="15" customHeight="1">
      <c r="A29" s="10" t="s">
        <v>133</v>
      </c>
      <c r="B29" s="11">
        <v>518</v>
      </c>
      <c r="C29" s="24">
        <f>'MŠ Běhounkova 2300'!C29+'MŠ Běhounkova 2474'!C29+'MŠ Herčíkova 2190'!C29+'MŠ Horákova 2064'!C29+'MŠ Hostinského 1534'!C29+'MŠ Husníkova 2075'!C29+'MŠ Husníkova 2076'!C29+'MŠ Chlupova 1798'!C29+'MŠ Chlupova 1799'!C29+'MŠ Janského 2187'!C29+'MŠ Janského 2188'!C29+'MŠ Klausova 2449'!C29+'MŠ Mezi Školami 2323'!C29+'MŠ Mezi Školami 2482 '!C29+'MŠ Mohylová 1964'!C29+'MŠ Ovčí Hájek 2174'!C29+'MŠ Ovčí Hájek 2177'!C29+'MŠ Podpěrova 1880'!C29+'MŠ Trávníčkova 1747'!C29+'MŠ Vlachova 1501'!C29+'MŠ Vlasákova 955'!C29+'MŠ Zázvorkova 1994'!C29</f>
        <v>4678700</v>
      </c>
      <c r="D29" s="22">
        <f>'MŠ Běhounkova 2300'!D29+'MŠ Běhounkova 2474'!D29+'MŠ Herčíkova 2190'!D29+'MŠ Horákova 2064'!D29+'MŠ Hostinského 1534'!D29+'MŠ Husníkova 2075'!D29+'MŠ Husníkova 2076'!D29+'MŠ Chlupova 1798'!D29+'MŠ Chlupova 1799'!D29+'MŠ Janského 2187'!D29+'MŠ Janského 2188'!D29+'MŠ Klausova 2449'!D29+'MŠ Mezi Školami 2323'!D29+'MŠ Mezi Školami 2482 '!D29+'MŠ Mohylová 1964'!D29+'MŠ Ovčí Hájek 2174'!D29+'MŠ Ovčí Hájek 2177'!D29+'MŠ Podpěrova 1880'!D29+'MŠ Trávníčkova 1747'!D29+'MŠ Vlachova 1501'!D29+'MŠ Vlasákova 955'!D29+'MŠ Zázvorkova 1994'!D29</f>
        <v>7039100</v>
      </c>
      <c r="E29" s="22">
        <f>'MŠ Běhounkova 2300'!E29+'MŠ Běhounkova 2474'!E29+'MŠ Herčíkova 2190'!E29+'MŠ Horákova 2064'!E29+'MŠ Hostinského 1534'!E29+'MŠ Husníkova 2075'!E29+'MŠ Husníkova 2076'!E29+'MŠ Chlupova 1798'!E29+'MŠ Chlupova 1799'!E29+'MŠ Janského 2187'!E29+'MŠ Janského 2188'!E29+'MŠ Klausova 2449'!E29+'MŠ Mezi Školami 2323'!E29+'MŠ Mezi Školami 2482 '!E29+'MŠ Mohylová 1964'!E29+'MŠ Ovčí Hájek 2174'!E29+'MŠ Ovčí Hájek 2177'!E29+'MŠ Podpěrova 1880'!E29+'MŠ Trávníčkova 1747'!E29+'MŠ Vlachova 1501'!E29+'MŠ Vlasákova 955'!E29+'MŠ Zázvorkova 1994'!E29</f>
        <v>6957509.22</v>
      </c>
      <c r="F29" s="43">
        <f t="shared" si="2"/>
        <v>0.988408918753818</v>
      </c>
      <c r="G29" s="24">
        <f>'MŠ Běhounkova 2300'!G29+'MŠ Běhounkova 2474'!G29+'MŠ Herčíkova 2190'!G29+'MŠ Horákova 2064'!G29+'MŠ Hostinského 1534'!G29+'MŠ Husníkova 2075'!G29+'MŠ Husníkova 2076'!G29+'MŠ Chlupova 1798'!G29+'MŠ Chlupova 1799'!G29+'MŠ Janského 2187'!G29+'MŠ Janského 2188'!G29+'MŠ Klausova 2449'!G29+'MŠ Mezi Školami 2323'!G29+'MŠ Mezi Školami 2482 '!G29+'MŠ Mohylová 1964'!G29+'MŠ Ovčí Hájek 2174'!G29+'MŠ Ovčí Hájek 2177'!G29+'MŠ Podpěrova 1880'!G29+'MŠ Trávníčkova 1747'!G29+'MŠ Vlachova 1501'!G29+'MŠ Vlasákova 955'!G29+'MŠ Zázvorkova 1994'!G29</f>
        <v>43900</v>
      </c>
      <c r="H29" s="22">
        <f>'MŠ Běhounkova 2300'!H29+'MŠ Běhounkova 2474'!H29+'MŠ Herčíkova 2190'!H29+'MŠ Horákova 2064'!H29+'MŠ Hostinského 1534'!H29+'MŠ Husníkova 2075'!H29+'MŠ Husníkova 2076'!H29+'MŠ Chlupova 1798'!H29+'MŠ Chlupova 1799'!H29+'MŠ Janského 2187'!H29+'MŠ Janského 2188'!H29+'MŠ Klausova 2449'!H29+'MŠ Mezi Školami 2323'!H29+'MŠ Mezi Školami 2482 '!H29+'MŠ Mohylová 1964'!H29+'MŠ Ovčí Hájek 2174'!H29+'MŠ Ovčí Hájek 2177'!H29+'MŠ Podpěrova 1880'!H29+'MŠ Trávníčkova 1747'!H29+'MŠ Vlachova 1501'!H29+'MŠ Vlasákova 955'!H29+'MŠ Zázvorkova 1994'!H29</f>
        <v>27300</v>
      </c>
      <c r="I29" s="22">
        <f>'MŠ Běhounkova 2300'!I29+'MŠ Běhounkova 2474'!I29+'MŠ Herčíkova 2190'!I29+'MŠ Horákova 2064'!I29+'MŠ Hostinského 1534'!I29+'MŠ Husníkova 2075'!I29+'MŠ Husníkova 2076'!I29+'MŠ Chlupova 1798'!I29+'MŠ Chlupova 1799'!I29+'MŠ Janského 2187'!I29+'MŠ Janského 2188'!I29+'MŠ Klausova 2449'!I29+'MŠ Mezi Školami 2323'!I29+'MŠ Mezi Školami 2482 '!I29+'MŠ Mohylová 1964'!I29+'MŠ Ovčí Hájek 2174'!I29+'MŠ Ovčí Hájek 2177'!I29+'MŠ Podpěrova 1880'!I29+'MŠ Trávníčkova 1747'!I29+'MŠ Vlachova 1501'!I29+'MŠ Vlasákova 955'!I29+'MŠ Zázvorkova 1994'!I29</f>
        <v>11773</v>
      </c>
      <c r="J29" s="43">
        <f>I29/H29</f>
        <v>0.43124542124542126</v>
      </c>
      <c r="L29" s="44"/>
      <c r="N29" s="44"/>
    </row>
    <row r="30" spans="1:14" ht="15" customHeight="1">
      <c r="A30" s="10" t="s">
        <v>134</v>
      </c>
      <c r="B30" s="11">
        <v>521</v>
      </c>
      <c r="C30" s="24">
        <f>'MŠ Běhounkova 2300'!C30+'MŠ Běhounkova 2474'!C30+'MŠ Herčíkova 2190'!C30+'MŠ Horákova 2064'!C30+'MŠ Hostinského 1534'!C30+'MŠ Husníkova 2075'!C30+'MŠ Husníkova 2076'!C30+'MŠ Chlupova 1798'!C30+'MŠ Chlupova 1799'!C30+'MŠ Janského 2187'!C30+'MŠ Janského 2188'!C30+'MŠ Klausova 2449'!C30+'MŠ Mezi Školami 2323'!C30+'MŠ Mezi Školami 2482 '!C30+'MŠ Mohylová 1964'!C30+'MŠ Ovčí Hájek 2174'!C30+'MŠ Ovčí Hájek 2177'!C30+'MŠ Podpěrova 1880'!C30+'MŠ Trávníčkova 1747'!C30+'MŠ Vlachova 1501'!C30+'MŠ Vlasákova 955'!C30+'MŠ Zázvorkova 1994'!C30</f>
        <v>663000</v>
      </c>
      <c r="D30" s="22">
        <f>'MŠ Běhounkova 2300'!D30+'MŠ Běhounkova 2474'!D30+'MŠ Herčíkova 2190'!D30+'MŠ Horákova 2064'!D30+'MŠ Hostinského 1534'!D30+'MŠ Husníkova 2075'!D30+'MŠ Husníkova 2076'!D30+'MŠ Chlupova 1798'!D30+'MŠ Chlupova 1799'!D30+'MŠ Janského 2187'!D30+'MŠ Janského 2188'!D30+'MŠ Klausova 2449'!D30+'MŠ Mezi Školami 2323'!D30+'MŠ Mezi Školami 2482 '!D30+'MŠ Mohylová 1964'!D30+'MŠ Ovčí Hájek 2174'!D30+'MŠ Ovčí Hájek 2177'!D30+'MŠ Podpěrova 1880'!D30+'MŠ Trávníčkova 1747'!D30+'MŠ Vlachova 1501'!D30+'MŠ Vlasákova 955'!D30+'MŠ Zázvorkova 1994'!D30</f>
        <v>4804200</v>
      </c>
      <c r="E30" s="22">
        <f>'MŠ Běhounkova 2300'!E30+'MŠ Běhounkova 2474'!E30+'MŠ Herčíkova 2190'!E30+'MŠ Horákova 2064'!E30+'MŠ Hostinského 1534'!E30+'MŠ Husníkova 2075'!E30+'MŠ Husníkova 2076'!E30+'MŠ Chlupova 1798'!E30+'MŠ Chlupova 1799'!E30+'MŠ Janského 2187'!E30+'MŠ Janského 2188'!E30+'MŠ Klausova 2449'!E30+'MŠ Mezi Školami 2323'!E30+'MŠ Mezi Školami 2482 '!E30+'MŠ Mohylová 1964'!E30+'MŠ Ovčí Hájek 2174'!E30+'MŠ Ovčí Hájek 2177'!E30+'MŠ Podpěrova 1880'!E30+'MŠ Trávníčkova 1747'!E30+'MŠ Vlachova 1501'!E30+'MŠ Vlasákova 955'!E30+'MŠ Zázvorkova 1994'!E30</f>
        <v>4782307.6</v>
      </c>
      <c r="F30" s="43">
        <f t="shared" si="2"/>
        <v>0.9954430706465176</v>
      </c>
      <c r="G30" s="24">
        <f>'MŠ Běhounkova 2300'!G30+'MŠ Běhounkova 2474'!G30+'MŠ Herčíkova 2190'!G30+'MŠ Horákova 2064'!G30+'MŠ Hostinského 1534'!G30+'MŠ Husníkova 2075'!G30+'MŠ Husníkova 2076'!G30+'MŠ Chlupova 1798'!G30+'MŠ Chlupova 1799'!G30+'MŠ Janského 2187'!G30+'MŠ Janského 2188'!G30+'MŠ Klausova 2449'!G30+'MŠ Mezi Školami 2323'!G30+'MŠ Mezi Školami 2482 '!G30+'MŠ Mohylová 1964'!G30+'MŠ Ovčí Hájek 2174'!G30+'MŠ Ovčí Hájek 2177'!G30+'MŠ Podpěrova 1880'!G30+'MŠ Trávníčkova 1747'!G30+'MŠ Vlachova 1501'!G30+'MŠ Vlasákova 955'!G30+'MŠ Zázvorkova 1994'!G30</f>
        <v>319700</v>
      </c>
      <c r="H30" s="22">
        <f>'MŠ Běhounkova 2300'!H30+'MŠ Běhounkova 2474'!H30+'MŠ Herčíkova 2190'!H30+'MŠ Horákova 2064'!H30+'MŠ Hostinského 1534'!H30+'MŠ Husníkova 2075'!H30+'MŠ Husníkova 2076'!H30+'MŠ Chlupova 1798'!H30+'MŠ Chlupova 1799'!H30+'MŠ Janského 2187'!H30+'MŠ Janského 2188'!H30+'MŠ Klausova 2449'!H30+'MŠ Mezi Školami 2323'!H30+'MŠ Mezi Školami 2482 '!H30+'MŠ Mohylová 1964'!H30+'MŠ Ovčí Hájek 2174'!H30+'MŠ Ovčí Hájek 2177'!H30+'MŠ Podpěrova 1880'!H30+'MŠ Trávníčkova 1747'!H30+'MŠ Vlachova 1501'!H30+'MŠ Vlasákova 955'!H30+'MŠ Zázvorkova 1994'!H30</f>
        <v>143100</v>
      </c>
      <c r="I30" s="22">
        <f>'MŠ Běhounkova 2300'!I30+'MŠ Běhounkova 2474'!I30+'MŠ Herčíkova 2190'!I30+'MŠ Horákova 2064'!I30+'MŠ Hostinského 1534'!I30+'MŠ Husníkova 2075'!I30+'MŠ Husníkova 2076'!I30+'MŠ Chlupova 1798'!I30+'MŠ Chlupova 1799'!I30+'MŠ Janského 2187'!I30+'MŠ Janského 2188'!I30+'MŠ Klausova 2449'!I30+'MŠ Mezi Školami 2323'!I30+'MŠ Mezi Školami 2482 '!I30+'MŠ Mohylová 1964'!I30+'MŠ Ovčí Hájek 2174'!I30+'MŠ Ovčí Hájek 2177'!I30+'MŠ Podpěrova 1880'!I30+'MŠ Trávníčkova 1747'!I30+'MŠ Vlachova 1501'!I30+'MŠ Vlasákova 955'!I30+'MŠ Zázvorkova 1994'!I30</f>
        <v>128740</v>
      </c>
      <c r="J30" s="43">
        <f>I30/H30</f>
        <v>0.8996505939902166</v>
      </c>
      <c r="L30" s="44"/>
      <c r="N30" s="44"/>
    </row>
    <row r="31" spans="1:14" ht="15" customHeight="1">
      <c r="A31" s="10" t="s">
        <v>135</v>
      </c>
      <c r="B31" s="11">
        <v>524</v>
      </c>
      <c r="C31" s="24">
        <f>'MŠ Běhounkova 2300'!C31+'MŠ Běhounkova 2474'!C31+'MŠ Herčíkova 2190'!C31+'MŠ Horákova 2064'!C31+'MŠ Hostinského 1534'!C31+'MŠ Husníkova 2075'!C31+'MŠ Husníkova 2076'!C31+'MŠ Chlupova 1798'!C31+'MŠ Chlupova 1799'!C31+'MŠ Janského 2187'!C31+'MŠ Janského 2188'!C31+'MŠ Klausova 2449'!C31+'MŠ Mezi Školami 2323'!C31+'MŠ Mezi Školami 2482 '!C31+'MŠ Mohylová 1964'!C31+'MŠ Ovčí Hájek 2174'!C31+'MŠ Ovčí Hájek 2177'!C31+'MŠ Podpěrova 1880'!C31+'MŠ Trávníčkova 1747'!C31+'MŠ Vlachova 1501'!C31+'MŠ Vlasákova 955'!C31+'MŠ Zázvorkova 1994'!C31</f>
        <v>172900</v>
      </c>
      <c r="D31" s="22">
        <f>'MŠ Běhounkova 2300'!D31+'MŠ Běhounkova 2474'!D31+'MŠ Herčíkova 2190'!D31+'MŠ Horákova 2064'!D31+'MŠ Hostinského 1534'!D31+'MŠ Husníkova 2075'!D31+'MŠ Husníkova 2076'!D31+'MŠ Chlupova 1798'!D31+'MŠ Chlupova 1799'!D31+'MŠ Janského 2187'!D31+'MŠ Janského 2188'!D31+'MŠ Klausova 2449'!D31+'MŠ Mezi Školami 2323'!D31+'MŠ Mezi Školami 2482 '!D31+'MŠ Mohylová 1964'!D31+'MŠ Ovčí Hájek 2174'!D31+'MŠ Ovčí Hájek 2177'!D31+'MŠ Podpěrova 1880'!D31+'MŠ Trávníčkova 1747'!D31+'MŠ Vlachova 1501'!D31+'MŠ Vlasákova 955'!D31+'MŠ Zázvorkova 1994'!D31</f>
        <v>1598300</v>
      </c>
      <c r="E31" s="22">
        <f>'MŠ Běhounkova 2300'!E31+'MŠ Běhounkova 2474'!E31+'MŠ Herčíkova 2190'!E31+'MŠ Horákova 2064'!E31+'MŠ Hostinského 1534'!E31+'MŠ Husníkova 2075'!E31+'MŠ Husníkova 2076'!E31+'MŠ Chlupova 1798'!E31+'MŠ Chlupova 1799'!E31+'MŠ Janského 2187'!E31+'MŠ Janského 2188'!E31+'MŠ Klausova 2449'!E31+'MŠ Mezi Školami 2323'!E31+'MŠ Mezi Školami 2482 '!E31+'MŠ Mohylová 1964'!E31+'MŠ Ovčí Hájek 2174'!E31+'MŠ Ovčí Hájek 2177'!E31+'MŠ Podpěrova 1880'!E31+'MŠ Trávníčkova 1747'!E31+'MŠ Vlachova 1501'!E31+'MŠ Vlasákova 955'!E31+'MŠ Zázvorkova 1994'!E31</f>
        <v>1591706.24</v>
      </c>
      <c r="F31" s="43">
        <f t="shared" si="2"/>
        <v>0.9958745166739661</v>
      </c>
      <c r="G31" s="24">
        <f>'MŠ Běhounkova 2300'!G31+'MŠ Běhounkova 2474'!G31+'MŠ Herčíkova 2190'!G31+'MŠ Horákova 2064'!G31+'MŠ Hostinského 1534'!G31+'MŠ Husníkova 2075'!G31+'MŠ Husníkova 2076'!G31+'MŠ Chlupova 1798'!G31+'MŠ Chlupova 1799'!G31+'MŠ Janského 2187'!G31+'MŠ Janského 2188'!G31+'MŠ Klausova 2449'!G31+'MŠ Mezi Školami 2323'!G31+'MŠ Mezi Školami 2482 '!G31+'MŠ Mohylová 1964'!G31+'MŠ Ovčí Hájek 2174'!G31+'MŠ Ovčí Hájek 2177'!G31+'MŠ Podpěrova 1880'!G31+'MŠ Trávníčkova 1747'!G31+'MŠ Vlachova 1501'!G31+'MŠ Vlasákova 955'!G31+'MŠ Zázvorkova 1994'!G31</f>
        <v>4300</v>
      </c>
      <c r="H31" s="22">
        <f>'MŠ Běhounkova 2300'!H31+'MŠ Běhounkova 2474'!H31+'MŠ Herčíkova 2190'!H31+'MŠ Horákova 2064'!H31+'MŠ Hostinského 1534'!H31+'MŠ Husníkova 2075'!H31+'MŠ Husníkova 2076'!H31+'MŠ Chlupova 1798'!H31+'MŠ Chlupova 1799'!H31+'MŠ Janského 2187'!H31+'MŠ Janského 2188'!H31+'MŠ Klausova 2449'!H31+'MŠ Mezi Školami 2323'!H31+'MŠ Mezi Školami 2482 '!H31+'MŠ Mohylová 1964'!H31+'MŠ Ovčí Hájek 2174'!H31+'MŠ Ovčí Hájek 2177'!H31+'MŠ Podpěrova 1880'!H31+'MŠ Trávníčkova 1747'!H31+'MŠ Vlachova 1501'!H31+'MŠ Vlasákova 955'!H31+'MŠ Zázvorkova 1994'!H31</f>
        <v>5900</v>
      </c>
      <c r="I31" s="22">
        <f>'MŠ Běhounkova 2300'!I31+'MŠ Běhounkova 2474'!I31+'MŠ Herčíkova 2190'!I31+'MŠ Horákova 2064'!I31+'MŠ Hostinského 1534'!I31+'MŠ Husníkova 2075'!I31+'MŠ Husníkova 2076'!I31+'MŠ Chlupova 1798'!I31+'MŠ Chlupova 1799'!I31+'MŠ Janského 2187'!I31+'MŠ Janského 2188'!I31+'MŠ Klausova 2449'!I31+'MŠ Mezi Školami 2323'!I31+'MŠ Mezi Školami 2482 '!I31+'MŠ Mohylová 1964'!I31+'MŠ Ovčí Hájek 2174'!I31+'MŠ Ovčí Hájek 2177'!I31+'MŠ Podpěrova 1880'!I31+'MŠ Trávníčkova 1747'!I31+'MŠ Vlachova 1501'!I31+'MŠ Vlasákova 955'!I31+'MŠ Zázvorkova 1994'!I31</f>
        <v>1572</v>
      </c>
      <c r="J31" s="43">
        <v>0</v>
      </c>
      <c r="L31" s="44"/>
      <c r="N31" s="44"/>
    </row>
    <row r="32" spans="1:14" ht="15" customHeight="1">
      <c r="A32" s="10" t="s">
        <v>206</v>
      </c>
      <c r="B32" s="11">
        <v>527</v>
      </c>
      <c r="C32" s="24">
        <f>'MŠ Běhounkova 2300'!C32+'MŠ Běhounkova 2474'!C32+'MŠ Herčíkova 2190'!C32+'MŠ Horákova 2064'!C32+'MŠ Hostinského 1534'!C32+'MŠ Husníkova 2075'!C32+'MŠ Husníkova 2076'!C32+'MŠ Chlupova 1798'!C32+'MŠ Chlupova 1799'!C32+'MŠ Janského 2187'!C32+'MŠ Janského 2188'!C32+'MŠ Klausova 2449'!C32+'MŠ Mezi Školami 2323'!C32+'MŠ Mezi Školami 2482 '!C32+'MŠ Mohylová 1964'!C32+'MŠ Ovčí Hájek 2174'!C32+'MŠ Ovčí Hájek 2177'!C32+'MŠ Podpěrova 1880'!C32+'MŠ Trávníčkova 1747'!C32+'MŠ Vlachova 1501'!C32+'MŠ Vlasákova 955'!C32+'MŠ Zázvorkova 1994'!C32</f>
        <v>222300</v>
      </c>
      <c r="D32" s="22">
        <f>'MŠ Běhounkova 2300'!D32+'MŠ Běhounkova 2474'!D32+'MŠ Herčíkova 2190'!D32+'MŠ Horákova 2064'!D32+'MŠ Hostinského 1534'!D32+'MŠ Husníkova 2075'!D32+'MŠ Husníkova 2076'!D32+'MŠ Chlupova 1798'!D32+'MŠ Chlupova 1799'!D32+'MŠ Janského 2187'!D32+'MŠ Janského 2188'!D32+'MŠ Klausova 2449'!D32+'MŠ Mezi Školami 2323'!D32+'MŠ Mezi Školami 2482 '!D32+'MŠ Mohylová 1964'!D32+'MŠ Ovčí Hájek 2174'!D32+'MŠ Ovčí Hájek 2177'!D32+'MŠ Podpěrova 1880'!D32+'MŠ Trávníčkova 1747'!D32+'MŠ Vlachova 1501'!D32+'MŠ Vlasákova 955'!D32+'MŠ Zázvorkova 1994'!D32</f>
        <v>1089200</v>
      </c>
      <c r="E32" s="22">
        <f>'MŠ Běhounkova 2300'!E32+'MŠ Běhounkova 2474'!E32+'MŠ Herčíkova 2190'!E32+'MŠ Horákova 2064'!E32+'MŠ Hostinského 1534'!E32+'MŠ Husníkova 2075'!E32+'MŠ Husníkova 2076'!E32+'MŠ Chlupova 1798'!E32+'MŠ Chlupova 1799'!E32+'MŠ Janského 2187'!E32+'MŠ Janského 2188'!E32+'MŠ Klausova 2449'!E32+'MŠ Mezi Školami 2323'!E32+'MŠ Mezi Školami 2482 '!E32+'MŠ Mohylová 1964'!E32+'MŠ Ovčí Hájek 2174'!E32+'MŠ Ovčí Hájek 2177'!E32+'MŠ Podpěrova 1880'!E32+'MŠ Trávníčkova 1747'!E32+'MŠ Vlachova 1501'!E32+'MŠ Vlasákova 955'!E32+'MŠ Zázvorkova 1994'!E32</f>
        <v>1087292.9300000002</v>
      </c>
      <c r="F32" s="43">
        <f t="shared" si="2"/>
        <v>0.9982491094381198</v>
      </c>
      <c r="G32" s="24">
        <f>'MŠ Běhounkova 2300'!G32+'MŠ Běhounkova 2474'!G32+'MŠ Herčíkova 2190'!G32+'MŠ Horákova 2064'!G32+'MŠ Hostinského 1534'!G32+'MŠ Husníkova 2075'!G32+'MŠ Husníkova 2076'!G32+'MŠ Chlupova 1798'!G32+'MŠ Chlupova 1799'!G32+'MŠ Janského 2187'!G32+'MŠ Janského 2188'!G32+'MŠ Klausova 2449'!G32+'MŠ Mezi Školami 2323'!G32+'MŠ Mezi Školami 2482 '!G32+'MŠ Mohylová 1964'!G32+'MŠ Ovčí Hájek 2174'!G32+'MŠ Ovčí Hájek 2177'!G32+'MŠ Podpěrova 1880'!G32+'MŠ Trávníčkova 1747'!G32+'MŠ Vlachova 1501'!G32+'MŠ Vlasákova 955'!G32+'MŠ Zázvorkova 1994'!G32</f>
        <v>300</v>
      </c>
      <c r="H32" s="22">
        <f>'MŠ Běhounkova 2300'!H32+'MŠ Běhounkova 2474'!H32+'MŠ Herčíkova 2190'!H32+'MŠ Horákova 2064'!H32+'MŠ Hostinského 1534'!H32+'MŠ Husníkova 2075'!H32+'MŠ Husníkova 2076'!H32+'MŠ Chlupova 1798'!H32+'MŠ Chlupova 1799'!H32+'MŠ Janského 2187'!H32+'MŠ Janského 2188'!H32+'MŠ Klausova 2449'!H32+'MŠ Mezi Školami 2323'!H32+'MŠ Mezi Školami 2482 '!H32+'MŠ Mohylová 1964'!H32+'MŠ Ovčí Hájek 2174'!H32+'MŠ Ovčí Hájek 2177'!H32+'MŠ Podpěrova 1880'!H32+'MŠ Trávníčkova 1747'!H32+'MŠ Vlachova 1501'!H32+'MŠ Vlasákova 955'!H32+'MŠ Zázvorkova 1994'!H32</f>
        <v>300</v>
      </c>
      <c r="I32" s="22">
        <f>'MŠ Běhounkova 2300'!I32+'MŠ Běhounkova 2474'!I32+'MŠ Herčíkova 2190'!I32+'MŠ Horákova 2064'!I32+'MŠ Hostinského 1534'!I32+'MŠ Husníkova 2075'!I32+'MŠ Husníkova 2076'!I32+'MŠ Chlupova 1798'!I32+'MŠ Chlupova 1799'!I32+'MŠ Janského 2187'!I32+'MŠ Janského 2188'!I32+'MŠ Klausova 2449'!I32+'MŠ Mezi Školami 2323'!I32+'MŠ Mezi Školami 2482 '!I32+'MŠ Mohylová 1964'!I32+'MŠ Ovčí Hájek 2174'!I32+'MŠ Ovčí Hájek 2177'!I32+'MŠ Podpěrova 1880'!I32+'MŠ Trávníčkova 1747'!I32+'MŠ Vlachova 1501'!I32+'MŠ Vlasákova 955'!I32+'MŠ Zázvorkova 1994'!I32</f>
        <v>0</v>
      </c>
      <c r="J32" s="43">
        <v>0</v>
      </c>
      <c r="L32" s="44"/>
      <c r="N32" s="44"/>
    </row>
    <row r="33" spans="1:14" ht="15" customHeight="1">
      <c r="A33" s="10" t="s">
        <v>136</v>
      </c>
      <c r="B33" s="11">
        <v>525</v>
      </c>
      <c r="C33" s="24">
        <f>'MŠ Běhounkova 2300'!C33+'MŠ Běhounkova 2474'!C33+'MŠ Herčíkova 2190'!C33+'MŠ Horákova 2064'!C33+'MŠ Hostinského 1534'!C33+'MŠ Husníkova 2075'!C33+'MŠ Husníkova 2076'!C33+'MŠ Chlupova 1798'!C33+'MŠ Chlupova 1799'!C33+'MŠ Janského 2187'!C33+'MŠ Janského 2188'!C33+'MŠ Klausova 2449'!C33+'MŠ Mezi Školami 2323'!C33+'MŠ Mezi Školami 2482 '!C33+'MŠ Mohylová 1964'!C33+'MŠ Ovčí Hájek 2174'!C33+'MŠ Ovčí Hájek 2177'!C33+'MŠ Podpěrova 1880'!C33+'MŠ Trávníčkova 1747'!C33+'MŠ Vlachova 1501'!C33+'MŠ Vlasákova 955'!C33+'MŠ Zázvorkova 1994'!C33</f>
        <v>400</v>
      </c>
      <c r="D33" s="22">
        <f>'MŠ Běhounkova 2300'!D33+'MŠ Běhounkova 2474'!D33+'MŠ Herčíkova 2190'!D33+'MŠ Horákova 2064'!D33+'MŠ Hostinského 1534'!D33+'MŠ Husníkova 2075'!D33+'MŠ Husníkova 2076'!D33+'MŠ Chlupova 1798'!D33+'MŠ Chlupova 1799'!D33+'MŠ Janského 2187'!D33+'MŠ Janského 2188'!D33+'MŠ Klausova 2449'!D33+'MŠ Mezi Školami 2323'!D33+'MŠ Mezi Školami 2482 '!D33+'MŠ Mohylová 1964'!D33+'MŠ Ovčí Hájek 2174'!D33+'MŠ Ovčí Hájek 2177'!D33+'MŠ Podpěrova 1880'!D33+'MŠ Trávníčkova 1747'!D33+'MŠ Vlachova 1501'!D33+'MŠ Vlasákova 955'!D33+'MŠ Zázvorkova 1994'!D33</f>
        <v>143400</v>
      </c>
      <c r="E33" s="22">
        <f>'MŠ Běhounkova 2300'!E33+'MŠ Běhounkova 2474'!E33+'MŠ Herčíkova 2190'!E33+'MŠ Horákova 2064'!E33+'MŠ Hostinského 1534'!E33+'MŠ Husníkova 2075'!E33+'MŠ Husníkova 2076'!E33+'MŠ Chlupova 1798'!E33+'MŠ Chlupova 1799'!E33+'MŠ Janského 2187'!E33+'MŠ Janského 2188'!E33+'MŠ Klausova 2449'!E33+'MŠ Mezi Školami 2323'!E33+'MŠ Mezi Školami 2482 '!E33+'MŠ Mohylová 1964'!E33+'MŠ Ovčí Hájek 2174'!E33+'MŠ Ovčí Hájek 2177'!E33+'MŠ Podpěrova 1880'!E33+'MŠ Trávníčkova 1747'!E33+'MŠ Vlachova 1501'!E33+'MŠ Vlasákova 955'!E33+'MŠ Zázvorkova 1994'!E33</f>
        <v>142819.08</v>
      </c>
      <c r="F33" s="43">
        <f>E33/D33</f>
        <v>0.9959489539748954</v>
      </c>
      <c r="G33" s="24">
        <f>'MŠ Běhounkova 2300'!G33+'MŠ Běhounkova 2474'!G33+'MŠ Herčíkova 2190'!G33+'MŠ Horákova 2064'!G33+'MŠ Hostinského 1534'!G33+'MŠ Husníkova 2075'!G33+'MŠ Husníkova 2076'!G33+'MŠ Chlupova 1798'!G33+'MŠ Chlupova 1799'!G33+'MŠ Janského 2187'!G33+'MŠ Janského 2188'!G33+'MŠ Klausova 2449'!G33+'MŠ Mezi Školami 2323'!G33+'MŠ Mezi Školami 2482 '!G33+'MŠ Mohylová 1964'!G33+'MŠ Ovčí Hájek 2174'!G33+'MŠ Ovčí Hájek 2177'!G33+'MŠ Podpěrova 1880'!G33+'MŠ Trávníčkova 1747'!G33+'MŠ Vlachova 1501'!G33+'MŠ Vlasákova 955'!G33+'MŠ Zázvorkova 1994'!G33</f>
        <v>0</v>
      </c>
      <c r="H33" s="22">
        <f>'MŠ Běhounkova 2300'!H33+'MŠ Běhounkova 2474'!H33+'MŠ Herčíkova 2190'!H33+'MŠ Horákova 2064'!H33+'MŠ Hostinského 1534'!H33+'MŠ Husníkova 2075'!H33+'MŠ Husníkova 2076'!H33+'MŠ Chlupova 1798'!H33+'MŠ Chlupova 1799'!H33+'MŠ Janského 2187'!H33+'MŠ Janského 2188'!H33+'MŠ Klausova 2449'!H33+'MŠ Mezi Školami 2323'!H33+'MŠ Mezi Školami 2482 '!H33+'MŠ Mohylová 1964'!H33+'MŠ Ovčí Hájek 2174'!H33+'MŠ Ovčí Hájek 2177'!H33+'MŠ Podpěrova 1880'!H33+'MŠ Trávníčkova 1747'!H33+'MŠ Vlachova 1501'!H33+'MŠ Vlasákova 955'!H33+'MŠ Zázvorkova 1994'!H33</f>
        <v>0</v>
      </c>
      <c r="I33" s="22">
        <f>'MŠ Běhounkova 2300'!I33+'MŠ Běhounkova 2474'!I33+'MŠ Herčíkova 2190'!I33+'MŠ Horákova 2064'!I33+'MŠ Hostinského 1534'!I33+'MŠ Husníkova 2075'!I33+'MŠ Husníkova 2076'!I33+'MŠ Chlupova 1798'!I33+'MŠ Chlupova 1799'!I33+'MŠ Janského 2187'!I33+'MŠ Janského 2188'!I33+'MŠ Klausova 2449'!I33+'MŠ Mezi Školami 2323'!I33+'MŠ Mezi Školami 2482 '!I33+'MŠ Mohylová 1964'!I33+'MŠ Ovčí Hájek 2174'!I33+'MŠ Ovčí Hájek 2177'!I33+'MŠ Podpěrova 1880'!I33+'MŠ Trávníčkova 1747'!I33+'MŠ Vlachova 1501'!I33+'MŠ Vlasákova 955'!I33+'MŠ Zázvorkova 1994'!I33</f>
        <v>0</v>
      </c>
      <c r="J33" s="43">
        <v>0</v>
      </c>
      <c r="L33" s="44"/>
      <c r="N33" s="44"/>
    </row>
    <row r="34" spans="1:14" ht="15" customHeight="1">
      <c r="A34" s="10" t="s">
        <v>137</v>
      </c>
      <c r="B34" s="11">
        <v>528</v>
      </c>
      <c r="C34" s="24">
        <f>'MŠ Běhounkova 2300'!C34+'MŠ Běhounkova 2474'!C34+'MŠ Herčíkova 2190'!C34+'MŠ Horákova 2064'!C34+'MŠ Hostinského 1534'!C34+'MŠ Husníkova 2075'!C34+'MŠ Husníkova 2076'!C34+'MŠ Chlupova 1798'!C34+'MŠ Chlupova 1799'!C34+'MŠ Janského 2187'!C34+'MŠ Janského 2188'!C34+'MŠ Klausova 2449'!C34+'MŠ Mezi Školami 2323'!C34+'MŠ Mezi Školami 2482 '!C34+'MŠ Mohylová 1964'!C34+'MŠ Ovčí Hájek 2174'!C34+'MŠ Ovčí Hájek 2177'!C34+'MŠ Podpěrova 1880'!C34+'MŠ Trávníčkova 1747'!C34+'MŠ Vlachova 1501'!C34+'MŠ Vlasákova 955'!C34+'MŠ Zázvorkova 1994'!C34</f>
        <v>0</v>
      </c>
      <c r="D34" s="22">
        <f>'MŠ Běhounkova 2300'!D34+'MŠ Běhounkova 2474'!D34+'MŠ Herčíkova 2190'!D34+'MŠ Horákova 2064'!D34+'MŠ Hostinského 1534'!D34+'MŠ Husníkova 2075'!D34+'MŠ Husníkova 2076'!D34+'MŠ Chlupova 1798'!D34+'MŠ Chlupova 1799'!D34+'MŠ Janského 2187'!D34+'MŠ Janského 2188'!D34+'MŠ Klausova 2449'!D34+'MŠ Mezi Školami 2323'!D34+'MŠ Mezi Školami 2482 '!D34+'MŠ Mohylová 1964'!D34+'MŠ Ovčí Hájek 2174'!D34+'MŠ Ovčí Hájek 2177'!D34+'MŠ Podpěrova 1880'!D34+'MŠ Trávníčkova 1747'!D34+'MŠ Vlachova 1501'!D34+'MŠ Vlasákova 955'!D34+'MŠ Zázvorkova 1994'!D34</f>
        <v>0</v>
      </c>
      <c r="E34" s="22">
        <f>'MŠ Běhounkova 2300'!E34+'MŠ Běhounkova 2474'!E34+'MŠ Herčíkova 2190'!E34+'MŠ Horákova 2064'!E34+'MŠ Hostinského 1534'!E34+'MŠ Husníkova 2075'!E34+'MŠ Husníkova 2076'!E34+'MŠ Chlupova 1798'!E34+'MŠ Chlupova 1799'!E34+'MŠ Janského 2187'!E34+'MŠ Janského 2188'!E34+'MŠ Klausova 2449'!E34+'MŠ Mezi Školami 2323'!E34+'MŠ Mezi Školami 2482 '!E34+'MŠ Mohylová 1964'!E34+'MŠ Ovčí Hájek 2174'!E34+'MŠ Ovčí Hájek 2177'!E34+'MŠ Podpěrova 1880'!E34+'MŠ Trávníčkova 1747'!E34+'MŠ Vlachova 1501'!E34+'MŠ Vlasákova 955'!E34+'MŠ Zázvorkova 1994'!E34</f>
        <v>0</v>
      </c>
      <c r="F34" s="43">
        <v>0</v>
      </c>
      <c r="G34" s="24">
        <f>'MŠ Běhounkova 2300'!G34+'MŠ Běhounkova 2474'!G34+'MŠ Herčíkova 2190'!G34+'MŠ Horákova 2064'!G34+'MŠ Hostinského 1534'!G34+'MŠ Husníkova 2075'!G34+'MŠ Husníkova 2076'!G34+'MŠ Chlupova 1798'!G34+'MŠ Chlupova 1799'!G34+'MŠ Janského 2187'!G34+'MŠ Janského 2188'!G34+'MŠ Klausova 2449'!G34+'MŠ Mezi Školami 2323'!G34+'MŠ Mezi Školami 2482 '!G34+'MŠ Mohylová 1964'!G34+'MŠ Ovčí Hájek 2174'!G34+'MŠ Ovčí Hájek 2177'!G34+'MŠ Podpěrova 1880'!G34+'MŠ Trávníčkova 1747'!G34+'MŠ Vlachova 1501'!G34+'MŠ Vlasákova 955'!G34+'MŠ Zázvorkova 1994'!G34</f>
        <v>0</v>
      </c>
      <c r="H34" s="22">
        <f>'MŠ Běhounkova 2300'!H34+'MŠ Běhounkova 2474'!H34+'MŠ Herčíkova 2190'!H34+'MŠ Horákova 2064'!H34+'MŠ Hostinského 1534'!H34+'MŠ Husníkova 2075'!H34+'MŠ Husníkova 2076'!H34+'MŠ Chlupova 1798'!H34+'MŠ Chlupova 1799'!H34+'MŠ Janského 2187'!H34+'MŠ Janského 2188'!H34+'MŠ Klausova 2449'!H34+'MŠ Mezi Školami 2323'!H34+'MŠ Mezi Školami 2482 '!H34+'MŠ Mohylová 1964'!H34+'MŠ Ovčí Hájek 2174'!H34+'MŠ Ovčí Hájek 2177'!H34+'MŠ Podpěrova 1880'!H34+'MŠ Trávníčkova 1747'!H34+'MŠ Vlachova 1501'!H34+'MŠ Vlasákova 955'!H34+'MŠ Zázvorkova 1994'!H34</f>
        <v>0</v>
      </c>
      <c r="I34" s="22">
        <f>'MŠ Běhounkova 2300'!I34+'MŠ Běhounkova 2474'!I34+'MŠ Herčíkova 2190'!I34+'MŠ Horákova 2064'!I34+'MŠ Hostinského 1534'!I34+'MŠ Husníkova 2075'!I34+'MŠ Husníkova 2076'!I34+'MŠ Chlupova 1798'!I34+'MŠ Chlupova 1799'!I34+'MŠ Janského 2187'!I34+'MŠ Janského 2188'!I34+'MŠ Klausova 2449'!I34+'MŠ Mezi Školami 2323'!I34+'MŠ Mezi Školami 2482 '!I34+'MŠ Mohylová 1964'!I34+'MŠ Ovčí Hájek 2174'!I34+'MŠ Ovčí Hájek 2177'!I34+'MŠ Podpěrova 1880'!I34+'MŠ Trávníčkova 1747'!I34+'MŠ Vlachova 1501'!I34+'MŠ Vlasákova 955'!I34+'MŠ Zázvorkova 1994'!I34</f>
        <v>0</v>
      </c>
      <c r="J34" s="43">
        <v>0</v>
      </c>
      <c r="L34" s="44"/>
      <c r="N34" s="44"/>
    </row>
    <row r="35" spans="1:14" ht="15" customHeight="1">
      <c r="A35" s="10" t="s">
        <v>138</v>
      </c>
      <c r="B35" s="11">
        <v>538</v>
      </c>
      <c r="C35" s="24">
        <f>'MŠ Běhounkova 2300'!C35+'MŠ Běhounkova 2474'!C35+'MŠ Herčíkova 2190'!C35+'MŠ Horákova 2064'!C35+'MŠ Hostinského 1534'!C35+'MŠ Husníkova 2075'!C35+'MŠ Husníkova 2076'!C35+'MŠ Chlupova 1798'!C35+'MŠ Chlupova 1799'!C35+'MŠ Janského 2187'!C35+'MŠ Janského 2188'!C35+'MŠ Klausova 2449'!C35+'MŠ Mezi Školami 2323'!C35+'MŠ Mezi Školami 2482 '!C35+'MŠ Mohylová 1964'!C35+'MŠ Ovčí Hájek 2174'!C35+'MŠ Ovčí Hájek 2177'!C35+'MŠ Podpěrova 1880'!C35+'MŠ Trávníčkova 1747'!C35+'MŠ Vlachova 1501'!C35+'MŠ Vlasákova 955'!C35+'MŠ Zázvorkova 1994'!C35</f>
        <v>0</v>
      </c>
      <c r="D35" s="22">
        <f>'MŠ Běhounkova 2300'!D35+'MŠ Běhounkova 2474'!D35+'MŠ Herčíkova 2190'!D35+'MŠ Horákova 2064'!D35+'MŠ Hostinského 1534'!D35+'MŠ Husníkova 2075'!D35+'MŠ Husníkova 2076'!D35+'MŠ Chlupova 1798'!D35+'MŠ Chlupova 1799'!D35+'MŠ Janského 2187'!D35+'MŠ Janského 2188'!D35+'MŠ Klausova 2449'!D35+'MŠ Mezi Školami 2323'!D35+'MŠ Mezi Školami 2482 '!D35+'MŠ Mohylová 1964'!D35+'MŠ Ovčí Hájek 2174'!D35+'MŠ Ovčí Hájek 2177'!D35+'MŠ Podpěrova 1880'!D35+'MŠ Trávníčkova 1747'!D35+'MŠ Vlachova 1501'!D35+'MŠ Vlasákova 955'!D35+'MŠ Zázvorkova 1994'!D35</f>
        <v>0</v>
      </c>
      <c r="E35" s="22">
        <f>'MŠ Běhounkova 2300'!E35+'MŠ Běhounkova 2474'!E35+'MŠ Herčíkova 2190'!E35+'MŠ Horákova 2064'!E35+'MŠ Hostinského 1534'!E35+'MŠ Husníkova 2075'!E35+'MŠ Husníkova 2076'!E35+'MŠ Chlupova 1798'!E35+'MŠ Chlupova 1799'!E35+'MŠ Janského 2187'!E35+'MŠ Janského 2188'!E35+'MŠ Klausova 2449'!E35+'MŠ Mezi Školami 2323'!E35+'MŠ Mezi Školami 2482 '!E35+'MŠ Mohylová 1964'!E35+'MŠ Ovčí Hájek 2174'!E35+'MŠ Ovčí Hájek 2177'!E35+'MŠ Podpěrova 1880'!E35+'MŠ Trávníčkova 1747'!E35+'MŠ Vlachova 1501'!E35+'MŠ Vlasákova 955'!E35+'MŠ Zázvorkova 1994'!E35</f>
        <v>0</v>
      </c>
      <c r="F35" s="43">
        <v>0</v>
      </c>
      <c r="G35" s="24">
        <f>'MŠ Běhounkova 2300'!G35+'MŠ Běhounkova 2474'!G35+'MŠ Herčíkova 2190'!G35+'MŠ Horákova 2064'!G35+'MŠ Hostinského 1534'!G35+'MŠ Husníkova 2075'!G35+'MŠ Husníkova 2076'!G35+'MŠ Chlupova 1798'!G35+'MŠ Chlupova 1799'!G35+'MŠ Janského 2187'!G35+'MŠ Janského 2188'!G35+'MŠ Klausova 2449'!G35+'MŠ Mezi Školami 2323'!G35+'MŠ Mezi Školami 2482 '!G35+'MŠ Mohylová 1964'!G35+'MŠ Ovčí Hájek 2174'!G35+'MŠ Ovčí Hájek 2177'!G35+'MŠ Podpěrova 1880'!G35+'MŠ Trávníčkova 1747'!G35+'MŠ Vlachova 1501'!G35+'MŠ Vlasákova 955'!G35+'MŠ Zázvorkova 1994'!G35</f>
        <v>0</v>
      </c>
      <c r="H35" s="22">
        <f>'MŠ Běhounkova 2300'!H35+'MŠ Běhounkova 2474'!H35+'MŠ Herčíkova 2190'!H35+'MŠ Horákova 2064'!H35+'MŠ Hostinského 1534'!H35+'MŠ Husníkova 2075'!H35+'MŠ Husníkova 2076'!H35+'MŠ Chlupova 1798'!H35+'MŠ Chlupova 1799'!H35+'MŠ Janského 2187'!H35+'MŠ Janského 2188'!H35+'MŠ Klausova 2449'!H35+'MŠ Mezi Školami 2323'!H35+'MŠ Mezi Školami 2482 '!H35+'MŠ Mohylová 1964'!H35+'MŠ Ovčí Hájek 2174'!H35+'MŠ Ovčí Hájek 2177'!H35+'MŠ Podpěrova 1880'!H35+'MŠ Trávníčkova 1747'!H35+'MŠ Vlachova 1501'!H35+'MŠ Vlasákova 955'!H35+'MŠ Zázvorkova 1994'!H35</f>
        <v>0</v>
      </c>
      <c r="I35" s="22">
        <f>'MŠ Běhounkova 2300'!I35+'MŠ Běhounkova 2474'!I35+'MŠ Herčíkova 2190'!I35+'MŠ Horákova 2064'!I35+'MŠ Hostinského 1534'!I35+'MŠ Husníkova 2075'!I35+'MŠ Husníkova 2076'!I35+'MŠ Chlupova 1798'!I35+'MŠ Chlupova 1799'!I35+'MŠ Janského 2187'!I35+'MŠ Janského 2188'!I35+'MŠ Klausova 2449'!I35+'MŠ Mezi Školami 2323'!I35+'MŠ Mezi Školami 2482 '!I35+'MŠ Mohylová 1964'!I35+'MŠ Ovčí Hájek 2174'!I35+'MŠ Ovčí Hájek 2177'!I35+'MŠ Podpěrova 1880'!I35+'MŠ Trávníčkova 1747'!I35+'MŠ Vlachova 1501'!I35+'MŠ Vlasákova 955'!I35+'MŠ Zázvorkova 1994'!I35</f>
        <v>0</v>
      </c>
      <c r="J35" s="43">
        <v>0</v>
      </c>
      <c r="L35" s="44"/>
      <c r="N35" s="44"/>
    </row>
    <row r="36" spans="1:14" ht="15" customHeight="1">
      <c r="A36" s="10" t="s">
        <v>139</v>
      </c>
      <c r="B36" s="11">
        <v>541</v>
      </c>
      <c r="C36" s="24">
        <f>'MŠ Běhounkova 2300'!C36+'MŠ Běhounkova 2474'!C36+'MŠ Herčíkova 2190'!C36+'MŠ Horákova 2064'!C36+'MŠ Hostinského 1534'!C36+'MŠ Husníkova 2075'!C36+'MŠ Husníkova 2076'!C36+'MŠ Chlupova 1798'!C36+'MŠ Chlupova 1799'!C36+'MŠ Janského 2187'!C36+'MŠ Janského 2188'!C36+'MŠ Klausova 2449'!C36+'MŠ Mezi Školami 2323'!C36+'MŠ Mezi Školami 2482 '!C36+'MŠ Mohylová 1964'!C36+'MŠ Ovčí Hájek 2174'!C36+'MŠ Ovčí Hájek 2177'!C36+'MŠ Podpěrova 1880'!C36+'MŠ Trávníčkova 1747'!C36+'MŠ Vlachova 1501'!C36+'MŠ Vlasákova 955'!C36+'MŠ Zázvorkova 1994'!C36</f>
        <v>0</v>
      </c>
      <c r="D36" s="22">
        <f>'MŠ Běhounkova 2300'!D36+'MŠ Běhounkova 2474'!D36+'MŠ Herčíkova 2190'!D36+'MŠ Horákova 2064'!D36+'MŠ Hostinského 1534'!D36+'MŠ Husníkova 2075'!D36+'MŠ Husníkova 2076'!D36+'MŠ Chlupova 1798'!D36+'MŠ Chlupova 1799'!D36+'MŠ Janského 2187'!D36+'MŠ Janského 2188'!D36+'MŠ Klausova 2449'!D36+'MŠ Mezi Školami 2323'!D36+'MŠ Mezi Školami 2482 '!D36+'MŠ Mohylová 1964'!D36+'MŠ Ovčí Hájek 2174'!D36+'MŠ Ovčí Hájek 2177'!D36+'MŠ Podpěrova 1880'!D36+'MŠ Trávníčkova 1747'!D36+'MŠ Vlachova 1501'!D36+'MŠ Vlasákova 955'!D36+'MŠ Zázvorkova 1994'!D36</f>
        <v>0</v>
      </c>
      <c r="E36" s="22">
        <f>'MŠ Běhounkova 2300'!E36+'MŠ Běhounkova 2474'!E36+'MŠ Herčíkova 2190'!E36+'MŠ Horákova 2064'!E36+'MŠ Hostinského 1534'!E36+'MŠ Husníkova 2075'!E36+'MŠ Husníkova 2076'!E36+'MŠ Chlupova 1798'!E36+'MŠ Chlupova 1799'!E36+'MŠ Janského 2187'!E36+'MŠ Janského 2188'!E36+'MŠ Klausova 2449'!E36+'MŠ Mezi Školami 2323'!E36+'MŠ Mezi Školami 2482 '!E36+'MŠ Mohylová 1964'!E36+'MŠ Ovčí Hájek 2174'!E36+'MŠ Ovčí Hájek 2177'!E36+'MŠ Podpěrova 1880'!E36+'MŠ Trávníčkova 1747'!E36+'MŠ Vlachova 1501'!E36+'MŠ Vlasákova 955'!E36+'MŠ Zázvorkova 1994'!E36</f>
        <v>0</v>
      </c>
      <c r="F36" s="43">
        <v>0</v>
      </c>
      <c r="G36" s="24">
        <f>'MŠ Běhounkova 2300'!G36+'MŠ Běhounkova 2474'!G36+'MŠ Herčíkova 2190'!G36+'MŠ Horákova 2064'!G36+'MŠ Hostinského 1534'!G36+'MŠ Husníkova 2075'!G36+'MŠ Husníkova 2076'!G36+'MŠ Chlupova 1798'!G36+'MŠ Chlupova 1799'!G36+'MŠ Janského 2187'!G36+'MŠ Janského 2188'!G36+'MŠ Klausova 2449'!G36+'MŠ Mezi Školami 2323'!G36+'MŠ Mezi Školami 2482 '!G36+'MŠ Mohylová 1964'!G36+'MŠ Ovčí Hájek 2174'!G36+'MŠ Ovčí Hájek 2177'!G36+'MŠ Podpěrova 1880'!G36+'MŠ Trávníčkova 1747'!G36+'MŠ Vlachova 1501'!G36+'MŠ Vlasákova 955'!G36+'MŠ Zázvorkova 1994'!G36</f>
        <v>0</v>
      </c>
      <c r="H36" s="22">
        <f>'MŠ Běhounkova 2300'!H36+'MŠ Běhounkova 2474'!H36+'MŠ Herčíkova 2190'!H36+'MŠ Horákova 2064'!H36+'MŠ Hostinského 1534'!H36+'MŠ Husníkova 2075'!H36+'MŠ Husníkova 2076'!H36+'MŠ Chlupova 1798'!H36+'MŠ Chlupova 1799'!H36+'MŠ Janského 2187'!H36+'MŠ Janského 2188'!H36+'MŠ Klausova 2449'!H36+'MŠ Mezi Školami 2323'!H36+'MŠ Mezi Školami 2482 '!H36+'MŠ Mohylová 1964'!H36+'MŠ Ovčí Hájek 2174'!H36+'MŠ Ovčí Hájek 2177'!H36+'MŠ Podpěrova 1880'!H36+'MŠ Trávníčkova 1747'!H36+'MŠ Vlachova 1501'!H36+'MŠ Vlasákova 955'!H36+'MŠ Zázvorkova 1994'!H36</f>
        <v>0</v>
      </c>
      <c r="I36" s="22">
        <f>'MŠ Běhounkova 2300'!I36+'MŠ Běhounkova 2474'!I36+'MŠ Herčíkova 2190'!I36+'MŠ Horákova 2064'!I36+'MŠ Hostinského 1534'!I36+'MŠ Husníkova 2075'!I36+'MŠ Husníkova 2076'!I36+'MŠ Chlupova 1798'!I36+'MŠ Chlupova 1799'!I36+'MŠ Janského 2187'!I36+'MŠ Janského 2188'!I36+'MŠ Klausova 2449'!I36+'MŠ Mezi Školami 2323'!I36+'MŠ Mezi Školami 2482 '!I36+'MŠ Mohylová 1964'!I36+'MŠ Ovčí Hájek 2174'!I36+'MŠ Ovčí Hájek 2177'!I36+'MŠ Podpěrova 1880'!I36+'MŠ Trávníčkova 1747'!I36+'MŠ Vlachova 1501'!I36+'MŠ Vlasákova 955'!I36+'MŠ Zázvorkova 1994'!I36</f>
        <v>0</v>
      </c>
      <c r="J36" s="43">
        <v>0</v>
      </c>
      <c r="L36" s="44"/>
      <c r="N36" s="44"/>
    </row>
    <row r="37" spans="1:14" ht="15" customHeight="1">
      <c r="A37" s="10" t="s">
        <v>235</v>
      </c>
      <c r="B37" s="11">
        <v>547</v>
      </c>
      <c r="C37" s="24">
        <f>'MŠ Běhounkova 2300'!C37+'MŠ Běhounkova 2474'!C37+'MŠ Herčíkova 2190'!C37+'MŠ Horákova 2064'!C37+'MŠ Hostinského 1534'!C37+'MŠ Husníkova 2075'!C37+'MŠ Husníkova 2076'!C37+'MŠ Chlupova 1798'!C37+'MŠ Chlupova 1799'!C37+'MŠ Janského 2187'!C37+'MŠ Janského 2188'!C37+'MŠ Klausova 2449'!C37+'MŠ Mezi Školami 2323'!C37+'MŠ Mezi Školami 2482 '!C37+'MŠ Mohylová 1964'!C37+'MŠ Ovčí Hájek 2174'!C37+'MŠ Ovčí Hájek 2177'!C37+'MŠ Podpěrova 1880'!C37+'MŠ Trávníčkova 1747'!C37+'MŠ Vlachova 1501'!C37+'MŠ Vlasákova 955'!C37+'MŠ Zázvorkova 1994'!C37</f>
        <v>0</v>
      </c>
      <c r="D37" s="22">
        <f>'MŠ Běhounkova 2300'!D37+'MŠ Běhounkova 2474'!D37+'MŠ Herčíkova 2190'!D37+'MŠ Horákova 2064'!D37+'MŠ Hostinského 1534'!D37+'MŠ Husníkova 2075'!D37+'MŠ Husníkova 2076'!D37+'MŠ Chlupova 1798'!D37+'MŠ Chlupova 1799'!D37+'MŠ Janského 2187'!D37+'MŠ Janského 2188'!D37+'MŠ Klausova 2449'!D37+'MŠ Mezi Školami 2323'!D37+'MŠ Mezi Školami 2482 '!D37+'MŠ Mohylová 1964'!D37+'MŠ Ovčí Hájek 2174'!D37+'MŠ Ovčí Hájek 2177'!D37+'MŠ Podpěrova 1880'!D37+'MŠ Trávníčkova 1747'!D37+'MŠ Vlachova 1501'!D37+'MŠ Vlasákova 955'!D37+'MŠ Zázvorkova 1994'!D37</f>
        <v>9000</v>
      </c>
      <c r="E37" s="22">
        <f>'MŠ Běhounkova 2300'!E37+'MŠ Běhounkova 2474'!E37+'MŠ Herčíkova 2190'!E37+'MŠ Horákova 2064'!E37+'MŠ Hostinského 1534'!E37+'MŠ Husníkova 2075'!E37+'MŠ Husníkova 2076'!E37+'MŠ Chlupova 1798'!E37+'MŠ Chlupova 1799'!E37+'MŠ Janského 2187'!E37+'MŠ Janského 2188'!E37+'MŠ Klausova 2449'!E37+'MŠ Mezi Školami 2323'!E37+'MŠ Mezi Školami 2482 '!E37+'MŠ Mohylová 1964'!E37+'MŠ Ovčí Hájek 2174'!E37+'MŠ Ovčí Hájek 2177'!E37+'MŠ Podpěrova 1880'!E37+'MŠ Trávníčkova 1747'!E37+'MŠ Vlachova 1501'!E37+'MŠ Vlasákova 955'!E37+'MŠ Zázvorkova 1994'!E37</f>
        <v>8704.3</v>
      </c>
      <c r="F37" s="43">
        <f>E37/D37</f>
        <v>0.9671444444444444</v>
      </c>
      <c r="G37" s="24">
        <f>'MŠ Běhounkova 2300'!G37+'MŠ Běhounkova 2474'!G37+'MŠ Herčíkova 2190'!G37+'MŠ Horákova 2064'!G37+'MŠ Hostinského 1534'!G37+'MŠ Husníkova 2075'!G37+'MŠ Husníkova 2076'!G37+'MŠ Chlupova 1798'!G37+'MŠ Chlupova 1799'!G37+'MŠ Janského 2187'!G37+'MŠ Janského 2188'!G37+'MŠ Klausova 2449'!G37+'MŠ Mezi Školami 2323'!G37+'MŠ Mezi Školami 2482 '!G37+'MŠ Mohylová 1964'!G37+'MŠ Ovčí Hájek 2174'!G37+'MŠ Ovčí Hájek 2177'!G37+'MŠ Podpěrova 1880'!G37+'MŠ Trávníčkova 1747'!G37+'MŠ Vlachova 1501'!G37+'MŠ Vlasákova 955'!G37+'MŠ Zázvorkova 1994'!G37</f>
        <v>0</v>
      </c>
      <c r="H37" s="22">
        <f>'MŠ Běhounkova 2300'!H37+'MŠ Běhounkova 2474'!H37+'MŠ Herčíkova 2190'!H37+'MŠ Horákova 2064'!H37+'MŠ Hostinského 1534'!H37+'MŠ Husníkova 2075'!H37+'MŠ Husníkova 2076'!H37+'MŠ Chlupova 1798'!H37+'MŠ Chlupova 1799'!H37+'MŠ Janského 2187'!H37+'MŠ Janského 2188'!H37+'MŠ Klausova 2449'!H37+'MŠ Mezi Školami 2323'!H37+'MŠ Mezi Školami 2482 '!H37+'MŠ Mohylová 1964'!H37+'MŠ Ovčí Hájek 2174'!H37+'MŠ Ovčí Hájek 2177'!H37+'MŠ Podpěrova 1880'!H37+'MŠ Trávníčkova 1747'!H37+'MŠ Vlachova 1501'!H37+'MŠ Vlasákova 955'!H37+'MŠ Zázvorkova 1994'!H37</f>
        <v>0</v>
      </c>
      <c r="I37" s="22">
        <f>'MŠ Běhounkova 2300'!I37+'MŠ Běhounkova 2474'!I37+'MŠ Herčíkova 2190'!I37+'MŠ Horákova 2064'!I37+'MŠ Hostinského 1534'!I37+'MŠ Husníkova 2075'!I37+'MŠ Husníkova 2076'!I37+'MŠ Chlupova 1798'!I37+'MŠ Chlupova 1799'!I37+'MŠ Janského 2187'!I37+'MŠ Janského 2188'!I37+'MŠ Klausova 2449'!I37+'MŠ Mezi Školami 2323'!I37+'MŠ Mezi Školami 2482 '!I37+'MŠ Mohylová 1964'!I37+'MŠ Ovčí Hájek 2174'!I37+'MŠ Ovčí Hájek 2177'!I37+'MŠ Podpěrova 1880'!I37+'MŠ Trávníčkova 1747'!I37+'MŠ Vlachova 1501'!I37+'MŠ Vlasákova 955'!I37+'MŠ Zázvorkova 1994'!I37</f>
        <v>0</v>
      </c>
      <c r="J37" s="43">
        <v>0</v>
      </c>
      <c r="L37" s="44"/>
      <c r="N37" s="44"/>
    </row>
    <row r="38" spans="1:14" ht="15" customHeight="1">
      <c r="A38" s="10" t="s">
        <v>174</v>
      </c>
      <c r="B38" s="11">
        <v>549</v>
      </c>
      <c r="C38" s="24">
        <f>'MŠ Běhounkova 2300'!C38+'MŠ Běhounkova 2474'!C38+'MŠ Herčíkova 2190'!C38+'MŠ Horákova 2064'!C38+'MŠ Hostinského 1534'!C38+'MŠ Husníkova 2075'!C38+'MŠ Husníkova 2076'!C38+'MŠ Chlupova 1798'!C38+'MŠ Chlupova 1799'!C38+'MŠ Janského 2187'!C38+'MŠ Janského 2188'!C38+'MŠ Klausova 2449'!C38+'MŠ Mezi Školami 2323'!C38+'MŠ Mezi Školami 2482 '!C38+'MŠ Mohylová 1964'!C38+'MŠ Ovčí Hájek 2174'!C38+'MŠ Ovčí Hájek 2177'!C38+'MŠ Podpěrova 1880'!C38+'MŠ Trávníčkova 1747'!C38+'MŠ Vlachova 1501'!C38+'MŠ Vlasákova 955'!C38+'MŠ Zázvorkova 1994'!C38</f>
        <v>0</v>
      </c>
      <c r="D38" s="22">
        <f>'MŠ Běhounkova 2300'!D38+'MŠ Běhounkova 2474'!D38+'MŠ Herčíkova 2190'!D38+'MŠ Horákova 2064'!D38+'MŠ Hostinského 1534'!D38+'MŠ Husníkova 2075'!D38+'MŠ Husníkova 2076'!D38+'MŠ Chlupova 1798'!D38+'MŠ Chlupova 1799'!D38+'MŠ Janského 2187'!D38+'MŠ Janského 2188'!D38+'MŠ Klausova 2449'!D38+'MŠ Mezi Školami 2323'!D38+'MŠ Mezi Školami 2482 '!D38+'MŠ Mohylová 1964'!D38+'MŠ Ovčí Hájek 2174'!D38+'MŠ Ovčí Hájek 2177'!D38+'MŠ Podpěrova 1880'!D38+'MŠ Trávníčkova 1747'!D38+'MŠ Vlachova 1501'!D38+'MŠ Vlasákova 955'!D38+'MŠ Zázvorkova 1994'!D38</f>
        <v>0</v>
      </c>
      <c r="E38" s="22">
        <f>'MŠ Běhounkova 2300'!E38+'MŠ Běhounkova 2474'!E38+'MŠ Herčíkova 2190'!E38+'MŠ Horákova 2064'!E38+'MŠ Hostinského 1534'!E38+'MŠ Husníkova 2075'!E38+'MŠ Husníkova 2076'!E38+'MŠ Chlupova 1798'!E38+'MŠ Chlupova 1799'!E38+'MŠ Janského 2187'!E38+'MŠ Janského 2188'!E38+'MŠ Klausova 2449'!E38+'MŠ Mezi Školami 2323'!E38+'MŠ Mezi Školami 2482 '!E38+'MŠ Mohylová 1964'!E38+'MŠ Ovčí Hájek 2174'!E38+'MŠ Ovčí Hájek 2177'!E38+'MŠ Podpěrova 1880'!E38+'MŠ Trávníčkova 1747'!E38+'MŠ Vlachova 1501'!E38+'MŠ Vlasákova 955'!E38+'MŠ Zázvorkova 1994'!E38</f>
        <v>0</v>
      </c>
      <c r="F38" s="43">
        <v>0</v>
      </c>
      <c r="G38" s="24">
        <f>'MŠ Běhounkova 2300'!G38+'MŠ Běhounkova 2474'!G38+'MŠ Herčíkova 2190'!G38+'MŠ Horákova 2064'!G38+'MŠ Hostinského 1534'!G38+'MŠ Husníkova 2075'!G38+'MŠ Husníkova 2076'!G38+'MŠ Chlupova 1798'!G38+'MŠ Chlupova 1799'!G38+'MŠ Janského 2187'!G38+'MŠ Janského 2188'!G38+'MŠ Klausova 2449'!G38+'MŠ Mezi Školami 2323'!G38+'MŠ Mezi Školami 2482 '!G38+'MŠ Mohylová 1964'!G38+'MŠ Ovčí Hájek 2174'!G38+'MŠ Ovčí Hájek 2177'!G38+'MŠ Podpěrova 1880'!G38+'MŠ Trávníčkova 1747'!G38+'MŠ Vlachova 1501'!G38+'MŠ Vlasákova 955'!G38+'MŠ Zázvorkova 1994'!G38</f>
        <v>0</v>
      </c>
      <c r="H38" s="22">
        <f>'MŠ Běhounkova 2300'!H38+'MŠ Běhounkova 2474'!H38+'MŠ Herčíkova 2190'!H38+'MŠ Horákova 2064'!H38+'MŠ Hostinského 1534'!H38+'MŠ Husníkova 2075'!H38+'MŠ Husníkova 2076'!H38+'MŠ Chlupova 1798'!H38+'MŠ Chlupova 1799'!H38+'MŠ Janského 2187'!H38+'MŠ Janského 2188'!H38+'MŠ Klausova 2449'!H38+'MŠ Mezi Školami 2323'!H38+'MŠ Mezi Školami 2482 '!H38+'MŠ Mohylová 1964'!H38+'MŠ Ovčí Hájek 2174'!H38+'MŠ Ovčí Hájek 2177'!H38+'MŠ Podpěrova 1880'!H38+'MŠ Trávníčkova 1747'!H38+'MŠ Vlachova 1501'!H38+'MŠ Vlasákova 955'!H38+'MŠ Zázvorkova 1994'!H38</f>
        <v>0</v>
      </c>
      <c r="I38" s="22">
        <f>'MŠ Běhounkova 2300'!I38+'MŠ Běhounkova 2474'!I38+'MŠ Herčíkova 2190'!I38+'MŠ Horákova 2064'!I38+'MŠ Hostinského 1534'!I38+'MŠ Husníkova 2075'!I38+'MŠ Husníkova 2076'!I38+'MŠ Chlupova 1798'!I38+'MŠ Chlupova 1799'!I38+'MŠ Janského 2187'!I38+'MŠ Janského 2188'!I38+'MŠ Klausova 2449'!I38+'MŠ Mezi Školami 2323'!I38+'MŠ Mezi Školami 2482 '!I38+'MŠ Mohylová 1964'!I38+'MŠ Ovčí Hájek 2174'!I38+'MŠ Ovčí Hájek 2177'!I38+'MŠ Podpěrova 1880'!I38+'MŠ Trávníčkova 1747'!I38+'MŠ Vlachova 1501'!I38+'MŠ Vlasákova 955'!I38+'MŠ Zázvorkova 1994'!I38</f>
        <v>0</v>
      </c>
      <c r="J38" s="43">
        <v>0</v>
      </c>
      <c r="L38" s="44"/>
      <c r="N38" s="44"/>
    </row>
    <row r="39" spans="1:14" ht="15" customHeight="1">
      <c r="A39" s="17" t="s">
        <v>140</v>
      </c>
      <c r="B39" s="9">
        <v>551</v>
      </c>
      <c r="C39" s="24">
        <f>'MŠ Běhounkova 2300'!C39+'MŠ Běhounkova 2474'!C39+'MŠ Herčíkova 2190'!C39+'MŠ Horákova 2064'!C39+'MŠ Hostinského 1534'!C39+'MŠ Husníkova 2075'!C39+'MŠ Husníkova 2076'!C39+'MŠ Chlupova 1798'!C39+'MŠ Chlupova 1799'!C39+'MŠ Janského 2187'!C39+'MŠ Janského 2188'!C39+'MŠ Klausova 2449'!C39+'MŠ Mezi Školami 2323'!C39+'MŠ Mezi Školami 2482 '!C39+'MŠ Mohylová 1964'!C39+'MŠ Ovčí Hájek 2174'!C39+'MŠ Ovčí Hájek 2177'!C39+'MŠ Podpěrova 1880'!C39+'MŠ Trávníčkova 1747'!C39+'MŠ Vlachova 1501'!C39+'MŠ Vlasákova 955'!C39+'MŠ Zázvorkova 1994'!C39</f>
        <v>1771500</v>
      </c>
      <c r="D39" s="22">
        <f>'MŠ Běhounkova 2300'!D39+'MŠ Běhounkova 2474'!D39+'MŠ Herčíkova 2190'!D39+'MŠ Horákova 2064'!D39+'MŠ Hostinského 1534'!D39+'MŠ Husníkova 2075'!D39+'MŠ Husníkova 2076'!D39+'MŠ Chlupova 1798'!D39+'MŠ Chlupova 1799'!D39+'MŠ Janského 2187'!D39+'MŠ Janského 2188'!D39+'MŠ Klausova 2449'!D39+'MŠ Mezi Školami 2323'!D39+'MŠ Mezi Školami 2482 '!D39+'MŠ Mohylová 1964'!D39+'MŠ Ovčí Hájek 2174'!D39+'MŠ Ovčí Hájek 2177'!D39+'MŠ Podpěrova 1880'!D39+'MŠ Trávníčkova 1747'!D39+'MŠ Vlachova 1501'!D39+'MŠ Vlasákova 955'!D39+'MŠ Zázvorkova 1994'!D39</f>
        <v>1735500</v>
      </c>
      <c r="E39" s="22">
        <f>'MŠ Běhounkova 2300'!E39+'MŠ Běhounkova 2474'!E39+'MŠ Herčíkova 2190'!E39+'MŠ Horákova 2064'!E39+'MŠ Hostinského 1534'!E39+'MŠ Husníkova 2075'!E39+'MŠ Husníkova 2076'!E39+'MŠ Chlupova 1798'!E39+'MŠ Chlupova 1799'!E39+'MŠ Janského 2187'!E39+'MŠ Janského 2188'!E39+'MŠ Klausova 2449'!E39+'MŠ Mezi Školami 2323'!E39+'MŠ Mezi Školami 2482 '!E39+'MŠ Mohylová 1964'!E39+'MŠ Ovčí Hájek 2174'!E39+'MŠ Ovčí Hájek 2177'!E39+'MŠ Podpěrova 1880'!E39+'MŠ Trávníčkova 1747'!E39+'MŠ Vlachova 1501'!E39+'MŠ Vlasákova 955'!E39+'MŠ Zázvorkova 1994'!E39</f>
        <v>1735369.7399999998</v>
      </c>
      <c r="F39" s="43">
        <f t="shared" si="2"/>
        <v>0.9999249438202246</v>
      </c>
      <c r="G39" s="24">
        <f>'MŠ Běhounkova 2300'!G39+'MŠ Běhounkova 2474'!G39+'MŠ Herčíkova 2190'!G39+'MŠ Horákova 2064'!G39+'MŠ Hostinského 1534'!G39+'MŠ Husníkova 2075'!G39+'MŠ Husníkova 2076'!G39+'MŠ Chlupova 1798'!G39+'MŠ Chlupova 1799'!G39+'MŠ Janského 2187'!G39+'MŠ Janského 2188'!G39+'MŠ Klausova 2449'!G39+'MŠ Mezi Školami 2323'!G39+'MŠ Mezi Školami 2482 '!G39+'MŠ Mohylová 1964'!G39+'MŠ Ovčí Hájek 2174'!G39+'MŠ Ovčí Hájek 2177'!G39+'MŠ Podpěrova 1880'!G39+'MŠ Trávníčkova 1747'!G39+'MŠ Vlachova 1501'!G39+'MŠ Vlasákova 955'!G39+'MŠ Zázvorkova 1994'!G39</f>
        <v>0</v>
      </c>
      <c r="H39" s="22">
        <f>'MŠ Běhounkova 2300'!H39+'MŠ Běhounkova 2474'!H39+'MŠ Herčíkova 2190'!H39+'MŠ Horákova 2064'!H39+'MŠ Hostinského 1534'!H39+'MŠ Husníkova 2075'!H39+'MŠ Husníkova 2076'!H39+'MŠ Chlupova 1798'!H39+'MŠ Chlupova 1799'!H39+'MŠ Janského 2187'!H39+'MŠ Janského 2188'!H39+'MŠ Klausova 2449'!H39+'MŠ Mezi Školami 2323'!H39+'MŠ Mezi Školami 2482 '!H39+'MŠ Mohylová 1964'!H39+'MŠ Ovčí Hájek 2174'!H39+'MŠ Ovčí Hájek 2177'!H39+'MŠ Podpěrova 1880'!H39+'MŠ Trávníčkova 1747'!H39+'MŠ Vlachova 1501'!H39+'MŠ Vlasákova 955'!H39+'MŠ Zázvorkova 1994'!H39</f>
        <v>0</v>
      </c>
      <c r="I39" s="22">
        <f>'MŠ Běhounkova 2300'!I39+'MŠ Běhounkova 2474'!I39+'MŠ Herčíkova 2190'!I39+'MŠ Horákova 2064'!I39+'MŠ Hostinského 1534'!I39+'MŠ Husníkova 2075'!I39+'MŠ Husníkova 2076'!I39+'MŠ Chlupova 1798'!I39+'MŠ Chlupova 1799'!I39+'MŠ Janského 2187'!I39+'MŠ Janského 2188'!I39+'MŠ Klausova 2449'!I39+'MŠ Mezi Školami 2323'!I39+'MŠ Mezi Školami 2482 '!I39+'MŠ Mohylová 1964'!I39+'MŠ Ovčí Hájek 2174'!I39+'MŠ Ovčí Hájek 2177'!I39+'MŠ Podpěrova 1880'!I39+'MŠ Trávníčkova 1747'!I39+'MŠ Vlachova 1501'!I39+'MŠ Vlasákova 955'!I39+'MŠ Zázvorkova 1994'!I39</f>
        <v>0</v>
      </c>
      <c r="J39" s="43">
        <v>0</v>
      </c>
      <c r="L39" s="44"/>
      <c r="N39" s="44"/>
    </row>
    <row r="40" spans="1:14" ht="15" customHeight="1" thickBot="1">
      <c r="A40" s="48" t="s">
        <v>169</v>
      </c>
      <c r="B40" s="12">
        <v>591</v>
      </c>
      <c r="C40" s="26">
        <f>'MŠ Běhounkova 2300'!C40+'MŠ Běhounkova 2474'!C40+'MŠ Herčíkova 2190'!C40+'MŠ Horákova 2064'!C40+'MŠ Hostinského 1534'!C40+'MŠ Husníkova 2075'!C40+'MŠ Husníkova 2076'!C40+'MŠ Chlupova 1798'!C40+'MŠ Chlupova 1799'!C40+'MŠ Janského 2187'!C40+'MŠ Janského 2188'!C40+'MŠ Klausova 2449'!C40+'MŠ Mezi Školami 2323'!C40+'MŠ Mezi Školami 2482 '!C40+'MŠ Mohylová 1964'!C40+'MŠ Ovčí Hájek 2174'!C40+'MŠ Ovčí Hájek 2177'!C40+'MŠ Podpěrova 1880'!C40+'MŠ Trávníčkova 1747'!C40+'MŠ Vlachova 1501'!C40+'MŠ Vlasákova 955'!C40+'MŠ Zázvorkova 1994'!C40</f>
        <v>1900</v>
      </c>
      <c r="D40" s="23">
        <f>'MŠ Běhounkova 2300'!D40+'MŠ Běhounkova 2474'!D40+'MŠ Herčíkova 2190'!D40+'MŠ Horákova 2064'!D40+'MŠ Hostinského 1534'!D40+'MŠ Husníkova 2075'!D40+'MŠ Husníkova 2076'!D40+'MŠ Chlupova 1798'!D40+'MŠ Chlupova 1799'!D40+'MŠ Janského 2187'!D40+'MŠ Janského 2188'!D40+'MŠ Klausova 2449'!D40+'MŠ Mezi Školami 2323'!D40+'MŠ Mezi Školami 2482 '!D40+'MŠ Mohylová 1964'!D40+'MŠ Ovčí Hájek 2174'!D40+'MŠ Ovčí Hájek 2177'!D40+'MŠ Podpěrova 1880'!D40+'MŠ Trávníčkova 1747'!D40+'MŠ Vlachova 1501'!D40+'MŠ Vlasákova 955'!D40+'MŠ Zázvorkova 1994'!D40</f>
        <v>2300</v>
      </c>
      <c r="E40" s="23">
        <f>'MŠ Běhounkova 2300'!E40+'MŠ Běhounkova 2474'!E40+'MŠ Herčíkova 2190'!E40+'MŠ Horákova 2064'!E40+'MŠ Hostinského 1534'!E40+'MŠ Husníkova 2075'!E40+'MŠ Husníkova 2076'!E40+'MŠ Chlupova 1798'!E40+'MŠ Chlupova 1799'!E40+'MŠ Janského 2187'!E40+'MŠ Janského 2188'!E40+'MŠ Klausova 2449'!E40+'MŠ Mezi Školami 2323'!E40+'MŠ Mezi Školami 2482 '!E40+'MŠ Mohylová 1964'!E40+'MŠ Ovčí Hájek 2174'!E40+'MŠ Ovčí Hájek 2177'!E40+'MŠ Podpěrova 1880'!E40+'MŠ Trávníčkova 1747'!E40+'MŠ Vlachova 1501'!E40+'MŠ Vlasákova 955'!E40+'MŠ Zázvorkova 1994'!E40</f>
        <v>1471.9699999999998</v>
      </c>
      <c r="F40" s="43">
        <f t="shared" si="2"/>
        <v>0.6399869565217391</v>
      </c>
      <c r="G40" s="24">
        <f>'MŠ Běhounkova 2300'!G40+'MŠ Běhounkova 2474'!G40+'MŠ Herčíkova 2190'!G40+'MŠ Horákova 2064'!G40+'MŠ Hostinského 1534'!G40+'MŠ Husníkova 2075'!G40+'MŠ Husníkova 2076'!G40+'MŠ Chlupova 1798'!G40+'MŠ Chlupova 1799'!G40+'MŠ Janského 2187'!G40+'MŠ Janského 2188'!G40+'MŠ Klausova 2449'!G40+'MŠ Mezi Školami 2323'!G40+'MŠ Mezi Školami 2482 '!G40+'MŠ Mohylová 1964'!G40+'MŠ Ovčí Hájek 2174'!G40+'MŠ Ovčí Hájek 2177'!G40+'MŠ Podpěrova 1880'!G40+'MŠ Trávníčkova 1747'!G40+'MŠ Vlachova 1501'!G40+'MŠ Vlasákova 955'!G40+'MŠ Zázvorkova 1994'!G40</f>
        <v>0</v>
      </c>
      <c r="H40" s="22">
        <f>'MŠ Běhounkova 2300'!H40+'MŠ Běhounkova 2474'!H40+'MŠ Herčíkova 2190'!H40+'MŠ Horákova 2064'!H40+'MŠ Hostinského 1534'!H40+'MŠ Husníkova 2075'!H40+'MŠ Husníkova 2076'!H40+'MŠ Chlupova 1798'!H40+'MŠ Chlupova 1799'!H40+'MŠ Janského 2187'!H40+'MŠ Janského 2188'!H40+'MŠ Klausova 2449'!H40+'MŠ Mezi Školami 2323'!H40+'MŠ Mezi Školami 2482 '!H40+'MŠ Mohylová 1964'!H40+'MŠ Ovčí Hájek 2174'!H40+'MŠ Ovčí Hájek 2177'!H40+'MŠ Podpěrova 1880'!H40+'MŠ Trávníčkova 1747'!H40+'MŠ Vlachova 1501'!H40+'MŠ Vlasákova 955'!H40+'MŠ Zázvorkova 1994'!H40</f>
        <v>0</v>
      </c>
      <c r="I40" s="22">
        <f>'MŠ Běhounkova 2300'!I40+'MŠ Běhounkova 2474'!I40+'MŠ Herčíkova 2190'!I40+'MŠ Horákova 2064'!I40+'MŠ Hostinského 1534'!I40+'MŠ Husníkova 2075'!I40+'MŠ Husníkova 2076'!I40+'MŠ Chlupova 1798'!I40+'MŠ Chlupova 1799'!I40+'MŠ Janského 2187'!I40+'MŠ Janského 2188'!I40+'MŠ Klausova 2449'!I40+'MŠ Mezi Školami 2323'!I40+'MŠ Mezi Školami 2482 '!I40+'MŠ Mohylová 1964'!I40+'MŠ Ovčí Hájek 2174'!I40+'MŠ Ovčí Hájek 2177'!I40+'MŠ Podpěrova 1880'!I40+'MŠ Trávníčkova 1747'!I40+'MŠ Vlachova 1501'!I40+'MŠ Vlasákova 955'!I40+'MŠ Zázvorkova 1994'!I40</f>
        <v>0</v>
      </c>
      <c r="J40" s="49">
        <v>0</v>
      </c>
      <c r="L40" s="44"/>
      <c r="N40" s="44"/>
    </row>
    <row r="41" spans="1:14" ht="15" customHeight="1">
      <c r="A41" s="14" t="s">
        <v>20</v>
      </c>
      <c r="B41" s="15"/>
      <c r="C41" s="50">
        <f>SUM(C8:C16)</f>
        <v>34718600</v>
      </c>
      <c r="D41" s="50">
        <f>SUM(D8:D16)</f>
        <v>41544000</v>
      </c>
      <c r="E41" s="50">
        <f>SUM(E8:E16)</f>
        <v>41485146.04</v>
      </c>
      <c r="F41" s="51">
        <f t="shared" si="2"/>
        <v>0.9985833342961679</v>
      </c>
      <c r="G41" s="52">
        <f>SUM(G8:G16)</f>
        <v>1575000</v>
      </c>
      <c r="H41" s="52">
        <f>SUM(H8:H16)</f>
        <v>1472400</v>
      </c>
      <c r="I41" s="53">
        <f>SUM(I8:I16)</f>
        <v>1442531</v>
      </c>
      <c r="J41" s="51">
        <f>I41/H41</f>
        <v>0.979714072262972</v>
      </c>
      <c r="L41" s="44"/>
      <c r="N41" s="44"/>
    </row>
    <row r="42" spans="1:14" ht="15" customHeight="1" thickBot="1">
      <c r="A42" s="13" t="s">
        <v>21</v>
      </c>
      <c r="B42" s="16"/>
      <c r="C42" s="54">
        <f>-SUM(C18:C40)</f>
        <v>-34718600</v>
      </c>
      <c r="D42" s="54">
        <f>-SUM(D18:D40)</f>
        <v>-41544000</v>
      </c>
      <c r="E42" s="54">
        <f>-SUM(E18:E40)</f>
        <v>-41228137.91599999</v>
      </c>
      <c r="F42" s="43">
        <f t="shared" si="2"/>
        <v>0.992396926535721</v>
      </c>
      <c r="G42" s="55">
        <f>-SUM(G18:G40)</f>
        <v>-873000</v>
      </c>
      <c r="H42" s="55">
        <f>-SUM(H18:H40)</f>
        <v>-586200</v>
      </c>
      <c r="I42" s="56">
        <f>-SUM(I18:I40)</f>
        <v>-455135.72000000003</v>
      </c>
      <c r="J42" s="49">
        <f>I42/H42</f>
        <v>0.7764171272603207</v>
      </c>
      <c r="L42" s="44"/>
      <c r="N42" s="44"/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257008.12400000542</v>
      </c>
      <c r="F43" s="59" t="s">
        <v>19</v>
      </c>
      <c r="G43" s="135">
        <f>+G41+G42</f>
        <v>702000</v>
      </c>
      <c r="H43" s="79">
        <f>+H41+H42</f>
        <v>886200</v>
      </c>
      <c r="I43" s="79">
        <f>+I41+I42</f>
        <v>987395.28</v>
      </c>
      <c r="J43" s="59" t="s">
        <v>19</v>
      </c>
      <c r="L43" s="44"/>
      <c r="N43" s="44"/>
    </row>
    <row r="44" spans="1:11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1244403.4040000055</v>
      </c>
      <c r="J44" s="151" t="s">
        <v>19</v>
      </c>
      <c r="K44" s="4"/>
    </row>
    <row r="45" ht="12.75">
      <c r="C45" s="148"/>
    </row>
    <row r="46" ht="12.75">
      <c r="C46" s="148"/>
    </row>
    <row r="47" ht="12.75">
      <c r="C47" s="148"/>
    </row>
  </sheetData>
  <sheetProtection/>
  <mergeCells count="8">
    <mergeCell ref="A17:J17"/>
    <mergeCell ref="A14:B14"/>
    <mergeCell ref="A16:B16"/>
    <mergeCell ref="D2:F2"/>
    <mergeCell ref="C4:F4"/>
    <mergeCell ref="A7:J7"/>
    <mergeCell ref="A8:B8"/>
    <mergeCell ref="G4:J4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7">
      <selection activeCell="O38" sqref="O3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0</v>
      </c>
    </row>
    <row r="2" spans="1:9" ht="15">
      <c r="A2" s="29" t="s">
        <v>1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80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40" t="s">
        <v>57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>
      <c r="A8" s="180" t="s">
        <v>198</v>
      </c>
      <c r="B8" s="181"/>
      <c r="C8" s="24">
        <v>549000</v>
      </c>
      <c r="D8" s="22">
        <v>549000</v>
      </c>
      <c r="E8" s="61">
        <v>549000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20"/>
      <c r="C9" s="164">
        <v>0</v>
      </c>
      <c r="D9" s="64">
        <v>182400</v>
      </c>
      <c r="E9" s="64">
        <v>182400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20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4"/>
      <c r="C13" s="164">
        <v>270000</v>
      </c>
      <c r="D13" s="64">
        <v>229600</v>
      </c>
      <c r="E13" s="64">
        <v>229625</v>
      </c>
      <c r="F13" s="43">
        <f>E13/D13</f>
        <v>1.0001088850174216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436000</v>
      </c>
      <c r="D14" s="64">
        <v>389500</v>
      </c>
      <c r="E14" s="64">
        <v>389511.99</v>
      </c>
      <c r="F14" s="43">
        <f>E14/D14</f>
        <v>1.0000307830551989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800</v>
      </c>
      <c r="D15" s="67">
        <v>196100</v>
      </c>
      <c r="E15" s="67">
        <v>196139.63</v>
      </c>
      <c r="F15" s="43">
        <f>E15/D15</f>
        <v>1.0002020907700153</v>
      </c>
      <c r="G15" s="133">
        <v>22000</v>
      </c>
      <c r="H15" s="66">
        <v>12000</v>
      </c>
      <c r="I15" s="67">
        <v>0</v>
      </c>
      <c r="J15" s="43">
        <f>I15/H15</f>
        <v>0</v>
      </c>
    </row>
    <row r="16" spans="1:10" ht="15" customHeight="1" thickBot="1">
      <c r="A16" s="173" t="s">
        <v>90</v>
      </c>
      <c r="B16" s="188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</row>
    <row r="18" spans="1:10" ht="15" customHeight="1">
      <c r="A18" s="18" t="s">
        <v>123</v>
      </c>
      <c r="B18" s="19">
        <v>558</v>
      </c>
      <c r="C18" s="71">
        <v>0</v>
      </c>
      <c r="D18" s="72">
        <v>9400</v>
      </c>
      <c r="E18" s="61">
        <v>9437</v>
      </c>
      <c r="F18" s="43">
        <f aca="true" t="shared" si="1" ref="F18:F24">E18/D18</f>
        <v>1.003936170212766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122000</v>
      </c>
      <c r="D19" s="61">
        <v>72700</v>
      </c>
      <c r="E19" s="61">
        <v>72679.443</v>
      </c>
      <c r="F19" s="43">
        <f t="shared" si="1"/>
        <v>0.999717235213205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436000</v>
      </c>
      <c r="D20" s="61">
        <v>389500</v>
      </c>
      <c r="E20" s="61">
        <v>389475.99</v>
      </c>
      <c r="F20" s="43">
        <f t="shared" si="1"/>
        <v>0.9999383568677792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170000</v>
      </c>
      <c r="D21" s="72">
        <v>150600</v>
      </c>
      <c r="E21" s="72">
        <v>150591.63</v>
      </c>
      <c r="F21" s="43">
        <f t="shared" si="1"/>
        <v>0.999944422310757</v>
      </c>
      <c r="G21" s="123">
        <v>1500</v>
      </c>
      <c r="H21" s="75">
        <v>1500</v>
      </c>
      <c r="I21" s="72">
        <v>0</v>
      </c>
      <c r="J21" s="43">
        <f>I21/H21</f>
        <v>0</v>
      </c>
    </row>
    <row r="22" spans="1:10" ht="15" customHeight="1">
      <c r="A22" s="10" t="s">
        <v>127</v>
      </c>
      <c r="B22" s="11">
        <v>502</v>
      </c>
      <c r="C22" s="74">
        <v>95000</v>
      </c>
      <c r="D22" s="72">
        <v>80100</v>
      </c>
      <c r="E22" s="72">
        <v>80134</v>
      </c>
      <c r="F22" s="43">
        <f t="shared" si="1"/>
        <v>1.0004244694132334</v>
      </c>
      <c r="G22" s="123">
        <v>800</v>
      </c>
      <c r="H22" s="75">
        <v>800</v>
      </c>
      <c r="I22" s="72">
        <v>0</v>
      </c>
      <c r="J22" s="43">
        <f>I22/H22</f>
        <v>0</v>
      </c>
    </row>
    <row r="23" spans="1:10" ht="15" customHeight="1">
      <c r="A23" s="10" t="s">
        <v>128</v>
      </c>
      <c r="B23" s="11">
        <v>502</v>
      </c>
      <c r="C23" s="74">
        <v>95000</v>
      </c>
      <c r="D23" s="72">
        <v>163300</v>
      </c>
      <c r="E23" s="72">
        <v>163280.16</v>
      </c>
      <c r="F23" s="43">
        <f t="shared" si="1"/>
        <v>0.9998785058175138</v>
      </c>
      <c r="G23" s="123">
        <v>800</v>
      </c>
      <c r="H23" s="75">
        <v>800</v>
      </c>
      <c r="I23" s="72">
        <v>0</v>
      </c>
      <c r="J23" s="43">
        <f>I23/H23</f>
        <v>0</v>
      </c>
    </row>
    <row r="24" spans="1:10" ht="15" customHeight="1">
      <c r="A24" s="10" t="s">
        <v>129</v>
      </c>
      <c r="B24" s="11">
        <v>502</v>
      </c>
      <c r="C24" s="74">
        <v>8000</v>
      </c>
      <c r="D24" s="72">
        <v>50000</v>
      </c>
      <c r="E24" s="72">
        <v>50000</v>
      </c>
      <c r="F24" s="43">
        <f t="shared" si="1"/>
        <v>1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36000</v>
      </c>
      <c r="E26" s="72">
        <v>36020.4</v>
      </c>
      <c r="F26" s="43">
        <f>E26/D26</f>
        <v>1.0005666666666666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19000</v>
      </c>
      <c r="D27" s="72">
        <v>5300</v>
      </c>
      <c r="E27" s="72">
        <v>5250</v>
      </c>
      <c r="F27" s="43">
        <f>E27/D27</f>
        <v>0.9905660377358491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218500</v>
      </c>
      <c r="D29" s="72">
        <v>326100</v>
      </c>
      <c r="E29" s="72">
        <v>326196.12</v>
      </c>
      <c r="F29" s="43">
        <f>E29/D29</f>
        <v>1.0002947562097515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134300</v>
      </c>
      <c r="E30" s="72">
        <v>134300</v>
      </c>
      <c r="F30" s="43">
        <f>E30/D30</f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45400</v>
      </c>
      <c r="E31" s="72">
        <v>45414</v>
      </c>
      <c r="F31" s="43">
        <f>E31/D31</f>
        <v>1.000308370044053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30800</v>
      </c>
      <c r="D32" s="72">
        <v>32500</v>
      </c>
      <c r="E32" s="72">
        <v>32463.48</v>
      </c>
      <c r="F32" s="43">
        <f>E32/D32</f>
        <v>0.9988763076923077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10400</v>
      </c>
      <c r="E33" s="72">
        <v>10432.3</v>
      </c>
      <c r="F33" s="43">
        <f>E33/D33</f>
        <v>1.0031057692307692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40900</v>
      </c>
      <c r="D39" s="72">
        <v>40900</v>
      </c>
      <c r="E39" s="72">
        <v>40938</v>
      </c>
      <c r="F39" s="43">
        <f>E39/D39</f>
        <v>1.0009290953545231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600</v>
      </c>
      <c r="D40" s="77">
        <v>100</v>
      </c>
      <c r="E40" s="77">
        <v>64.1</v>
      </c>
      <c r="F40" s="43">
        <f>E40/D40</f>
        <v>0.6409999999999999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1255800</v>
      </c>
      <c r="D41" s="50">
        <f>SUM(D8:D16)</f>
        <v>1546600</v>
      </c>
      <c r="E41" s="50">
        <f>SUM(E8:E16)</f>
        <v>1546676.62</v>
      </c>
      <c r="F41" s="51">
        <f>E41/D41</f>
        <v>1.0000495409284884</v>
      </c>
      <c r="G41" s="52">
        <f>SUM(G8:G16)</f>
        <v>22000</v>
      </c>
      <c r="H41" s="52">
        <f>SUM(H8:H16)</f>
        <v>12000</v>
      </c>
      <c r="I41" s="53">
        <f>SUM(I8:I16)</f>
        <v>0</v>
      </c>
      <c r="J41" s="51">
        <f>I41/H41</f>
        <v>0</v>
      </c>
    </row>
    <row r="42" spans="1:10" ht="15" customHeight="1" thickBot="1">
      <c r="A42" s="13" t="s">
        <v>21</v>
      </c>
      <c r="B42" s="16"/>
      <c r="C42" s="54">
        <f>-SUM(C18:C40)</f>
        <v>-1255800</v>
      </c>
      <c r="D42" s="54">
        <f>-SUM(D18:D40)</f>
        <v>-1546600</v>
      </c>
      <c r="E42" s="54">
        <f>-SUM(E18:E40)</f>
        <v>-1546676.6230000001</v>
      </c>
      <c r="F42" s="43">
        <f>E42/D42</f>
        <v>1.0000495428682272</v>
      </c>
      <c r="G42" s="55">
        <f>-SUM(G18:G40)</f>
        <v>-3100</v>
      </c>
      <c r="H42" s="55">
        <f>-SUM(H18:H40)</f>
        <v>-3100</v>
      </c>
      <c r="I42" s="56">
        <f>-SUM(I18:I40)</f>
        <v>0</v>
      </c>
      <c r="J42" s="43">
        <f>I42/H42</f>
        <v>0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-0.003000000026077032</v>
      </c>
      <c r="F43" s="59" t="s">
        <v>19</v>
      </c>
      <c r="G43" s="135">
        <f>+G41+G42</f>
        <v>18900</v>
      </c>
      <c r="H43" s="79">
        <f>+H41+H42</f>
        <v>8900</v>
      </c>
      <c r="I43" s="79">
        <f>+I41+I42</f>
        <v>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-0.003000000026077032</v>
      </c>
      <c r="J44" s="151" t="s">
        <v>19</v>
      </c>
    </row>
    <row r="45" ht="12.75">
      <c r="C45" s="148"/>
    </row>
    <row r="46" ht="12.75">
      <c r="C46" s="167"/>
    </row>
    <row r="47" ht="12.75">
      <c r="C47" s="167"/>
    </row>
    <row r="48" ht="12.75">
      <c r="C48" s="168"/>
    </row>
  </sheetData>
  <sheetProtection/>
  <mergeCells count="8">
    <mergeCell ref="D2:F2"/>
    <mergeCell ref="C4:F4"/>
    <mergeCell ref="G4:J4"/>
    <mergeCell ref="A16:B16"/>
    <mergeCell ref="A13:B13"/>
    <mergeCell ref="A14:B14"/>
    <mergeCell ref="A15:B15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3">
      <selection activeCell="Q29" sqref="Q2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120</v>
      </c>
    </row>
    <row r="2" spans="1:9" ht="15">
      <c r="A2" s="29" t="s">
        <v>121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60">
        <v>697000</v>
      </c>
      <c r="D8" s="21">
        <v>697000</v>
      </c>
      <c r="E8" s="61">
        <v>697000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62">
        <v>0</v>
      </c>
      <c r="D9" s="63">
        <v>231900</v>
      </c>
      <c r="E9" s="64">
        <v>231900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62">
        <v>400000</v>
      </c>
      <c r="D13" s="63">
        <v>280000</v>
      </c>
      <c r="E13" s="64">
        <v>279500</v>
      </c>
      <c r="F13" s="43">
        <f>E13/D13</f>
        <v>0.9982142857142857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62">
        <v>690000</v>
      </c>
      <c r="D14" s="63">
        <v>476300</v>
      </c>
      <c r="E14" s="64">
        <v>476295.46</v>
      </c>
      <c r="F14" s="43">
        <f>E14/D14</f>
        <v>0.9999904681923159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65">
        <v>0</v>
      </c>
      <c r="D15" s="66">
        <v>141300</v>
      </c>
      <c r="E15" s="67">
        <v>135308.87</v>
      </c>
      <c r="F15" s="43">
        <f>E15/D15</f>
        <v>0.9575999292285916</v>
      </c>
      <c r="G15" s="133">
        <v>130000</v>
      </c>
      <c r="H15" s="66">
        <v>115700</v>
      </c>
      <c r="I15" s="67">
        <v>115678</v>
      </c>
      <c r="J15" s="43">
        <f>I15/H15</f>
        <v>0.9998098530682801</v>
      </c>
    </row>
    <row r="16" spans="1:10" ht="15" customHeight="1" thickBot="1">
      <c r="A16" s="173" t="s">
        <v>90</v>
      </c>
      <c r="B16" s="174"/>
      <c r="C16" s="68">
        <v>0</v>
      </c>
      <c r="D16" s="69">
        <v>137500</v>
      </c>
      <c r="E16" s="70">
        <v>137490</v>
      </c>
      <c r="F16" s="43">
        <f>E16/D16</f>
        <v>0.9999272727272728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67300</v>
      </c>
      <c r="E18" s="61">
        <v>67267.5</v>
      </c>
      <c r="F18" s="43">
        <f aca="true" t="shared" si="1" ref="F18:F26">E18/D18</f>
        <v>0.999517087667162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193000</v>
      </c>
      <c r="D19" s="61">
        <v>150800</v>
      </c>
      <c r="E19" s="61">
        <v>150810.65</v>
      </c>
      <c r="F19" s="43">
        <f t="shared" si="1"/>
        <v>1.000070623342175</v>
      </c>
      <c r="G19" s="21">
        <v>1300</v>
      </c>
      <c r="H19" s="21">
        <v>2600</v>
      </c>
      <c r="I19" s="61">
        <v>2593</v>
      </c>
      <c r="J19" s="43">
        <f>I19/H19</f>
        <v>0.9973076923076923</v>
      </c>
    </row>
    <row r="20" spans="1:10" ht="15" customHeight="1">
      <c r="A20" s="18" t="s">
        <v>125</v>
      </c>
      <c r="B20" s="19">
        <v>501</v>
      </c>
      <c r="C20" s="71">
        <v>690000</v>
      </c>
      <c r="D20" s="61">
        <v>476300</v>
      </c>
      <c r="E20" s="61">
        <v>476295.46</v>
      </c>
      <c r="F20" s="43">
        <f t="shared" si="1"/>
        <v>0.9999904681923159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136400</v>
      </c>
      <c r="D21" s="72">
        <v>116000</v>
      </c>
      <c r="E21" s="72">
        <v>116021.03</v>
      </c>
      <c r="F21" s="43">
        <f t="shared" si="1"/>
        <v>1.0001812931034482</v>
      </c>
      <c r="G21" s="123">
        <v>3300</v>
      </c>
      <c r="H21" s="123">
        <v>4300</v>
      </c>
      <c r="I21" s="72">
        <v>4269</v>
      </c>
      <c r="J21" s="43">
        <f>I21/H21</f>
        <v>0.9927906976744186</v>
      </c>
    </row>
    <row r="22" spans="1:10" ht="15" customHeight="1">
      <c r="A22" s="10" t="s">
        <v>127</v>
      </c>
      <c r="B22" s="11">
        <v>502</v>
      </c>
      <c r="C22" s="74">
        <v>158000</v>
      </c>
      <c r="D22" s="72">
        <v>71300</v>
      </c>
      <c r="E22" s="72">
        <v>71284</v>
      </c>
      <c r="F22" s="43">
        <f t="shared" si="1"/>
        <v>0.9997755960729313</v>
      </c>
      <c r="G22" s="123">
        <v>2200</v>
      </c>
      <c r="H22" s="123">
        <v>600</v>
      </c>
      <c r="I22" s="72">
        <v>527</v>
      </c>
      <c r="J22" s="43">
        <f>I22/H22</f>
        <v>0.8783333333333333</v>
      </c>
    </row>
    <row r="23" spans="1:10" ht="15" customHeight="1">
      <c r="A23" s="10" t="s">
        <v>128</v>
      </c>
      <c r="B23" s="11">
        <v>502</v>
      </c>
      <c r="C23" s="74">
        <v>104500</v>
      </c>
      <c r="D23" s="72">
        <v>216700</v>
      </c>
      <c r="E23" s="72">
        <v>216658.11</v>
      </c>
      <c r="F23" s="43">
        <f t="shared" si="1"/>
        <v>0.9998066912782648</v>
      </c>
      <c r="G23" s="123">
        <v>1000</v>
      </c>
      <c r="H23" s="123">
        <v>1100</v>
      </c>
      <c r="I23" s="72">
        <v>1054</v>
      </c>
      <c r="J23" s="43">
        <f>I23/H23</f>
        <v>0.9581818181818181</v>
      </c>
    </row>
    <row r="24" spans="1:10" ht="15" customHeight="1">
      <c r="A24" s="10" t="s">
        <v>129</v>
      </c>
      <c r="B24" s="11">
        <v>502</v>
      </c>
      <c r="C24" s="74">
        <v>39500</v>
      </c>
      <c r="D24" s="72">
        <v>18300</v>
      </c>
      <c r="E24" s="72">
        <v>18213.26</v>
      </c>
      <c r="F24" s="43">
        <f t="shared" si="1"/>
        <v>0.9952601092896174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144300</v>
      </c>
      <c r="E26" s="72">
        <v>144228.52</v>
      </c>
      <c r="F26" s="43">
        <f t="shared" si="1"/>
        <v>0.999504643104643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19000</v>
      </c>
      <c r="D27" s="72">
        <v>6300</v>
      </c>
      <c r="E27" s="72">
        <v>6232</v>
      </c>
      <c r="F27" s="43">
        <f>E27/D27</f>
        <v>0.9892063492063492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342000</v>
      </c>
      <c r="D29" s="72">
        <v>341500</v>
      </c>
      <c r="E29" s="72">
        <v>338735.89</v>
      </c>
      <c r="F29" s="43">
        <f>E29/D29</f>
        <v>0.9919059736456809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175800</v>
      </c>
      <c r="E30" s="72">
        <v>175800</v>
      </c>
      <c r="F30" s="43">
        <f>E30/D30</f>
        <v>1</v>
      </c>
      <c r="G30" s="123">
        <v>109200</v>
      </c>
      <c r="H30" s="123">
        <v>90500</v>
      </c>
      <c r="I30" s="72">
        <v>90540</v>
      </c>
      <c r="J30" s="43">
        <f>I30/H30</f>
        <v>1.0004419889502763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61100</v>
      </c>
      <c r="E31" s="72">
        <v>57684</v>
      </c>
      <c r="F31" s="43">
        <f>E31/D31</f>
        <v>0.9440916530278233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15000</v>
      </c>
      <c r="D32" s="72">
        <v>44700</v>
      </c>
      <c r="E32" s="72">
        <v>44641.99</v>
      </c>
      <c r="F32" s="43">
        <f>E32/D32</f>
        <v>0.9987022371364653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4000</v>
      </c>
      <c r="E33" s="72">
        <v>3997.92</v>
      </c>
      <c r="F33" s="43">
        <f>E33/D33</f>
        <v>0.99948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152">
        <v>0</v>
      </c>
      <c r="D34" s="97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69600</v>
      </c>
      <c r="D39" s="72">
        <v>69600</v>
      </c>
      <c r="E39" s="72">
        <v>69624</v>
      </c>
      <c r="F39" s="43">
        <f>E39/D39</f>
        <v>1.0003448275862068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1787000</v>
      </c>
      <c r="D41" s="50">
        <f>SUM(D8:D16)</f>
        <v>1964000</v>
      </c>
      <c r="E41" s="50">
        <f>SUM(E8:E16)</f>
        <v>1957494.33</v>
      </c>
      <c r="F41" s="51">
        <f>E41/D41</f>
        <v>0.9966875407331975</v>
      </c>
      <c r="G41" s="52">
        <f>SUM(G8:G16)</f>
        <v>130000</v>
      </c>
      <c r="H41" s="52">
        <f>SUM(H8:H16)</f>
        <v>115700</v>
      </c>
      <c r="I41" s="53">
        <f>SUM(I8:I16)</f>
        <v>115678</v>
      </c>
      <c r="J41" s="51">
        <f>I41/H41</f>
        <v>0.9998098530682801</v>
      </c>
    </row>
    <row r="42" spans="1:10" ht="15" customHeight="1" thickBot="1">
      <c r="A42" s="13" t="s">
        <v>21</v>
      </c>
      <c r="B42" s="16"/>
      <c r="C42" s="54">
        <f>-SUM(C18:C40)</f>
        <v>-1787000</v>
      </c>
      <c r="D42" s="54">
        <f>-SUM(D18:D40)</f>
        <v>-1964000</v>
      </c>
      <c r="E42" s="54">
        <f>-SUM(E18:E40)</f>
        <v>-1957494.3299999998</v>
      </c>
      <c r="F42" s="43">
        <f>E42/D42</f>
        <v>0.9966875407331974</v>
      </c>
      <c r="G42" s="55">
        <f>-SUM(G18:G40)</f>
        <v>-117000</v>
      </c>
      <c r="H42" s="55">
        <f>-SUM(H18:H40)</f>
        <v>-99100</v>
      </c>
      <c r="I42" s="56">
        <f>-SUM(I18:I40)</f>
        <v>-98983</v>
      </c>
      <c r="J42" s="43">
        <f>I42/H42</f>
        <v>0.9988193743693239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13000</v>
      </c>
      <c r="H43" s="79">
        <f>+H41+H42</f>
        <v>16600</v>
      </c>
      <c r="I43" s="79">
        <f>+I41+I42</f>
        <v>16695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16695</v>
      </c>
      <c r="J44" s="151" t="s">
        <v>19</v>
      </c>
    </row>
    <row r="45" ht="12.75">
      <c r="C45" s="148"/>
    </row>
    <row r="46" spans="3:4" ht="12.75">
      <c r="C46" s="148"/>
      <c r="D46" s="147"/>
    </row>
    <row r="47" spans="3:4" ht="12.75">
      <c r="C47" s="148"/>
      <c r="D47" s="147"/>
    </row>
    <row r="48" ht="12.75">
      <c r="C48" s="160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0">
      <selection activeCell="K31" sqref="K31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118</v>
      </c>
    </row>
    <row r="2" spans="1:9" ht="15">
      <c r="A2" s="29" t="s">
        <v>119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1:10" ht="12" customHeight="1">
      <c r="A4" s="153" t="s">
        <v>238</v>
      </c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60">
        <v>510900</v>
      </c>
      <c r="D8" s="21">
        <v>510900</v>
      </c>
      <c r="E8" s="61">
        <v>510900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62">
        <v>0</v>
      </c>
      <c r="D9" s="63">
        <v>213200</v>
      </c>
      <c r="E9" s="64">
        <v>213200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62">
        <v>0</v>
      </c>
      <c r="D10" s="63">
        <v>259000</v>
      </c>
      <c r="E10" s="64">
        <v>258689.86</v>
      </c>
      <c r="F10" s="43">
        <f>E10/D10</f>
        <v>0.9988025482625482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62">
        <v>340000</v>
      </c>
      <c r="D13" s="63">
        <v>230000</v>
      </c>
      <c r="E13" s="64">
        <v>230000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62">
        <v>535000</v>
      </c>
      <c r="D14" s="63">
        <v>388500</v>
      </c>
      <c r="E14" s="64">
        <v>388582</v>
      </c>
      <c r="F14" s="43">
        <f>E14/D14</f>
        <v>1.0002110682110683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65">
        <v>0</v>
      </c>
      <c r="D15" s="66">
        <v>30000</v>
      </c>
      <c r="E15" s="67">
        <v>29540.69</v>
      </c>
      <c r="F15" s="43">
        <f>E15/D15</f>
        <v>0.9846896666666666</v>
      </c>
      <c r="G15" s="133">
        <v>83400</v>
      </c>
      <c r="H15" s="66">
        <v>54000</v>
      </c>
      <c r="I15" s="67">
        <v>53953</v>
      </c>
      <c r="J15" s="43">
        <f>I15/H15</f>
        <v>0.9991296296296296</v>
      </c>
    </row>
    <row r="16" spans="1:10" ht="15" customHeight="1" thickBot="1">
      <c r="A16" s="173" t="s">
        <v>90</v>
      </c>
      <c r="B16" s="174"/>
      <c r="C16" s="68">
        <v>0</v>
      </c>
      <c r="D16" s="69">
        <v>82200</v>
      </c>
      <c r="E16" s="70">
        <v>82187.23</v>
      </c>
      <c r="F16" s="43">
        <f>E16/D16</f>
        <v>0.9998446472019464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24000</v>
      </c>
      <c r="D18" s="61">
        <v>77300</v>
      </c>
      <c r="E18" s="61">
        <v>77290.32</v>
      </c>
      <c r="F18" s="43">
        <f aca="true" t="shared" si="1" ref="F18:F23">E18/D18</f>
        <v>0.9998747736093144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125000</v>
      </c>
      <c r="D19" s="72">
        <v>73800</v>
      </c>
      <c r="E19" s="61">
        <v>73480.82</v>
      </c>
      <c r="F19" s="43">
        <f t="shared" si="1"/>
        <v>0.9956750677506776</v>
      </c>
      <c r="G19" s="21">
        <v>18000</v>
      </c>
      <c r="H19" s="21">
        <v>0</v>
      </c>
      <c r="I19" s="61">
        <v>0</v>
      </c>
      <c r="J19" s="46">
        <v>0</v>
      </c>
    </row>
    <row r="20" spans="1:10" ht="15" customHeight="1">
      <c r="A20" s="18" t="s">
        <v>125</v>
      </c>
      <c r="B20" s="19">
        <v>501</v>
      </c>
      <c r="C20" s="71">
        <v>535000</v>
      </c>
      <c r="D20" s="61">
        <v>397300</v>
      </c>
      <c r="E20" s="61">
        <v>397245.38</v>
      </c>
      <c r="F20" s="43">
        <f t="shared" si="1"/>
        <v>0.9998625220236597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144600</v>
      </c>
      <c r="D21" s="72">
        <v>157800</v>
      </c>
      <c r="E21" s="72">
        <v>157721.11</v>
      </c>
      <c r="F21" s="43">
        <f t="shared" si="1"/>
        <v>0.9995000633713561</v>
      </c>
      <c r="G21" s="123">
        <v>19000</v>
      </c>
      <c r="H21" s="123">
        <v>3500</v>
      </c>
      <c r="I21" s="72">
        <v>3408.26</v>
      </c>
      <c r="J21" s="43">
        <f>I21/H21</f>
        <v>0.9737885714285714</v>
      </c>
    </row>
    <row r="22" spans="1:10" ht="15" customHeight="1">
      <c r="A22" s="10" t="s">
        <v>127</v>
      </c>
      <c r="B22" s="11">
        <v>502</v>
      </c>
      <c r="C22" s="74">
        <v>150000</v>
      </c>
      <c r="D22" s="72">
        <v>83300</v>
      </c>
      <c r="E22" s="72">
        <v>83218</v>
      </c>
      <c r="F22" s="43">
        <f t="shared" si="1"/>
        <v>0.999015606242497</v>
      </c>
      <c r="G22" s="123">
        <v>7000</v>
      </c>
      <c r="H22" s="123">
        <v>7000</v>
      </c>
      <c r="I22" s="72">
        <v>0</v>
      </c>
      <c r="J22" s="43">
        <f>I22/H22</f>
        <v>0</v>
      </c>
    </row>
    <row r="23" spans="1:10" ht="15" customHeight="1">
      <c r="A23" s="10" t="s">
        <v>128</v>
      </c>
      <c r="B23" s="11">
        <v>502</v>
      </c>
      <c r="C23" s="74">
        <v>84000</v>
      </c>
      <c r="D23" s="72">
        <v>137300</v>
      </c>
      <c r="E23" s="72">
        <v>137425.05</v>
      </c>
      <c r="F23" s="43">
        <f t="shared" si="1"/>
        <v>1.0009107793153678</v>
      </c>
      <c r="G23" s="123">
        <v>5200</v>
      </c>
      <c r="H23" s="123">
        <v>1700</v>
      </c>
      <c r="I23" s="72">
        <v>1644.95</v>
      </c>
      <c r="J23" s="43">
        <f>I23/H23</f>
        <v>0.9676176470588236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13000</v>
      </c>
      <c r="D26" s="72">
        <v>9000</v>
      </c>
      <c r="E26" s="72">
        <v>8920</v>
      </c>
      <c r="F26" s="43">
        <f>E26/D26</f>
        <v>0.9911111111111112</v>
      </c>
      <c r="G26" s="123">
        <v>18300</v>
      </c>
      <c r="H26" s="123">
        <v>3000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0</v>
      </c>
      <c r="D27" s="72">
        <v>2000</v>
      </c>
      <c r="E27" s="72">
        <v>1943</v>
      </c>
      <c r="F27" s="43">
        <f>E27/D27</f>
        <v>0.9715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191000</v>
      </c>
      <c r="D29" s="72">
        <v>255600</v>
      </c>
      <c r="E29" s="72">
        <v>255560.51</v>
      </c>
      <c r="F29" s="43">
        <f>E29/D29</f>
        <v>0.9998455007824727</v>
      </c>
      <c r="G29" s="123">
        <v>0</v>
      </c>
      <c r="H29" s="123">
        <v>400</v>
      </c>
      <c r="I29" s="72">
        <v>312</v>
      </c>
      <c r="J29" s="43">
        <f>I29/H29</f>
        <v>0.78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247000</v>
      </c>
      <c r="E30" s="72">
        <v>247000</v>
      </c>
      <c r="F30" s="43">
        <f>E30/D30</f>
        <v>1</v>
      </c>
      <c r="G30" s="123">
        <v>11000</v>
      </c>
      <c r="H30" s="123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83500</v>
      </c>
      <c r="E31" s="72">
        <v>83480</v>
      </c>
      <c r="F31" s="43">
        <f>E31/D31</f>
        <v>0.9997604790419161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70100</v>
      </c>
      <c r="E32" s="72">
        <v>70070.69</v>
      </c>
      <c r="F32" s="43">
        <f>E32/D32</f>
        <v>0.9995818830242511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100</v>
      </c>
      <c r="E33" s="72">
        <v>95</v>
      </c>
      <c r="F33" s="43">
        <f>E33/D33</f>
        <v>0.95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2000</v>
      </c>
      <c r="E37" s="72">
        <v>1984.1</v>
      </c>
      <c r="F37" s="43">
        <f>E37/D37</f>
        <v>0.99205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119300</v>
      </c>
      <c r="D39" s="72">
        <v>117700</v>
      </c>
      <c r="E39" s="72">
        <v>117665.8</v>
      </c>
      <c r="F39" s="43">
        <f>E39/D39</f>
        <v>0.9997094307561597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1385900</v>
      </c>
      <c r="D41" s="50">
        <f>SUM(D8:D16)</f>
        <v>1713800</v>
      </c>
      <c r="E41" s="50">
        <f>SUM(E8:E16)</f>
        <v>1713099.7799999998</v>
      </c>
      <c r="F41" s="51">
        <f>E41/D41</f>
        <v>0.999591422569728</v>
      </c>
      <c r="G41" s="52">
        <f>SUM(G8:G16)</f>
        <v>83400</v>
      </c>
      <c r="H41" s="52">
        <f>SUM(H8:H16)</f>
        <v>54000</v>
      </c>
      <c r="I41" s="53">
        <f>SUM(I8:I16)</f>
        <v>53953</v>
      </c>
      <c r="J41" s="51">
        <f>I41/H41</f>
        <v>0.9991296296296296</v>
      </c>
    </row>
    <row r="42" spans="1:10" ht="15" customHeight="1" thickBot="1">
      <c r="A42" s="13" t="s">
        <v>21</v>
      </c>
      <c r="B42" s="16"/>
      <c r="C42" s="54">
        <f>-SUM(C18:C40)</f>
        <v>-1385900</v>
      </c>
      <c r="D42" s="54">
        <f>-SUM(D18:D40)</f>
        <v>-1713800</v>
      </c>
      <c r="E42" s="54">
        <f>-SUM(E18:E40)</f>
        <v>-1713099.78</v>
      </c>
      <c r="F42" s="43">
        <f>E42/D42</f>
        <v>0.9995914225697281</v>
      </c>
      <c r="G42" s="55">
        <f>-SUM(G18:G40)</f>
        <v>-78500</v>
      </c>
      <c r="H42" s="55">
        <f>-SUM(H18:H40)</f>
        <v>-15600</v>
      </c>
      <c r="I42" s="56">
        <f>-SUM(I18:I40)</f>
        <v>-5365.21</v>
      </c>
      <c r="J42" s="43">
        <f>I42/H42</f>
        <v>0.34392371794871796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4900</v>
      </c>
      <c r="H43" s="79">
        <f>+H41+H42</f>
        <v>38400</v>
      </c>
      <c r="I43" s="79">
        <f>+I41+I42</f>
        <v>48587.79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48587.79</v>
      </c>
      <c r="J44" s="151" t="s">
        <v>19</v>
      </c>
    </row>
    <row r="45" ht="15" customHeight="1">
      <c r="C45" s="148"/>
    </row>
    <row r="46" ht="12.75">
      <c r="C46" s="147"/>
    </row>
    <row r="47" ht="12.75">
      <c r="C47" s="147"/>
    </row>
    <row r="48" ht="12.75">
      <c r="C48" s="159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N26" sqref="N26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116</v>
      </c>
    </row>
    <row r="2" spans="1:9" ht="15">
      <c r="A2" s="29" t="s">
        <v>117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562900</v>
      </c>
      <c r="D8" s="22">
        <v>562900</v>
      </c>
      <c r="E8" s="61">
        <v>562900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214000</v>
      </c>
      <c r="E9" s="64">
        <v>214000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4">
        <v>0</v>
      </c>
      <c r="D10" s="64">
        <v>0</v>
      </c>
      <c r="E10" s="64">
        <v>-31852.13</v>
      </c>
      <c r="F10" s="43">
        <v>0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400000</v>
      </c>
      <c r="D13" s="64">
        <v>295000</v>
      </c>
      <c r="E13" s="64">
        <v>295000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482000</v>
      </c>
      <c r="D14" s="64">
        <v>562600</v>
      </c>
      <c r="E14" s="64">
        <v>562547</v>
      </c>
      <c r="F14" s="43">
        <f>E14/D14</f>
        <v>0.9999057945254177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3000</v>
      </c>
      <c r="D15" s="67">
        <v>56300</v>
      </c>
      <c r="E15" s="67">
        <v>56372.61</v>
      </c>
      <c r="F15" s="43">
        <f>E15/D15</f>
        <v>1.0012896980461812</v>
      </c>
      <c r="G15" s="133">
        <v>67200</v>
      </c>
      <c r="H15" s="66">
        <v>67200</v>
      </c>
      <c r="I15" s="67">
        <v>59273</v>
      </c>
      <c r="J15" s="43">
        <f>I15/H15</f>
        <v>0.8820386904761904</v>
      </c>
    </row>
    <row r="16" spans="1:10" ht="15" customHeight="1" thickBot="1">
      <c r="A16" s="173" t="s">
        <v>204</v>
      </c>
      <c r="B16" s="174"/>
      <c r="C16" s="166">
        <v>0</v>
      </c>
      <c r="D16" s="70">
        <v>43100</v>
      </c>
      <c r="E16" s="70">
        <v>43128</v>
      </c>
      <c r="F16" s="43">
        <f>E16/D16</f>
        <v>1.0006496519721577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2" ht="15" customHeight="1">
      <c r="A18" s="18" t="s">
        <v>123</v>
      </c>
      <c r="B18" s="19">
        <v>558</v>
      </c>
      <c r="C18" s="71">
        <v>0</v>
      </c>
      <c r="D18" s="72">
        <v>50000</v>
      </c>
      <c r="E18" s="61">
        <v>0</v>
      </c>
      <c r="F18" s="43">
        <v>0</v>
      </c>
      <c r="G18" s="21">
        <v>0</v>
      </c>
      <c r="H18" s="73">
        <v>0</v>
      </c>
      <c r="I18" s="61">
        <v>0</v>
      </c>
      <c r="J18" s="43">
        <v>0</v>
      </c>
      <c r="L18" s="4"/>
    </row>
    <row r="19" spans="1:12" ht="15" customHeight="1">
      <c r="A19" s="18" t="s">
        <v>142</v>
      </c>
      <c r="B19" s="19">
        <v>501</v>
      </c>
      <c r="C19" s="71">
        <v>322800</v>
      </c>
      <c r="D19" s="61">
        <v>70000</v>
      </c>
      <c r="E19" s="61">
        <v>63936.63</v>
      </c>
      <c r="F19" s="43">
        <f aca="true" t="shared" si="1" ref="F19:F42">E19/D19</f>
        <v>0.9133804285714285</v>
      </c>
      <c r="G19" s="21">
        <v>14400</v>
      </c>
      <c r="H19" s="73">
        <v>14400</v>
      </c>
      <c r="I19" s="61">
        <v>0</v>
      </c>
      <c r="J19" s="43">
        <f>I19/H19</f>
        <v>0</v>
      </c>
      <c r="L19" s="4"/>
    </row>
    <row r="20" spans="1:10" ht="15" customHeight="1">
      <c r="A20" s="18" t="s">
        <v>125</v>
      </c>
      <c r="B20" s="19">
        <v>501</v>
      </c>
      <c r="C20" s="71">
        <v>485000</v>
      </c>
      <c r="D20" s="61">
        <v>562600</v>
      </c>
      <c r="E20" s="61">
        <v>562547</v>
      </c>
      <c r="F20" s="43">
        <f t="shared" si="1"/>
        <v>0.9999057945254177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227600</v>
      </c>
      <c r="D21" s="72">
        <v>219300</v>
      </c>
      <c r="E21" s="72">
        <v>219309.28</v>
      </c>
      <c r="F21" s="43">
        <f t="shared" si="1"/>
        <v>1.0000423164614682</v>
      </c>
      <c r="G21" s="123">
        <v>10800</v>
      </c>
      <c r="H21" s="75">
        <v>9000</v>
      </c>
      <c r="I21" s="72">
        <v>8957</v>
      </c>
      <c r="J21" s="43">
        <f>I21/H21</f>
        <v>0.9952222222222222</v>
      </c>
    </row>
    <row r="22" spans="1:10" ht="15" customHeight="1">
      <c r="A22" s="10" t="s">
        <v>127</v>
      </c>
      <c r="B22" s="11">
        <v>502</v>
      </c>
      <c r="C22" s="74">
        <v>100000</v>
      </c>
      <c r="D22" s="72">
        <v>85700</v>
      </c>
      <c r="E22" s="72">
        <v>85608</v>
      </c>
      <c r="F22" s="43">
        <f>E22/D22</f>
        <v>0.998926487747958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80000</v>
      </c>
      <c r="D23" s="72">
        <v>106700</v>
      </c>
      <c r="E23" s="72">
        <v>106665.75</v>
      </c>
      <c r="F23" s="43">
        <f>E23/D23</f>
        <v>0.9996790065604498</v>
      </c>
      <c r="G23" s="123">
        <v>12000</v>
      </c>
      <c r="H23" s="75">
        <v>5900</v>
      </c>
      <c r="I23" s="72">
        <v>5880</v>
      </c>
      <c r="J23" s="43">
        <f>I23/H23</f>
        <v>0.9966101694915255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38200</v>
      </c>
      <c r="D26" s="72">
        <v>40000</v>
      </c>
      <c r="E26" s="72">
        <v>34275.37</v>
      </c>
      <c r="F26" s="43">
        <f t="shared" si="1"/>
        <v>0.85688425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10000</v>
      </c>
      <c r="E27" s="72">
        <v>8936.5</v>
      </c>
      <c r="F27" s="43">
        <f t="shared" si="1"/>
        <v>0.89365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44500</v>
      </c>
      <c r="D29" s="72">
        <v>100000</v>
      </c>
      <c r="E29" s="72">
        <v>85879.18</v>
      </c>
      <c r="F29" s="43">
        <f t="shared" si="1"/>
        <v>0.8587917999999999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80000</v>
      </c>
      <c r="D30" s="72">
        <v>320000</v>
      </c>
      <c r="E30" s="72">
        <v>307083.5</v>
      </c>
      <c r="F30" s="43">
        <f t="shared" si="1"/>
        <v>0.9596359375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27000</v>
      </c>
      <c r="D31" s="72">
        <v>105100</v>
      </c>
      <c r="E31" s="72">
        <v>103230</v>
      </c>
      <c r="F31" s="43">
        <f t="shared" si="1"/>
        <v>0.9822074215033302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1600</v>
      </c>
      <c r="D32" s="72">
        <v>31200</v>
      </c>
      <c r="E32" s="72">
        <v>31125.59</v>
      </c>
      <c r="F32" s="43">
        <f t="shared" si="1"/>
        <v>0.9976150641025641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33200</v>
      </c>
      <c r="D39" s="72">
        <v>33200</v>
      </c>
      <c r="E39" s="72">
        <v>33178</v>
      </c>
      <c r="F39" s="43">
        <f t="shared" si="1"/>
        <v>0.9993373493975903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62.17</v>
      </c>
      <c r="F40" s="43">
        <f t="shared" si="1"/>
        <v>0.6217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1447900</v>
      </c>
      <c r="D41" s="50">
        <f>SUM(D8:D16)</f>
        <v>1733900</v>
      </c>
      <c r="E41" s="50">
        <f>SUM(E8:E16)</f>
        <v>1702095.4800000002</v>
      </c>
      <c r="F41" s="51">
        <f t="shared" si="1"/>
        <v>0.9816572351346676</v>
      </c>
      <c r="G41" s="52">
        <f>SUM(G8:G16)</f>
        <v>67200</v>
      </c>
      <c r="H41" s="52">
        <f>SUM(H8:H16)</f>
        <v>67200</v>
      </c>
      <c r="I41" s="53">
        <f>SUM(I8:I16)</f>
        <v>59273</v>
      </c>
      <c r="J41" s="51">
        <f>I41/H41</f>
        <v>0.8820386904761904</v>
      </c>
    </row>
    <row r="42" spans="1:10" ht="15" customHeight="1" thickBot="1">
      <c r="A42" s="13" t="s">
        <v>21</v>
      </c>
      <c r="B42" s="16"/>
      <c r="C42" s="54">
        <f>-SUM(C18:C40)</f>
        <v>-1447900</v>
      </c>
      <c r="D42" s="54">
        <f>-SUM(D18:D40)</f>
        <v>-1733900</v>
      </c>
      <c r="E42" s="54">
        <f>-SUM(E18:E40)</f>
        <v>-1641836.97</v>
      </c>
      <c r="F42" s="43">
        <f t="shared" si="1"/>
        <v>0.9469040717457754</v>
      </c>
      <c r="G42" s="55">
        <f>-SUM(G18:G40)</f>
        <v>-37200</v>
      </c>
      <c r="H42" s="55">
        <f>-SUM(H18:H40)</f>
        <v>-29300</v>
      </c>
      <c r="I42" s="56">
        <f>-SUM(I18:I40)</f>
        <v>-14837</v>
      </c>
      <c r="J42" s="43">
        <f>I42/H42</f>
        <v>0.5063822525597269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60258.51000000024</v>
      </c>
      <c r="F43" s="59" t="s">
        <v>19</v>
      </c>
      <c r="G43" s="135">
        <f>+G41+G42</f>
        <v>30000</v>
      </c>
      <c r="H43" s="79">
        <f>+H41+H42</f>
        <v>37900</v>
      </c>
      <c r="I43" s="79">
        <f>+I41+I42</f>
        <v>44436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104694.51000000024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3">
      <selection activeCell="P22" sqref="P2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114</v>
      </c>
    </row>
    <row r="2" spans="1:9" ht="15">
      <c r="A2" s="29" t="s">
        <v>115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603600</v>
      </c>
      <c r="D8" s="22">
        <v>734600</v>
      </c>
      <c r="E8" s="61">
        <v>734600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184400</v>
      </c>
      <c r="E9" s="64">
        <v>184400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4">
        <v>0</v>
      </c>
      <c r="D10" s="64">
        <v>80000</v>
      </c>
      <c r="E10" s="64">
        <v>79709.1</v>
      </c>
      <c r="F10" s="43">
        <f>E10/D10</f>
        <v>0.9963637500000001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340000</v>
      </c>
      <c r="D13" s="64">
        <v>245200</v>
      </c>
      <c r="E13" s="64">
        <v>245125</v>
      </c>
      <c r="F13" s="43">
        <f>E13/D13</f>
        <v>0.9996941272430668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580000</v>
      </c>
      <c r="D14" s="64">
        <v>490800</v>
      </c>
      <c r="E14" s="64">
        <v>490837</v>
      </c>
      <c r="F14" s="43">
        <f>E14/D14</f>
        <v>1.0000753871230643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20000</v>
      </c>
      <c r="D15" s="67">
        <v>32900</v>
      </c>
      <c r="E15" s="67">
        <v>32847.05</v>
      </c>
      <c r="F15" s="43">
        <f>E15/D15</f>
        <v>0.9983905775075989</v>
      </c>
      <c r="G15" s="133">
        <v>70000</v>
      </c>
      <c r="H15" s="66">
        <v>101300</v>
      </c>
      <c r="I15" s="67">
        <v>101295</v>
      </c>
      <c r="J15" s="43">
        <f>I15/H15</f>
        <v>0.9999506416584403</v>
      </c>
    </row>
    <row r="16" spans="1:10" ht="15" customHeight="1" thickBot="1">
      <c r="A16" s="173" t="s">
        <v>90</v>
      </c>
      <c r="B16" s="174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36000</v>
      </c>
      <c r="D18" s="72">
        <v>120900</v>
      </c>
      <c r="E18" s="61">
        <v>110873.45</v>
      </c>
      <c r="F18" s="43">
        <f aca="true" t="shared" si="1" ref="F18:F24">E18/D18</f>
        <v>0.9170674110835401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140000</v>
      </c>
      <c r="D19" s="61">
        <v>241200</v>
      </c>
      <c r="E19" s="61">
        <v>236288.96</v>
      </c>
      <c r="F19" s="43">
        <f t="shared" si="1"/>
        <v>0.9796391376451078</v>
      </c>
      <c r="G19" s="21">
        <v>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580000</v>
      </c>
      <c r="D20" s="61">
        <v>491800</v>
      </c>
      <c r="E20" s="61">
        <v>491753.6</v>
      </c>
      <c r="F20" s="43">
        <f t="shared" si="1"/>
        <v>0.9999056527043513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200000</v>
      </c>
      <c r="D21" s="72">
        <v>133600</v>
      </c>
      <c r="E21" s="72">
        <v>133624.28</v>
      </c>
      <c r="F21" s="43">
        <f t="shared" si="1"/>
        <v>1.000181736526946</v>
      </c>
      <c r="G21" s="123">
        <v>13700</v>
      </c>
      <c r="H21" s="123">
        <v>24400</v>
      </c>
      <c r="I21" s="72">
        <v>24354</v>
      </c>
      <c r="J21" s="43">
        <f>I21/H21</f>
        <v>0.9981147540983607</v>
      </c>
    </row>
    <row r="22" spans="1:10" ht="15" customHeight="1">
      <c r="A22" s="10" t="s">
        <v>127</v>
      </c>
      <c r="B22" s="11">
        <v>502</v>
      </c>
      <c r="C22" s="74">
        <v>100000</v>
      </c>
      <c r="D22" s="72">
        <v>93800</v>
      </c>
      <c r="E22" s="72">
        <v>93777.16</v>
      </c>
      <c r="F22" s="43">
        <f t="shared" si="1"/>
        <v>0.9997565031982942</v>
      </c>
      <c r="G22" s="123">
        <v>3100</v>
      </c>
      <c r="H22" s="123">
        <v>500</v>
      </c>
      <c r="I22" s="72">
        <v>468</v>
      </c>
      <c r="J22" s="43">
        <f>I22/H22</f>
        <v>0.936</v>
      </c>
    </row>
    <row r="23" spans="1:10" ht="15" customHeight="1">
      <c r="A23" s="10" t="s">
        <v>128</v>
      </c>
      <c r="B23" s="11">
        <v>502</v>
      </c>
      <c r="C23" s="74">
        <v>90000</v>
      </c>
      <c r="D23" s="72">
        <v>70200</v>
      </c>
      <c r="E23" s="72">
        <v>70208</v>
      </c>
      <c r="F23" s="43">
        <f t="shared" si="1"/>
        <v>1.0001139601139601</v>
      </c>
      <c r="G23" s="123">
        <v>4300</v>
      </c>
      <c r="H23" s="123">
        <v>11200</v>
      </c>
      <c r="I23" s="72">
        <v>11233</v>
      </c>
      <c r="J23" s="43">
        <f>I23/H23</f>
        <v>1.0029464285714285</v>
      </c>
    </row>
    <row r="24" spans="1:10" ht="15" customHeight="1">
      <c r="A24" s="10" t="s">
        <v>129</v>
      </c>
      <c r="B24" s="11">
        <v>502</v>
      </c>
      <c r="C24" s="74">
        <v>69000</v>
      </c>
      <c r="D24" s="72">
        <v>67200</v>
      </c>
      <c r="E24" s="72">
        <v>67251.4</v>
      </c>
      <c r="F24" s="43">
        <f t="shared" si="1"/>
        <v>1.0007648809523808</v>
      </c>
      <c r="G24" s="123">
        <v>1000</v>
      </c>
      <c r="H24" s="123">
        <v>1100</v>
      </c>
      <c r="I24" s="72">
        <v>1094</v>
      </c>
      <c r="J24" s="43">
        <f>I24/H24</f>
        <v>0.9945454545454545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29600</v>
      </c>
      <c r="D26" s="72">
        <v>25200</v>
      </c>
      <c r="E26" s="72">
        <v>25196</v>
      </c>
      <c r="F26" s="43">
        <f aca="true" t="shared" si="2" ref="F26:F33">E26/D26</f>
        <v>0.9998412698412699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8000</v>
      </c>
      <c r="E27" s="72">
        <v>8000</v>
      </c>
      <c r="F27" s="43">
        <f t="shared" si="2"/>
        <v>1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1000</v>
      </c>
      <c r="D28" s="72">
        <v>1100</v>
      </c>
      <c r="E28" s="72">
        <v>1090</v>
      </c>
      <c r="F28" s="43">
        <f t="shared" si="2"/>
        <v>0.990909090909091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130300</v>
      </c>
      <c r="D29" s="72">
        <v>227300</v>
      </c>
      <c r="E29" s="72">
        <v>227230.28</v>
      </c>
      <c r="F29" s="43">
        <f t="shared" si="2"/>
        <v>0.9996932688077431</v>
      </c>
      <c r="G29" s="123">
        <v>1000</v>
      </c>
      <c r="H29" s="123">
        <v>1500</v>
      </c>
      <c r="I29" s="72">
        <v>1480</v>
      </c>
      <c r="J29" s="43">
        <f>I29/H29</f>
        <v>0.9866666666666667</v>
      </c>
    </row>
    <row r="30" spans="1:10" ht="15" customHeight="1">
      <c r="A30" s="10" t="s">
        <v>134</v>
      </c>
      <c r="B30" s="11">
        <v>521</v>
      </c>
      <c r="C30" s="74">
        <v>82000</v>
      </c>
      <c r="D30" s="72">
        <v>135800</v>
      </c>
      <c r="E30" s="72">
        <v>135800</v>
      </c>
      <c r="F30" s="43">
        <f t="shared" si="2"/>
        <v>1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27900</v>
      </c>
      <c r="D31" s="72">
        <v>59600</v>
      </c>
      <c r="E31" s="72">
        <v>59548.08</v>
      </c>
      <c r="F31" s="43">
        <f t="shared" si="2"/>
        <v>0.9991288590604027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800</v>
      </c>
      <c r="D32" s="72">
        <v>43400</v>
      </c>
      <c r="E32" s="72">
        <v>43389.29</v>
      </c>
      <c r="F32" s="43">
        <f t="shared" si="2"/>
        <v>0.9997532258064517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100</v>
      </c>
      <c r="E33" s="72">
        <v>90.3</v>
      </c>
      <c r="F33" s="43">
        <f t="shared" si="2"/>
        <v>0.903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49000</v>
      </c>
      <c r="D39" s="72">
        <v>48500</v>
      </c>
      <c r="E39" s="72">
        <v>48458.16</v>
      </c>
      <c r="F39" s="43">
        <f>E39/D39</f>
        <v>0.999137319587629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200</v>
      </c>
      <c r="E40" s="77">
        <v>147.41</v>
      </c>
      <c r="F40" s="43">
        <f>E40/D40</f>
        <v>0.73705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1543600</v>
      </c>
      <c r="D41" s="50">
        <f>SUM(D8:D16)</f>
        <v>1767900</v>
      </c>
      <c r="E41" s="50">
        <f>SUM(E8:E16)</f>
        <v>1767518.1500000001</v>
      </c>
      <c r="F41" s="51">
        <f>E41/D41</f>
        <v>0.9997840092765429</v>
      </c>
      <c r="G41" s="52">
        <f>SUM(G8:G16)</f>
        <v>70000</v>
      </c>
      <c r="H41" s="52">
        <f>SUM(H8:H16)</f>
        <v>101300</v>
      </c>
      <c r="I41" s="53">
        <f>SUM(I8:I16)</f>
        <v>101295</v>
      </c>
      <c r="J41" s="51">
        <f>I41/H41</f>
        <v>0.9999506416584403</v>
      </c>
    </row>
    <row r="42" spans="1:10" ht="15" customHeight="1" thickBot="1">
      <c r="A42" s="13" t="s">
        <v>21</v>
      </c>
      <c r="B42" s="16"/>
      <c r="C42" s="54">
        <f>-SUM(C18:C40)</f>
        <v>-1543600</v>
      </c>
      <c r="D42" s="54">
        <f>-SUM(D18:D40)</f>
        <v>-1767900</v>
      </c>
      <c r="E42" s="54">
        <f>-SUM(E18:E40)</f>
        <v>-1752726.3699999999</v>
      </c>
      <c r="F42" s="43">
        <f>E42/D42</f>
        <v>0.9914171446348775</v>
      </c>
      <c r="G42" s="55">
        <f>-SUM(G18:G40)</f>
        <v>-23100</v>
      </c>
      <c r="H42" s="55">
        <f>-SUM(H18:H40)</f>
        <v>-38700</v>
      </c>
      <c r="I42" s="56">
        <f>-SUM(I18:I40)</f>
        <v>-38629</v>
      </c>
      <c r="J42" s="43">
        <f>I42/H42</f>
        <v>0.9981653746770026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14791.78000000026</v>
      </c>
      <c r="F43" s="59" t="s">
        <v>19</v>
      </c>
      <c r="G43" s="135">
        <f>+G41+G42</f>
        <v>46900</v>
      </c>
      <c r="H43" s="79">
        <f>+H41+H42</f>
        <v>62600</v>
      </c>
      <c r="I43" s="79">
        <f>+I41+I42</f>
        <v>62666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77457.78000000026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E13">
      <selection activeCell="M29" sqref="M2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4.25390625" style="5" customWidth="1"/>
    <col min="12" max="12" width="15.125" style="5" customWidth="1"/>
    <col min="13" max="13" width="9.125" style="5" customWidth="1"/>
    <col min="14" max="14" width="14.625" style="5" customWidth="1"/>
    <col min="15" max="15" width="12.75390625" style="5" bestFit="1" customWidth="1"/>
    <col min="16" max="16384" width="9.125" style="5" customWidth="1"/>
  </cols>
  <sheetData>
    <row r="1" spans="1:9" ht="15">
      <c r="A1" s="29" t="s">
        <v>52</v>
      </c>
      <c r="D1" s="175" t="s">
        <v>8</v>
      </c>
      <c r="E1" s="175"/>
      <c r="F1" s="175"/>
      <c r="G1" s="130"/>
      <c r="H1" s="30" t="s">
        <v>9</v>
      </c>
      <c r="I1" s="31">
        <v>44561</v>
      </c>
    </row>
    <row r="2" ht="13.5" thickBot="1">
      <c r="G2" s="129"/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40" t="s">
        <v>57</v>
      </c>
      <c r="B6" s="41"/>
      <c r="C6" s="41"/>
      <c r="D6" s="41"/>
      <c r="E6" s="41"/>
      <c r="F6" s="41"/>
      <c r="G6" s="136"/>
      <c r="H6" s="41"/>
      <c r="I6" s="41"/>
      <c r="J6" s="42"/>
    </row>
    <row r="7" spans="1:14" ht="15" customHeight="1">
      <c r="A7" s="180" t="s">
        <v>198</v>
      </c>
      <c r="B7" s="181"/>
      <c r="C7" s="24">
        <f>+'ZŠ Brdičkova 1878'!C7+'ZŠ Bronzová 2027'!C7+'ZŠ prof.O.Chlupa Fingerova 2186'!C7+'ZŠ Janského 2189'!C7+'ZŠ Klausova 2450'!C7+'ZŠ Kuncova 1580'!C7+'ZŠ Mezi Školami 2322'!C7+'ZŠ Mládí 135'!C7+'ZŠ Mohylová 1963'!C7+'ZŠ Trávníčkova 1744'!C7</f>
        <v>35011000</v>
      </c>
      <c r="D7" s="22">
        <f>+'ZŠ Brdičkova 1878'!D7+'ZŠ Bronzová 2027'!D7+'ZŠ prof.O.Chlupa Fingerova 2186'!D7+'ZŠ Janského 2189'!D7+'ZŠ Klausova 2450'!D7+'ZŠ Kuncova 1580'!D7+'ZŠ Mezi Školami 2322'!D7+'ZŠ Mládí 135'!D7+'ZŠ Mohylová 1963'!D7+'ZŠ Trávníčkova 1744'!D7</f>
        <v>36238600</v>
      </c>
      <c r="E7" s="121">
        <f>+'ZŠ Brdičkova 1878'!E7+'ZŠ Bronzová 2027'!E7+'ZŠ prof.O.Chlupa Fingerova 2186'!E7+'ZŠ Janského 2189'!E7+'ZŠ Klausova 2450'!E7+'ZŠ Kuncova 1580'!E7+'ZŠ Mezi Školami 2322'!E7+'ZŠ Mládí 135'!E7+'ZŠ Mohylová 1963'!E7+'ZŠ Trávníčkova 1744'!E7</f>
        <v>36233728.61</v>
      </c>
      <c r="F7" s="43">
        <f aca="true" t="shared" si="0" ref="F7:F16">E7/D7</f>
        <v>0.9998655745531008</v>
      </c>
      <c r="G7" s="24">
        <f>+'ZŠ Brdičkova 1878'!G7+'ZŠ Bronzová 2027'!G7+'ZŠ prof.O.Chlupa Fingerova 2186'!G7+'ZŠ Janského 2189'!G7+'ZŠ Klausova 2450'!G7+'ZŠ Kuncova 1580'!G7+'ZŠ Mezi Školami 2322'!G7+'ZŠ Mládí 135'!G7+'ZŠ Mohylová 1963'!G7+'ZŠ Trávníčkova 1744'!G7</f>
        <v>0</v>
      </c>
      <c r="H7" s="22">
        <f>+'ZŠ Brdičkova 1878'!H7+'ZŠ Bronzová 2027'!H7+'ZŠ prof.O.Chlupa Fingerova 2186'!H7+'ZŠ Janského 2189'!H7+'ZŠ Klausova 2450'!H7+'ZŠ Kuncova 1580'!H7+'ZŠ Mezi Školami 2322'!H7+'ZŠ Mládí 135'!H7+'ZŠ Mohylová 1963'!H7+'ZŠ Trávníčkova 1744'!H7</f>
        <v>0</v>
      </c>
      <c r="I7" s="121">
        <f>+'ZŠ Brdičkova 1878'!I7+'ZŠ Bronzová 2027'!I7+'ZŠ prof.O.Chlupa Fingerova 2186'!I7+'ZŠ Janského 2189'!I7+'ZŠ Klausova 2450'!I7+'ZŠ Kuncova 1580'!I7+'ZŠ Mezi Školami 2322'!I7+'ZŠ Mládí 135'!I7+'ZŠ Mohylová 1963'!I7+'ZŠ Trávníčkova 1744'!I7</f>
        <v>0</v>
      </c>
      <c r="J7" s="43">
        <f aca="true" t="shared" si="1" ref="J7:J16">IF(ISERR(I7/H7),0,I7/H7)</f>
        <v>0</v>
      </c>
      <c r="L7" s="44"/>
      <c r="M7" s="45"/>
      <c r="N7" s="44"/>
    </row>
    <row r="8" spans="1:14" ht="15" customHeight="1">
      <c r="A8" s="13" t="s">
        <v>197</v>
      </c>
      <c r="B8" s="20"/>
      <c r="C8" s="24">
        <f>+'ZŠ Brdičkova 1878'!C8+'ZŠ Bronzová 2027'!C8+'ZŠ prof.O.Chlupa Fingerova 2186'!C8+'ZŠ Janského 2189'!C8+'ZŠ Klausova 2450'!C8+'ZŠ Kuncova 1580'!C8+'ZŠ Mezi Školami 2322'!C8+'ZŠ Mládí 135'!C8+'ZŠ Mohylová 1963'!C8+'ZŠ Trávníčkova 1744'!C8</f>
        <v>0</v>
      </c>
      <c r="D8" s="22">
        <f>+'ZŠ Brdičkova 1878'!D8+'ZŠ Bronzová 2027'!D8+'ZŠ prof.O.Chlupa Fingerova 2186'!D8+'ZŠ Janského 2189'!D8+'ZŠ Klausova 2450'!D8+'ZŠ Kuncova 1580'!D8+'ZŠ Mezi Školami 2322'!D8+'ZŠ Mládí 135'!D8+'ZŠ Mohylová 1963'!D8+'ZŠ Trávníčkova 1744'!D8</f>
        <v>9550900</v>
      </c>
      <c r="E8" s="121">
        <f>+'ZŠ Brdičkova 1878'!E8+'ZŠ Bronzová 2027'!E8+'ZŠ prof.O.Chlupa Fingerova 2186'!E8+'ZŠ Janského 2189'!E8+'ZŠ Klausova 2450'!E8+'ZŠ Kuncova 1580'!E8+'ZŠ Mezi Školami 2322'!E8+'ZŠ Mládí 135'!E8+'ZŠ Mohylová 1963'!E8+'ZŠ Trávníčkova 1744'!E8</f>
        <v>9550900</v>
      </c>
      <c r="F8" s="46">
        <f>IF(ISERR(E8/D8),0,E8/D8)</f>
        <v>1</v>
      </c>
      <c r="G8" s="24">
        <f>+'ZŠ Brdičkova 1878'!G8+'ZŠ Bronzová 2027'!G8+'ZŠ prof.O.Chlupa Fingerova 2186'!G8+'ZŠ Janského 2189'!G8+'ZŠ Klausova 2450'!G8+'ZŠ Kuncova 1580'!G8+'ZŠ Mezi Školami 2322'!G8+'ZŠ Mládí 135'!G8+'ZŠ Mohylová 1963'!G8+'ZŠ Trávníčkova 1744'!G8</f>
        <v>0</v>
      </c>
      <c r="H8" s="22">
        <f>+'ZŠ Brdičkova 1878'!H8+'ZŠ Bronzová 2027'!H8+'ZŠ prof.O.Chlupa Fingerova 2186'!H8+'ZŠ Janského 2189'!H8+'ZŠ Klausova 2450'!H8+'ZŠ Kuncova 1580'!H8+'ZŠ Mezi Školami 2322'!H8+'ZŠ Mládí 135'!H8+'ZŠ Mohylová 1963'!H8+'ZŠ Trávníčkova 1744'!H8</f>
        <v>0</v>
      </c>
      <c r="I8" s="121">
        <f>+'ZŠ Brdičkova 1878'!I8+'ZŠ Bronzová 2027'!I8+'ZŠ prof.O.Chlupa Fingerova 2186'!I8+'ZŠ Janského 2189'!I8+'ZŠ Klausova 2450'!I8+'ZŠ Kuncova 1580'!I8+'ZŠ Mezi Školami 2322'!I8+'ZŠ Mládí 135'!I8+'ZŠ Mohylová 1963'!I8+'ZŠ Trávníčkova 1744'!I8</f>
        <v>0</v>
      </c>
      <c r="J8" s="46">
        <f t="shared" si="1"/>
        <v>0</v>
      </c>
      <c r="L8" s="44"/>
      <c r="N8" s="44"/>
    </row>
    <row r="9" spans="1:14" ht="15" customHeight="1">
      <c r="A9" s="13" t="s">
        <v>189</v>
      </c>
      <c r="B9" s="20"/>
      <c r="C9" s="24">
        <f>+'ZŠ Brdičkova 1878'!C9+'ZŠ Bronzová 2027'!C9+'ZŠ prof.O.Chlupa Fingerova 2186'!C9+'ZŠ Janského 2189'!C9+'ZŠ Klausova 2450'!C9+'ZŠ Kuncova 1580'!C9+'ZŠ Mezi Školami 2322'!C9+'ZŠ Mládí 135'!C9+'ZŠ Mohylová 1963'!C9+'ZŠ Trávníčkova 1744'!C9</f>
        <v>1401000</v>
      </c>
      <c r="D9" s="22">
        <f>+'ZŠ Brdičkova 1878'!D9+'ZŠ Bronzová 2027'!D9+'ZŠ prof.O.Chlupa Fingerova 2186'!D9+'ZŠ Janského 2189'!D9+'ZŠ Klausova 2450'!D9+'ZŠ Kuncova 1580'!D9+'ZŠ Mezi Školami 2322'!D9+'ZŠ Mládí 135'!D9+'ZŠ Mohylová 1963'!D9+'ZŠ Trávníčkova 1744'!D9</f>
        <v>8620300</v>
      </c>
      <c r="E9" s="121">
        <f>+'ZŠ Brdičkova 1878'!E9+'ZŠ Bronzová 2027'!E9+'ZŠ prof.O.Chlupa Fingerova 2186'!E9+'ZŠ Janského 2189'!E9+'ZŠ Klausova 2450'!E9+'ZŠ Kuncova 1580'!E9+'ZŠ Mezi Školami 2322'!E9+'ZŠ Mládí 135'!E9+'ZŠ Mohylová 1963'!E9+'ZŠ Trávníčkova 1744'!E9</f>
        <v>8471013.83</v>
      </c>
      <c r="F9" s="43">
        <f t="shared" si="0"/>
        <v>0.9826820215073722</v>
      </c>
      <c r="G9" s="24">
        <f>+'ZŠ Brdičkova 1878'!G9+'ZŠ Bronzová 2027'!G9+'ZŠ prof.O.Chlupa Fingerova 2186'!G9+'ZŠ Janského 2189'!G9+'ZŠ Klausova 2450'!G9+'ZŠ Kuncova 1580'!G9+'ZŠ Mezi Školami 2322'!G9+'ZŠ Mládí 135'!G9+'ZŠ Mohylová 1963'!G9+'ZŠ Trávníčkova 1744'!G9</f>
        <v>0</v>
      </c>
      <c r="H9" s="22">
        <f>+'ZŠ Brdičkova 1878'!H9+'ZŠ Bronzová 2027'!H9+'ZŠ prof.O.Chlupa Fingerova 2186'!H9+'ZŠ Janského 2189'!H9+'ZŠ Klausova 2450'!H9+'ZŠ Kuncova 1580'!H9+'ZŠ Mezi Školami 2322'!H9+'ZŠ Mládí 135'!H9+'ZŠ Mohylová 1963'!H9+'ZŠ Trávníčkova 1744'!H9</f>
        <v>0</v>
      </c>
      <c r="I9" s="121">
        <f>+'ZŠ Brdičkova 1878'!I9+'ZŠ Bronzová 2027'!I9+'ZŠ prof.O.Chlupa Fingerova 2186'!I9+'ZŠ Janského 2189'!I9+'ZŠ Klausova 2450'!I9+'ZŠ Kuncova 1580'!I9+'ZŠ Mezi Školami 2322'!I9+'ZŠ Mládí 135'!I9+'ZŠ Mohylová 1963'!I9+'ZŠ Trávníčkova 1744'!I9</f>
        <v>0</v>
      </c>
      <c r="J9" s="46">
        <f>IF(ISERR(I9/H9),0,I9/H9)</f>
        <v>0</v>
      </c>
      <c r="L9" s="44"/>
      <c r="N9" s="44"/>
    </row>
    <row r="10" spans="1:14" ht="15" customHeight="1">
      <c r="A10" s="13" t="s">
        <v>234</v>
      </c>
      <c r="B10" s="16"/>
      <c r="C10" s="24">
        <f>+'ZŠ Brdičkova 1878'!C10+'ZŠ Bronzová 2027'!C10+'ZŠ prof.O.Chlupa Fingerova 2186'!C10+'ZŠ Janského 2189'!C10+'ZŠ Klausova 2450'!C10+'ZŠ Kuncova 1580'!C10+'ZŠ Mezi Školami 2322'!C10+'ZŠ Mládí 135'!C10+'ZŠ Mohylová 1963'!C10+'ZŠ Trávníčkova 1744'!C10</f>
        <v>0</v>
      </c>
      <c r="D10" s="22">
        <f>+'ZŠ Brdičkova 1878'!D10+'ZŠ Bronzová 2027'!D10+'ZŠ prof.O.Chlupa Fingerova 2186'!D10+'ZŠ Janského 2189'!D10+'ZŠ Klausova 2450'!D10+'ZŠ Kuncova 1580'!D10+'ZŠ Mezi Školami 2322'!D10+'ZŠ Mládí 135'!D10+'ZŠ Mohylová 1963'!D10+'ZŠ Trávníčkova 1744'!D10</f>
        <v>0</v>
      </c>
      <c r="E10" s="121">
        <f>+'ZŠ Brdičkova 1878'!E10+'ZŠ Bronzová 2027'!E10+'ZŠ prof.O.Chlupa Fingerova 2186'!E10+'ZŠ Janského 2189'!E10+'ZŠ Klausova 2450'!E10+'ZŠ Kuncova 1580'!E10+'ZŠ Mezi Školami 2322'!E10+'ZŠ Mládí 135'!E10+'ZŠ Mohylová 1963'!E10+'ZŠ Trávníčkova 1744'!E10</f>
        <v>0</v>
      </c>
      <c r="F10" s="43">
        <v>0</v>
      </c>
      <c r="G10" s="24">
        <f>+'ZŠ Brdičkova 1878'!G10+'ZŠ Bronzová 2027'!G10+'ZŠ prof.O.Chlupa Fingerova 2186'!G10+'ZŠ Janského 2189'!G10+'ZŠ Klausova 2450'!G10+'ZŠ Kuncova 1580'!G10+'ZŠ Mezi Školami 2322'!G10+'ZŠ Mládí 135'!G10+'ZŠ Mohylová 1963'!G10+'ZŠ Trávníčkova 1744'!G10</f>
        <v>0</v>
      </c>
      <c r="H10" s="22">
        <f>+'ZŠ Brdičkova 1878'!H10+'ZŠ Bronzová 2027'!H10+'ZŠ prof.O.Chlupa Fingerova 2186'!H10+'ZŠ Janského 2189'!H10+'ZŠ Klausova 2450'!H10+'ZŠ Kuncova 1580'!H10+'ZŠ Mezi Školami 2322'!H10+'ZŠ Mládí 135'!H10+'ZŠ Mohylová 1963'!H10+'ZŠ Trávníčkova 1744'!H10</f>
        <v>0</v>
      </c>
      <c r="I10" s="121">
        <f>+'ZŠ Brdičkova 1878'!I10+'ZŠ Bronzová 2027'!I10+'ZŠ prof.O.Chlupa Fingerova 2186'!I10+'ZŠ Janského 2189'!I10+'ZŠ Klausova 2450'!I10+'ZŠ Kuncova 1580'!I10+'ZŠ Mezi Školami 2322'!I10+'ZŠ Mládí 135'!I10+'ZŠ Mohylová 1963'!I10+'ZŠ Trávníčkova 1744'!I10</f>
        <v>0</v>
      </c>
      <c r="J10" s="46">
        <f>IF(ISERR(I10/H10),0,I10/H10)</f>
        <v>0</v>
      </c>
      <c r="L10" s="44"/>
      <c r="N10" s="44"/>
    </row>
    <row r="11" spans="1:14" ht="15" customHeight="1">
      <c r="A11" s="13" t="s">
        <v>176</v>
      </c>
      <c r="B11" s="16"/>
      <c r="C11" s="24">
        <f>+'ZŠ Brdičkova 1878'!C11+'ZŠ Bronzová 2027'!C11+'ZŠ prof.O.Chlupa Fingerova 2186'!C11+'ZŠ Janského 2189'!C11+'ZŠ Klausova 2450'!C11+'ZŠ Kuncova 1580'!C11+'ZŠ Mezi Školami 2322'!C11+'ZŠ Mládí 135'!C11+'ZŠ Mohylová 1963'!C11+'ZŠ Trávníčkova 1744'!C11</f>
        <v>0</v>
      </c>
      <c r="D11" s="22">
        <f>+'ZŠ Brdičkova 1878'!D11+'ZŠ Bronzová 2027'!D11+'ZŠ prof.O.Chlupa Fingerova 2186'!D11+'ZŠ Janského 2189'!D11+'ZŠ Klausova 2450'!D11+'ZŠ Kuncova 1580'!D11+'ZŠ Mezi Školami 2322'!D11+'ZŠ Mládí 135'!D11+'ZŠ Mohylová 1963'!D11+'ZŠ Trávníčkova 1744'!D11</f>
        <v>352600</v>
      </c>
      <c r="E11" s="121">
        <f>+'ZŠ Brdičkova 1878'!E11+'ZŠ Bronzová 2027'!E11+'ZŠ prof.O.Chlupa Fingerova 2186'!E11+'ZŠ Janského 2189'!E11+'ZŠ Klausova 2450'!E11+'ZŠ Kuncova 1580'!E11+'ZŠ Mezi Školami 2322'!E11+'ZŠ Mládí 135'!E11+'ZŠ Mohylová 1963'!E11+'ZŠ Trávníčkova 1744'!E11</f>
        <v>346100</v>
      </c>
      <c r="F11" s="43">
        <f t="shared" si="0"/>
        <v>0.9815655133295519</v>
      </c>
      <c r="G11" s="24">
        <f>+'ZŠ Brdičkova 1878'!G11+'ZŠ Bronzová 2027'!G11+'ZŠ prof.O.Chlupa Fingerova 2186'!G11+'ZŠ Janského 2189'!G11+'ZŠ Klausova 2450'!G11+'ZŠ Kuncova 1580'!G11+'ZŠ Mezi Školami 2322'!G11+'ZŠ Mládí 135'!G11+'ZŠ Mohylová 1963'!G11+'ZŠ Trávníčkova 1744'!G11</f>
        <v>0</v>
      </c>
      <c r="H11" s="22">
        <f>+'ZŠ Brdičkova 1878'!H11+'ZŠ Bronzová 2027'!H11+'ZŠ prof.O.Chlupa Fingerova 2186'!H11+'ZŠ Janského 2189'!H11+'ZŠ Klausova 2450'!H11+'ZŠ Kuncova 1580'!H11+'ZŠ Mezi Školami 2322'!H11+'ZŠ Mládí 135'!H11+'ZŠ Mohylová 1963'!H11+'ZŠ Trávníčkova 1744'!H11</f>
        <v>0</v>
      </c>
      <c r="I11" s="121">
        <f>+'ZŠ Brdičkova 1878'!I11+'ZŠ Bronzová 2027'!I11+'ZŠ prof.O.Chlupa Fingerova 2186'!I11+'ZŠ Janského 2189'!I11+'ZŠ Klausova 2450'!I11+'ZŠ Kuncova 1580'!I11+'ZŠ Mezi Školami 2322'!I11+'ZŠ Mládí 135'!I11+'ZŠ Mohylová 1963'!I11+'ZŠ Trávníčkova 1744'!I11</f>
        <v>0</v>
      </c>
      <c r="J11" s="46">
        <f>IF(ISERR(I11/H11),0,I11/H11)</f>
        <v>0</v>
      </c>
      <c r="L11" s="44"/>
      <c r="N11" s="44"/>
    </row>
    <row r="12" spans="1:15" ht="15" customHeight="1">
      <c r="A12" s="13" t="s">
        <v>233</v>
      </c>
      <c r="B12" s="16"/>
      <c r="C12" s="24">
        <f>+'ZŠ Brdičkova 1878'!C12+'ZŠ Bronzová 2027'!C12+'ZŠ prof.O.Chlupa Fingerova 2186'!C12+'ZŠ Janského 2189'!C12+'ZŠ Klausova 2450'!C12+'ZŠ Kuncova 1580'!C12+'ZŠ Mezi Školami 2322'!C12+'ZŠ Mládí 135'!C12+'ZŠ Mohylová 1963'!C12+'ZŠ Trávníčkova 1744'!C12</f>
        <v>0</v>
      </c>
      <c r="D12" s="22">
        <f>+'ZŠ Brdičkova 1878'!D12+'ZŠ Bronzová 2027'!D12+'ZŠ prof.O.Chlupa Fingerova 2186'!D12+'ZŠ Janského 2189'!D12+'ZŠ Klausova 2450'!D12+'ZŠ Kuncova 1580'!D12+'ZŠ Mezi Školami 2322'!D12+'ZŠ Mládí 135'!D12+'ZŠ Mohylová 1963'!D12+'ZŠ Trávníčkova 1744'!D12</f>
        <v>35400</v>
      </c>
      <c r="E12" s="121">
        <f>+'ZŠ Brdičkova 1878'!E12+'ZŠ Bronzová 2027'!E12+'ZŠ prof.O.Chlupa Fingerova 2186'!E12+'ZŠ Janského 2189'!E12+'ZŠ Klausova 2450'!E12+'ZŠ Kuncova 1580'!E12+'ZŠ Mezi Školami 2322'!E12+'ZŠ Mládí 135'!E12+'ZŠ Mohylová 1963'!E12+'ZŠ Trávníčkova 1744'!E12</f>
        <v>35376.33</v>
      </c>
      <c r="F12" s="43">
        <f t="shared" si="0"/>
        <v>0.9993313559322035</v>
      </c>
      <c r="G12" s="24">
        <f>+'ZŠ Brdičkova 1878'!G12+'ZŠ Bronzová 2027'!G12+'ZŠ prof.O.Chlupa Fingerova 2186'!G12+'ZŠ Janského 2189'!G12+'ZŠ Klausova 2450'!G12+'ZŠ Kuncova 1580'!G12+'ZŠ Mezi Školami 2322'!G12+'ZŠ Mládí 135'!G12+'ZŠ Mohylová 1963'!G12+'ZŠ Trávníčkova 1744'!G12</f>
        <v>0</v>
      </c>
      <c r="H12" s="22">
        <f>+'ZŠ Brdičkova 1878'!H12+'ZŠ Bronzová 2027'!H12+'ZŠ prof.O.Chlupa Fingerova 2186'!H12+'ZŠ Janského 2189'!H12+'ZŠ Klausova 2450'!H12+'ZŠ Kuncova 1580'!H12+'ZŠ Mezi Školami 2322'!H12+'ZŠ Mládí 135'!H12+'ZŠ Mohylová 1963'!H12+'ZŠ Trávníčkova 1744'!H12</f>
        <v>0</v>
      </c>
      <c r="I12" s="121">
        <f>+'ZŠ Brdičkova 1878'!I12+'ZŠ Bronzová 2027'!I12+'ZŠ prof.O.Chlupa Fingerova 2186'!I12+'ZŠ Janského 2189'!I12+'ZŠ Klausova 2450'!I12+'ZŠ Kuncova 1580'!I12+'ZŠ Mezi Školami 2322'!I12+'ZŠ Mládí 135'!I12+'ZŠ Mohylová 1963'!I12+'ZŠ Trávníčkova 1744'!I12</f>
        <v>0</v>
      </c>
      <c r="J12" s="46">
        <f>IF(ISERR(I12/H12),0,I12/H12)</f>
        <v>0</v>
      </c>
      <c r="L12" s="44"/>
      <c r="N12" s="44"/>
      <c r="O12" s="44"/>
    </row>
    <row r="13" spans="1:14" ht="15" customHeight="1">
      <c r="A13" s="182" t="s">
        <v>58</v>
      </c>
      <c r="B13" s="183"/>
      <c r="C13" s="24">
        <f>+'ZŠ Brdičkova 1878'!C13+'ZŠ Bronzová 2027'!C13+'ZŠ prof.O.Chlupa Fingerova 2186'!C13+'ZŠ Janského 2189'!C13+'ZŠ Klausova 2450'!C13+'ZŠ Kuncova 1580'!C13+'ZŠ Mezi Školami 2322'!C13+'ZŠ Mládí 135'!C13+'ZŠ Mohylová 1963'!C13+'ZŠ Trávníčkova 1744'!C13</f>
        <v>4574000</v>
      </c>
      <c r="D13" s="22">
        <f>+'ZŠ Brdičkova 1878'!D13+'ZŠ Bronzová 2027'!D13+'ZŠ prof.O.Chlupa Fingerova 2186'!D13+'ZŠ Janského 2189'!D13+'ZŠ Klausova 2450'!D13+'ZŠ Kuncova 1580'!D13+'ZŠ Mezi Školami 2322'!D13+'ZŠ Mládí 135'!D13+'ZŠ Mohylová 1963'!D13+'ZŠ Trávníčkova 1744'!D13</f>
        <v>3143300</v>
      </c>
      <c r="E13" s="121">
        <f>+'ZŠ Brdičkova 1878'!E13+'ZŠ Bronzová 2027'!E13+'ZŠ prof.O.Chlupa Fingerova 2186'!E13+'ZŠ Janského 2189'!E13+'ZŠ Klausova 2450'!E13+'ZŠ Kuncova 1580'!E13+'ZŠ Mezi Školami 2322'!E13+'ZŠ Mládí 135'!E13+'ZŠ Mohylová 1963'!E13+'ZŠ Trávníčkova 1744'!E13</f>
        <v>3131321</v>
      </c>
      <c r="F13" s="43">
        <f t="shared" si="0"/>
        <v>0.9961890369993319</v>
      </c>
      <c r="G13" s="24">
        <f>+'ZŠ Brdičkova 1878'!G13+'ZŠ Bronzová 2027'!G13+'ZŠ prof.O.Chlupa Fingerova 2186'!G13+'ZŠ Janského 2189'!G13+'ZŠ Klausova 2450'!G13+'ZŠ Kuncova 1580'!G13+'ZŠ Mezi Školami 2322'!G13+'ZŠ Mládí 135'!G13+'ZŠ Mohylová 1963'!G13+'ZŠ Trávníčkova 1744'!G13</f>
        <v>0</v>
      </c>
      <c r="H13" s="22">
        <f>+'ZŠ Brdičkova 1878'!H13+'ZŠ Bronzová 2027'!H13+'ZŠ prof.O.Chlupa Fingerova 2186'!H13+'ZŠ Janského 2189'!H13+'ZŠ Klausova 2450'!H13+'ZŠ Kuncova 1580'!H13+'ZŠ Mezi Školami 2322'!H13+'ZŠ Mládí 135'!H13+'ZŠ Mohylová 1963'!H13+'ZŠ Trávníčkova 1744'!H13</f>
        <v>0</v>
      </c>
      <c r="I13" s="121">
        <f>+'ZŠ Brdičkova 1878'!I13+'ZŠ Bronzová 2027'!I13+'ZŠ prof.O.Chlupa Fingerova 2186'!I13+'ZŠ Janského 2189'!I13+'ZŠ Klausova 2450'!I13+'ZŠ Kuncova 1580'!I13+'ZŠ Mezi Školami 2322'!I13+'ZŠ Mládí 135'!I13+'ZŠ Mohylová 1963'!I13+'ZŠ Trávníčkova 1744'!I13</f>
        <v>0</v>
      </c>
      <c r="J13" s="46">
        <f t="shared" si="1"/>
        <v>0</v>
      </c>
      <c r="L13" s="44"/>
      <c r="N13" s="44"/>
    </row>
    <row r="14" spans="1:14" ht="15" customHeight="1">
      <c r="A14" s="182" t="s">
        <v>59</v>
      </c>
      <c r="B14" s="184"/>
      <c r="C14" s="24">
        <f>+'ZŠ Brdičkova 1878'!C14+'ZŠ Bronzová 2027'!C14+'ZŠ prof.O.Chlupa Fingerova 2186'!C14+'ZŠ Janského 2189'!C14+'ZŠ Klausova 2450'!C14+'ZŠ Kuncova 1580'!C14+'ZŠ Mezi Školami 2322'!C14+'ZŠ Mládí 135'!C14+'ZŠ Mohylová 1963'!C14+'ZŠ Trávníčkova 1744'!C14</f>
        <v>24814400</v>
      </c>
      <c r="D14" s="22">
        <f>+'ZŠ Brdičkova 1878'!D14+'ZŠ Bronzová 2027'!D14+'ZŠ prof.O.Chlupa Fingerova 2186'!D14+'ZŠ Janského 2189'!D14+'ZŠ Klausova 2450'!D14+'ZŠ Kuncova 1580'!D14+'ZŠ Mezi Školami 2322'!D14+'ZŠ Mládí 135'!D14+'ZŠ Mohylová 1963'!D14+'ZŠ Trávníčkova 1744'!D14</f>
        <v>20691000</v>
      </c>
      <c r="E14" s="121">
        <f>+'ZŠ Brdičkova 1878'!E14+'ZŠ Bronzová 2027'!E14+'ZŠ prof.O.Chlupa Fingerova 2186'!E14+'ZŠ Janského 2189'!E14+'ZŠ Klausova 2450'!E14+'ZŠ Kuncova 1580'!E14+'ZŠ Mezi Školami 2322'!E14+'ZŠ Mládí 135'!E14+'ZŠ Mohylová 1963'!E14+'ZŠ Trávníčkova 1744'!E14</f>
        <v>20683537.69</v>
      </c>
      <c r="F14" s="43">
        <f t="shared" si="0"/>
        <v>0.9996393451259002</v>
      </c>
      <c r="G14" s="24">
        <f>+'ZŠ Brdičkova 1878'!G14+'ZŠ Bronzová 2027'!G14+'ZŠ prof.O.Chlupa Fingerova 2186'!G14+'ZŠ Janského 2189'!G14+'ZŠ Klausova 2450'!G14+'ZŠ Kuncova 1580'!G14+'ZŠ Mezi Školami 2322'!G14+'ZŠ Mládí 135'!G14+'ZŠ Mohylová 1963'!G14+'ZŠ Trávníčkova 1744'!G14</f>
        <v>0</v>
      </c>
      <c r="H14" s="22">
        <f>+'ZŠ Brdičkova 1878'!H14+'ZŠ Bronzová 2027'!H14+'ZŠ prof.O.Chlupa Fingerova 2186'!H14+'ZŠ Janského 2189'!H14+'ZŠ Klausova 2450'!H14+'ZŠ Kuncova 1580'!H14+'ZŠ Mezi Školami 2322'!H14+'ZŠ Mládí 135'!H14+'ZŠ Mohylová 1963'!H14+'ZŠ Trávníčkova 1744'!H14</f>
        <v>0</v>
      </c>
      <c r="I14" s="121">
        <f>+'ZŠ Brdičkova 1878'!I14+'ZŠ Bronzová 2027'!I14+'ZŠ prof.O.Chlupa Fingerova 2186'!I14+'ZŠ Janského 2189'!I14+'ZŠ Klausova 2450'!I14+'ZŠ Kuncova 1580'!I14+'ZŠ Mezi Školami 2322'!I14+'ZŠ Mládí 135'!I14+'ZŠ Mohylová 1963'!I14+'ZŠ Trávníčkova 1744'!I14</f>
        <v>0</v>
      </c>
      <c r="J14" s="46">
        <f t="shared" si="1"/>
        <v>0</v>
      </c>
      <c r="L14" s="44"/>
      <c r="N14" s="44"/>
    </row>
    <row r="15" spans="1:14" ht="15" customHeight="1">
      <c r="A15" s="13" t="s">
        <v>60</v>
      </c>
      <c r="B15" s="16"/>
      <c r="C15" s="24">
        <f>+'ZŠ Brdičkova 1878'!C15+'ZŠ Bronzová 2027'!C15+'ZŠ prof.O.Chlupa Fingerova 2186'!C15+'ZŠ Janského 2189'!C15+'ZŠ Klausova 2450'!C15+'ZŠ Kuncova 1580'!C15+'ZŠ Mezi Školami 2322'!C15+'ZŠ Mládí 135'!C15+'ZŠ Mohylová 1963'!C15+'ZŠ Trávníčkova 1744'!C15</f>
        <v>1205000</v>
      </c>
      <c r="D15" s="22">
        <f>+'ZŠ Brdičkova 1878'!D15+'ZŠ Bronzová 2027'!D15+'ZŠ prof.O.Chlupa Fingerova 2186'!D15+'ZŠ Janského 2189'!D15+'ZŠ Klausova 2450'!D15+'ZŠ Kuncova 1580'!D15+'ZŠ Mezi Školami 2322'!D15+'ZŠ Mládí 135'!D15+'ZŠ Mohylová 1963'!D15+'ZŠ Trávníčkova 1744'!D15</f>
        <v>13074000</v>
      </c>
      <c r="E15" s="121">
        <f>+'ZŠ Brdičkova 1878'!E15+'ZŠ Bronzová 2027'!E15+'ZŠ prof.O.Chlupa Fingerova 2186'!E15+'ZŠ Janského 2189'!E15+'ZŠ Klausova 2450'!E15+'ZŠ Kuncova 1580'!E15+'ZŠ Mezi Školami 2322'!E15+'ZŠ Mládí 135'!E15+'ZŠ Mohylová 1963'!E15+'ZŠ Trávníčkova 1744'!E15</f>
        <v>12806294.969999999</v>
      </c>
      <c r="F15" s="43">
        <f t="shared" si="0"/>
        <v>0.9795238618632399</v>
      </c>
      <c r="G15" s="24">
        <f>+'ZŠ Brdičkova 1878'!G15+'ZŠ Bronzová 2027'!G15+'ZŠ prof.O.Chlupa Fingerova 2186'!G15+'ZŠ Janského 2189'!G15+'ZŠ Klausova 2450'!G15+'ZŠ Kuncova 1580'!G15+'ZŠ Mezi Školami 2322'!G15+'ZŠ Mládí 135'!G15+'ZŠ Mohylová 1963'!G15+'ZŠ Trávníčkova 1744'!G15</f>
        <v>12043000</v>
      </c>
      <c r="H15" s="22">
        <f>+'ZŠ Brdičkova 1878'!H15+'ZŠ Bronzová 2027'!H15+'ZŠ prof.O.Chlupa Fingerova 2186'!H15+'ZŠ Janského 2189'!H15+'ZŠ Klausova 2450'!H15+'ZŠ Kuncova 1580'!H15+'ZŠ Mezi Školami 2322'!H15+'ZŠ Mládí 135'!H15+'ZŠ Mohylová 1963'!H15+'ZŠ Trávníčkova 1744'!H15</f>
        <v>9633400</v>
      </c>
      <c r="I15" s="121">
        <f>+'ZŠ Brdičkova 1878'!I15+'ZŠ Bronzová 2027'!I15+'ZŠ prof.O.Chlupa Fingerova 2186'!I15+'ZŠ Janského 2189'!I15+'ZŠ Klausova 2450'!I15+'ZŠ Kuncova 1580'!I15+'ZŠ Mezi Školami 2322'!I15+'ZŠ Mládí 135'!I15+'ZŠ Mohylová 1963'!I15+'ZŠ Trávníčkova 1744'!I15</f>
        <v>9608637.28</v>
      </c>
      <c r="J15" s="43">
        <f>I15/H15</f>
        <v>0.9974294932215001</v>
      </c>
      <c r="L15" s="44"/>
      <c r="N15" s="44"/>
    </row>
    <row r="16" spans="1:14" ht="15" customHeight="1" thickBot="1">
      <c r="A16" s="173" t="s">
        <v>231</v>
      </c>
      <c r="B16" s="174"/>
      <c r="C16" s="24">
        <f>+'ZŠ Brdičkova 1878'!C16+'ZŠ Bronzová 2027'!C16+'ZŠ prof.O.Chlupa Fingerova 2186'!C16+'ZŠ Janského 2189'!C16+'ZŠ Klausova 2450'!C16+'ZŠ Kuncova 1580'!C16+'ZŠ Mezi Školami 2322'!C16+'ZŠ Mládí 135'!C16+'ZŠ Mohylová 1963'!C16+'ZŠ Trávníčkova 1744'!C16</f>
        <v>0</v>
      </c>
      <c r="D16" s="23">
        <f>+'ZŠ Brdičkova 1878'!D16+'ZŠ Bronzová 2027'!D16+'ZŠ prof.O.Chlupa Fingerova 2186'!D16+'ZŠ Janského 2189'!D16+'ZŠ Klausova 2450'!D16+'ZŠ Kuncova 1580'!D16+'ZŠ Mezi Školami 2322'!D16+'ZŠ Mládí 135'!D16+'ZŠ Mohylová 1963'!D16+'ZŠ Trávníčkova 1744'!D16</f>
        <v>1685400</v>
      </c>
      <c r="E16" s="121">
        <f>+'ZŠ Brdičkova 1878'!E16+'ZŠ Bronzová 2027'!E16+'ZŠ prof.O.Chlupa Fingerova 2186'!E16+'ZŠ Janského 2189'!E16+'ZŠ Klausova 2450'!E16+'ZŠ Kuncova 1580'!E16+'ZŠ Mezi Školami 2322'!E16+'ZŠ Mládí 135'!E16+'ZŠ Mohylová 1963'!E16+'ZŠ Trávníčkova 1744'!E16</f>
        <v>1683763.6</v>
      </c>
      <c r="F16" s="43">
        <f t="shared" si="0"/>
        <v>0.9990290732170405</v>
      </c>
      <c r="G16" s="24">
        <f>+'ZŠ Brdičkova 1878'!G16+'ZŠ Bronzová 2027'!G16+'ZŠ prof.O.Chlupa Fingerova 2186'!G16+'ZŠ Janského 2189'!G16+'ZŠ Klausova 2450'!G16+'ZŠ Kuncova 1580'!G16+'ZŠ Mezi Školami 2322'!G16+'ZŠ Mládí 135'!G16+'ZŠ Mohylová 1963'!G16+'ZŠ Trávníčkova 1744'!G16</f>
        <v>0</v>
      </c>
      <c r="H16" s="23">
        <f>+'ZŠ Brdičkova 1878'!H16+'ZŠ Bronzová 2027'!H16+'ZŠ prof.O.Chlupa Fingerova 2186'!H16+'ZŠ Janského 2189'!H16+'ZŠ Klausova 2450'!H16+'ZŠ Kuncova 1580'!H16+'ZŠ Mezi Školami 2322'!H16+'ZŠ Mládí 135'!H16+'ZŠ Mohylová 1963'!H16+'ZŠ Trávníčkova 1744'!H16</f>
        <v>0</v>
      </c>
      <c r="I16" s="121">
        <f>+'ZŠ Brdičkova 1878'!I16+'ZŠ Bronzová 2027'!I16+'ZŠ prof.O.Chlupa Fingerova 2186'!I16+'ZŠ Janského 2189'!I16+'ZŠ Klausova 2450'!I16+'ZŠ Kuncova 1580'!I16+'ZŠ Mezi Školami 2322'!I16+'ZŠ Mládí 135'!I16+'ZŠ Mohylová 1963'!I16+'ZŠ Trávníčkova 1744'!I16</f>
        <v>0</v>
      </c>
      <c r="J16" s="47">
        <f t="shared" si="1"/>
        <v>0</v>
      </c>
      <c r="L16" s="44"/>
      <c r="N16" s="44"/>
    </row>
    <row r="17" spans="1:12" ht="15" customHeight="1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  <c r="L17" s="44"/>
    </row>
    <row r="18" spans="1:14" ht="15" customHeight="1">
      <c r="A18" s="18" t="s">
        <v>123</v>
      </c>
      <c r="B18" s="19">
        <v>558</v>
      </c>
      <c r="C18" s="24">
        <f>+'ZŠ Brdičkova 1878'!C18+'ZŠ Bronzová 2027'!C18+'ZŠ prof.O.Chlupa Fingerova 2186'!C18+'ZŠ Janského 2189'!C18+'ZŠ Klausova 2450'!C18+'ZŠ Kuncova 1580'!C18+'ZŠ Mezi Školami 2322'!C18+'ZŠ Mládí 135'!C18+'ZŠ Mohylová 1963'!C18+'ZŠ Trávníčkova 1744'!C18</f>
        <v>1235400</v>
      </c>
      <c r="D18" s="22">
        <f>+'ZŠ Brdičkova 1878'!D18+'ZŠ Bronzová 2027'!D18+'ZŠ prof.O.Chlupa Fingerova 2186'!D18+'ZŠ Janského 2189'!D18+'ZŠ Klausova 2450'!D18+'ZŠ Kuncova 1580'!D18+'ZŠ Mezi Školami 2322'!D18+'ZŠ Mládí 135'!D18+'ZŠ Mohylová 1963'!D18+'ZŠ Trávníčkova 1744'!D18</f>
        <v>4372600</v>
      </c>
      <c r="E18" s="121">
        <f>+'ZŠ Brdičkova 1878'!E18+'ZŠ Bronzová 2027'!E18+'ZŠ prof.O.Chlupa Fingerova 2186'!E18+'ZŠ Janského 2189'!E18+'ZŠ Klausova 2450'!E18+'ZŠ Kuncova 1580'!E18+'ZŠ Mezi Školami 2322'!E18+'ZŠ Mládí 135'!E18+'ZŠ Mohylová 1963'!E18+'ZŠ Trávníčkova 1744'!E18</f>
        <v>4200402.3100000005</v>
      </c>
      <c r="F18" s="43">
        <f>E18/D18</f>
        <v>0.9606189246672462</v>
      </c>
      <c r="G18" s="24">
        <f>+'ZŠ Brdičkova 1878'!G18+'ZŠ Bronzová 2027'!G18+'ZŠ prof.O.Chlupa Fingerova 2186'!G18+'ZŠ Janského 2189'!G18+'ZŠ Klausova 2450'!G18+'ZŠ Kuncova 1580'!G18+'ZŠ Mezi Školami 2322'!G18+'ZŠ Mládí 135'!G18+'ZŠ Mohylová 1963'!G18+'ZŠ Trávníčkova 1744'!G18</f>
        <v>10000</v>
      </c>
      <c r="H18" s="22">
        <f>+'ZŠ Brdičkova 1878'!H18+'ZŠ Bronzová 2027'!H18+'ZŠ prof.O.Chlupa Fingerova 2186'!H18+'ZŠ Janského 2189'!H18+'ZŠ Klausova 2450'!H18+'ZŠ Kuncova 1580'!H18+'ZŠ Mezi Školami 2322'!H18+'ZŠ Mládí 135'!H18+'ZŠ Mohylová 1963'!H18+'ZŠ Trávníčkova 1744'!H18</f>
        <v>51100</v>
      </c>
      <c r="I18" s="121">
        <f>+'ZŠ Brdičkova 1878'!I18+'ZŠ Bronzová 2027'!I18+'ZŠ prof.O.Chlupa Fingerova 2186'!I18+'ZŠ Janského 2189'!I18+'ZŠ Klausova 2450'!I18+'ZŠ Kuncova 1580'!I18+'ZŠ Mezi Školami 2322'!I18+'ZŠ Mládí 135'!I18+'ZŠ Mohylová 1963'!I18+'ZŠ Trávníčkova 1744'!I18</f>
        <v>40776.35</v>
      </c>
      <c r="J18" s="43">
        <f aca="true" t="shared" si="2" ref="J18:J42">I18/H18</f>
        <v>0.7979716242661448</v>
      </c>
      <c r="L18" s="44"/>
      <c r="N18" s="44"/>
    </row>
    <row r="19" spans="1:14" ht="15" customHeight="1">
      <c r="A19" s="18" t="s">
        <v>124</v>
      </c>
      <c r="B19" s="19">
        <v>501</v>
      </c>
      <c r="C19" s="24">
        <f>+'ZŠ Brdičkova 1878'!C19+'ZŠ Bronzová 2027'!C19+'ZŠ prof.O.Chlupa Fingerova 2186'!C19+'ZŠ Janského 2189'!C19+'ZŠ Klausova 2450'!C19+'ZŠ Kuncova 1580'!C19+'ZŠ Mezi Školami 2322'!C19+'ZŠ Mládí 135'!C19+'ZŠ Mohylová 1963'!C19+'ZŠ Trávníčkova 1744'!C19</f>
        <v>3228400</v>
      </c>
      <c r="D19" s="22">
        <f>+'ZŠ Brdičkova 1878'!D19+'ZŠ Bronzová 2027'!D19+'ZŠ prof.O.Chlupa Fingerova 2186'!D19+'ZŠ Janského 2189'!D19+'ZŠ Klausova 2450'!D19+'ZŠ Kuncova 1580'!D19+'ZŠ Mezi Školami 2322'!D19+'ZŠ Mládí 135'!D19+'ZŠ Mohylová 1963'!D19+'ZŠ Trávníčkova 1744'!D19</f>
        <v>11081100</v>
      </c>
      <c r="E19" s="121">
        <f>+'ZŠ Brdičkova 1878'!E19+'ZŠ Bronzová 2027'!E19+'ZŠ prof.O.Chlupa Fingerova 2186'!E19+'ZŠ Janského 2189'!E19+'ZŠ Klausova 2450'!E19+'ZŠ Kuncova 1580'!E19+'ZŠ Mezi Školami 2322'!E19+'ZŠ Mládí 135'!E19+'ZŠ Mohylová 1963'!E19+'ZŠ Trávníčkova 1744'!E19</f>
        <v>10961363.680000002</v>
      </c>
      <c r="F19" s="43">
        <f aca="true" t="shared" si="3" ref="F19:F42">E19/D19</f>
        <v>0.989194545667849</v>
      </c>
      <c r="G19" s="24">
        <f>+'ZŠ Brdičkova 1878'!G19+'ZŠ Bronzová 2027'!G19+'ZŠ prof.O.Chlupa Fingerova 2186'!G19+'ZŠ Janského 2189'!G19+'ZŠ Klausova 2450'!G19+'ZŠ Kuncova 1580'!G19+'ZŠ Mezi Školami 2322'!G19+'ZŠ Mládí 135'!G19+'ZŠ Mohylová 1963'!G19+'ZŠ Trávníčkova 1744'!G19</f>
        <v>428000</v>
      </c>
      <c r="H19" s="22">
        <f>+'ZŠ Brdičkova 1878'!H19+'ZŠ Bronzová 2027'!H19+'ZŠ prof.O.Chlupa Fingerova 2186'!H19+'ZŠ Janského 2189'!H19+'ZŠ Klausova 2450'!H19+'ZŠ Kuncova 1580'!H19+'ZŠ Mezi Školami 2322'!H19+'ZŠ Mládí 135'!H19+'ZŠ Mohylová 1963'!H19+'ZŠ Trávníčkova 1744'!H19</f>
        <v>187100</v>
      </c>
      <c r="I19" s="121">
        <f>+'ZŠ Brdičkova 1878'!I19+'ZŠ Bronzová 2027'!I19+'ZŠ prof.O.Chlupa Fingerova 2186'!I19+'ZŠ Janského 2189'!I19+'ZŠ Klausova 2450'!I19+'ZŠ Kuncova 1580'!I19+'ZŠ Mezi Školami 2322'!I19+'ZŠ Mládí 135'!I19+'ZŠ Mohylová 1963'!I19+'ZŠ Trávníčkova 1744'!I19</f>
        <v>184757.24</v>
      </c>
      <c r="J19" s="43">
        <f t="shared" si="2"/>
        <v>0.9874785676109032</v>
      </c>
      <c r="L19" s="44"/>
      <c r="N19" s="44"/>
    </row>
    <row r="20" spans="1:12" ht="15" customHeight="1">
      <c r="A20" s="18" t="s">
        <v>125</v>
      </c>
      <c r="B20" s="19">
        <v>501</v>
      </c>
      <c r="C20" s="24">
        <f>+'ZŠ Brdičkova 1878'!C20+'ZŠ Bronzová 2027'!C20+'ZŠ prof.O.Chlupa Fingerova 2186'!C20+'ZŠ Janského 2189'!C20+'ZŠ Klausova 2450'!C20+'ZŠ Kuncova 1580'!C20+'ZŠ Mezi Školami 2322'!C20+'ZŠ Mládí 135'!C20+'ZŠ Mohylová 1963'!C20+'ZŠ Trávníčkova 1744'!C20</f>
        <v>24454400</v>
      </c>
      <c r="D20" s="22">
        <f>+'ZŠ Brdičkova 1878'!D20+'ZŠ Bronzová 2027'!D20+'ZŠ prof.O.Chlupa Fingerova 2186'!D20+'ZŠ Janského 2189'!D20+'ZŠ Klausova 2450'!D20+'ZŠ Kuncova 1580'!D20+'ZŠ Mezi Školami 2322'!D20+'ZŠ Mládí 135'!D20+'ZŠ Mohylová 1963'!D20+'ZŠ Trávníčkova 1744'!D20</f>
        <v>19928200</v>
      </c>
      <c r="E20" s="121">
        <f>+'ZŠ Brdičkova 1878'!E20+'ZŠ Bronzová 2027'!E20+'ZŠ prof.O.Chlupa Fingerova 2186'!E20+'ZŠ Janského 2189'!E20+'ZŠ Klausova 2450'!E20+'ZŠ Kuncova 1580'!E20+'ZŠ Mezi Školami 2322'!E20+'ZŠ Mládí 135'!E20+'ZŠ Mohylová 1963'!E20+'ZŠ Trávníčkova 1744'!E20</f>
        <v>19923668.71</v>
      </c>
      <c r="F20" s="43">
        <f t="shared" si="3"/>
        <v>0.9997726192029386</v>
      </c>
      <c r="G20" s="24">
        <f>+'ZŠ Brdičkova 1878'!G20+'ZŠ Bronzová 2027'!G20+'ZŠ prof.O.Chlupa Fingerova 2186'!G20+'ZŠ Janského 2189'!G20+'ZŠ Klausova 2450'!G20+'ZŠ Kuncova 1580'!G20+'ZŠ Mezi Školami 2322'!G20+'ZŠ Mládí 135'!G20+'ZŠ Mohylová 1963'!G20+'ZŠ Trávníčkova 1744'!G20</f>
        <v>1105000</v>
      </c>
      <c r="H20" s="22">
        <f>+'ZŠ Brdičkova 1878'!H20+'ZŠ Bronzová 2027'!H20+'ZŠ prof.O.Chlupa Fingerova 2186'!H20+'ZŠ Janského 2189'!H20+'ZŠ Klausova 2450'!H20+'ZŠ Kuncova 1580'!H20+'ZŠ Mezi Školami 2322'!H20+'ZŠ Mládí 135'!H20+'ZŠ Mohylová 1963'!H20+'ZŠ Trávníčkova 1744'!H20</f>
        <v>913600</v>
      </c>
      <c r="I20" s="121">
        <f>+'ZŠ Brdičkova 1878'!I20+'ZŠ Bronzová 2027'!I20+'ZŠ prof.O.Chlupa Fingerova 2186'!I20+'ZŠ Janského 2189'!I20+'ZŠ Klausova 2450'!I20+'ZŠ Kuncova 1580'!I20+'ZŠ Mezi Školami 2322'!I20+'ZŠ Mládí 135'!I20+'ZŠ Mohylová 1963'!I20+'ZŠ Trávníčkova 1744'!I20</f>
        <v>913152.9700000001</v>
      </c>
      <c r="J20" s="43">
        <f t="shared" si="2"/>
        <v>0.9995106939579685</v>
      </c>
      <c r="L20" s="44"/>
    </row>
    <row r="21" spans="1:14" ht="15" customHeight="1">
      <c r="A21" s="10" t="s">
        <v>126</v>
      </c>
      <c r="B21" s="11">
        <v>502</v>
      </c>
      <c r="C21" s="24">
        <f>+'ZŠ Brdičkova 1878'!C21+'ZŠ Bronzová 2027'!C21+'ZŠ prof.O.Chlupa Fingerova 2186'!C21+'ZŠ Janského 2189'!C21+'ZŠ Klausova 2450'!C21+'ZŠ Kuncova 1580'!C21+'ZŠ Mezi Školami 2322'!C21+'ZŠ Mládí 135'!C21+'ZŠ Mohylová 1963'!C21+'ZŠ Trávníčkova 1744'!C21</f>
        <v>8952500</v>
      </c>
      <c r="D21" s="22">
        <f>+'ZŠ Brdičkova 1878'!D21+'ZŠ Bronzová 2027'!D21+'ZŠ prof.O.Chlupa Fingerova 2186'!D21+'ZŠ Janského 2189'!D21+'ZŠ Klausova 2450'!D21+'ZŠ Kuncova 1580'!D21+'ZŠ Mezi Školami 2322'!D21+'ZŠ Mládí 135'!D21+'ZŠ Mohylová 1963'!D21+'ZŠ Trávníčkova 1744'!D21</f>
        <v>7287200</v>
      </c>
      <c r="E21" s="121">
        <f>+'ZŠ Brdičkova 1878'!E21+'ZŠ Bronzová 2027'!E21+'ZŠ prof.O.Chlupa Fingerova 2186'!E21+'ZŠ Janského 2189'!E21+'ZŠ Klausova 2450'!E21+'ZŠ Kuncova 1580'!E21+'ZŠ Mezi Školami 2322'!E21+'ZŠ Mládí 135'!E21+'ZŠ Mohylová 1963'!E21+'ZŠ Trávníčkova 1744'!E21</f>
        <v>7243334.090000001</v>
      </c>
      <c r="F21" s="43">
        <f t="shared" si="3"/>
        <v>0.9939804163464706</v>
      </c>
      <c r="G21" s="24">
        <f>+'ZŠ Brdičkova 1878'!G21+'ZŠ Bronzová 2027'!G21+'ZŠ prof.O.Chlupa Fingerova 2186'!G21+'ZŠ Janského 2189'!G21+'ZŠ Klausova 2450'!G21+'ZŠ Kuncova 1580'!G21+'ZŠ Mezi Školami 2322'!G21+'ZŠ Mládí 135'!G21+'ZŠ Mohylová 1963'!G21+'ZŠ Trávníčkova 1744'!G21</f>
        <v>1312000</v>
      </c>
      <c r="H21" s="22">
        <f>+'ZŠ Brdičkova 1878'!H21+'ZŠ Bronzová 2027'!H21+'ZŠ prof.O.Chlupa Fingerova 2186'!H21+'ZŠ Janského 2189'!H21+'ZŠ Klausova 2450'!H21+'ZŠ Kuncova 1580'!H21+'ZŠ Mezi Školami 2322'!H21+'ZŠ Mládí 135'!H21+'ZŠ Mohylová 1963'!H21+'ZŠ Trávníčkova 1744'!H21</f>
        <v>818800</v>
      </c>
      <c r="I21" s="121">
        <f>+'ZŠ Brdičkova 1878'!I21+'ZŠ Bronzová 2027'!I21+'ZŠ prof.O.Chlupa Fingerova 2186'!I21+'ZŠ Janského 2189'!I21+'ZŠ Klausova 2450'!I21+'ZŠ Kuncova 1580'!I21+'ZŠ Mezi Školami 2322'!I21+'ZŠ Mládí 135'!I21+'ZŠ Mohylová 1963'!I21+'ZŠ Trávníčkova 1744'!I21</f>
        <v>810856.91</v>
      </c>
      <c r="J21" s="43">
        <f t="shared" si="2"/>
        <v>0.9902991084513924</v>
      </c>
      <c r="L21" s="44"/>
      <c r="N21" s="44"/>
    </row>
    <row r="22" spans="1:14" ht="15" customHeight="1">
      <c r="A22" s="10" t="s">
        <v>127</v>
      </c>
      <c r="B22" s="11">
        <v>502</v>
      </c>
      <c r="C22" s="24">
        <f>+'ZŠ Brdičkova 1878'!C22+'ZŠ Bronzová 2027'!C22+'ZŠ prof.O.Chlupa Fingerova 2186'!C22+'ZŠ Janského 2189'!C22+'ZŠ Klausova 2450'!C22+'ZŠ Kuncova 1580'!C22+'ZŠ Mezi Školami 2322'!C22+'ZŠ Mládí 135'!C22+'ZŠ Mohylová 1963'!C22+'ZŠ Trávníčkova 1744'!C22</f>
        <v>5983000</v>
      </c>
      <c r="D22" s="22">
        <f>+'ZŠ Brdičkova 1878'!D22+'ZŠ Bronzová 2027'!D22+'ZŠ prof.O.Chlupa Fingerova 2186'!D22+'ZŠ Janského 2189'!D22+'ZŠ Klausova 2450'!D22+'ZŠ Kuncova 1580'!D22+'ZŠ Mezi Školami 2322'!D22+'ZŠ Mládí 135'!D22+'ZŠ Mohylová 1963'!D22+'ZŠ Trávníčkova 1744'!D22</f>
        <v>5007500</v>
      </c>
      <c r="E22" s="121">
        <f>+'ZŠ Brdičkova 1878'!E22+'ZŠ Bronzová 2027'!E22+'ZŠ prof.O.Chlupa Fingerova 2186'!E22+'ZŠ Janského 2189'!E22+'ZŠ Klausova 2450'!E22+'ZŠ Kuncova 1580'!E22+'ZŠ Mezi Školami 2322'!E22+'ZŠ Mládí 135'!E22+'ZŠ Mohylová 1963'!E22+'ZŠ Trávníčkova 1744'!E22</f>
        <v>4991747.97</v>
      </c>
      <c r="F22" s="43">
        <f>E22/D22</f>
        <v>0.9968543125312032</v>
      </c>
      <c r="G22" s="24">
        <f>+'ZŠ Brdičkova 1878'!G22+'ZŠ Bronzová 2027'!G22+'ZŠ prof.O.Chlupa Fingerova 2186'!G22+'ZŠ Janského 2189'!G22+'ZŠ Klausova 2450'!G22+'ZŠ Kuncova 1580'!G22+'ZŠ Mezi Školami 2322'!G22+'ZŠ Mládí 135'!G22+'ZŠ Mohylová 1963'!G22+'ZŠ Trávníčkova 1744'!G22</f>
        <v>921000</v>
      </c>
      <c r="H22" s="22">
        <f>+'ZŠ Brdičkova 1878'!H22+'ZŠ Bronzová 2027'!H22+'ZŠ prof.O.Chlupa Fingerova 2186'!H22+'ZŠ Janského 2189'!H22+'ZŠ Klausova 2450'!H22+'ZŠ Kuncova 1580'!H22+'ZŠ Mezi Školami 2322'!H22+'ZŠ Mládí 135'!H22+'ZŠ Mohylová 1963'!H22+'ZŠ Trávníčkova 1744'!H22</f>
        <v>794700</v>
      </c>
      <c r="I22" s="121">
        <f>+'ZŠ Brdičkova 1878'!I22+'ZŠ Bronzová 2027'!I22+'ZŠ prof.O.Chlupa Fingerova 2186'!I22+'ZŠ Janského 2189'!I22+'ZŠ Klausova 2450'!I22+'ZŠ Kuncova 1580'!I22+'ZŠ Mezi Školami 2322'!I22+'ZŠ Mládí 135'!I22+'ZŠ Mohylová 1963'!I22+'ZŠ Trávníčkova 1744'!I22</f>
        <v>793748.18</v>
      </c>
      <c r="J22" s="43">
        <f>I22/H22</f>
        <v>0.9988022901723922</v>
      </c>
      <c r="L22" s="44"/>
      <c r="N22" s="44"/>
    </row>
    <row r="23" spans="1:14" ht="15" customHeight="1">
      <c r="A23" s="10" t="s">
        <v>128</v>
      </c>
      <c r="B23" s="11">
        <v>502</v>
      </c>
      <c r="C23" s="24">
        <f>+'ZŠ Brdičkova 1878'!C23+'ZŠ Bronzová 2027'!C23+'ZŠ prof.O.Chlupa Fingerova 2186'!C23+'ZŠ Janského 2189'!C23+'ZŠ Klausova 2450'!C23+'ZŠ Kuncova 1580'!C23+'ZŠ Mezi Školami 2322'!C23+'ZŠ Mládí 135'!C23+'ZŠ Mohylová 1963'!C23+'ZŠ Trávníčkova 1744'!C23</f>
        <v>3336000</v>
      </c>
      <c r="D23" s="22">
        <f>+'ZŠ Brdičkova 1878'!D23+'ZŠ Bronzová 2027'!D23+'ZŠ prof.O.Chlupa Fingerova 2186'!D23+'ZŠ Janského 2189'!D23+'ZŠ Klausova 2450'!D23+'ZŠ Kuncova 1580'!D23+'ZŠ Mezi Školami 2322'!D23+'ZŠ Mládí 135'!D23+'ZŠ Mohylová 1963'!D23+'ZŠ Trávníčkova 1744'!D23</f>
        <v>3537000</v>
      </c>
      <c r="E23" s="121">
        <f>+'ZŠ Brdičkova 1878'!E23+'ZŠ Bronzová 2027'!E23+'ZŠ prof.O.Chlupa Fingerova 2186'!E23+'ZŠ Janského 2189'!E23+'ZŠ Klausova 2450'!E23+'ZŠ Kuncova 1580'!E23+'ZŠ Mezi Školami 2322'!E23+'ZŠ Mládí 135'!E23+'ZŠ Mohylová 1963'!E23+'ZŠ Trávníčkova 1744'!E23</f>
        <v>3530574.5100000002</v>
      </c>
      <c r="F23" s="43">
        <f>E23/D23</f>
        <v>0.9981833502968618</v>
      </c>
      <c r="G23" s="24">
        <f>+'ZŠ Brdičkova 1878'!G23+'ZŠ Bronzová 2027'!G23+'ZŠ prof.O.Chlupa Fingerova 2186'!G23+'ZŠ Janského 2189'!G23+'ZŠ Klausova 2450'!G23+'ZŠ Kuncova 1580'!G23+'ZŠ Mezi Školami 2322'!G23+'ZŠ Mládí 135'!G23+'ZŠ Mohylová 1963'!G23+'ZŠ Trávníčkova 1744'!G23</f>
        <v>335000</v>
      </c>
      <c r="H23" s="22">
        <f>+'ZŠ Brdičkova 1878'!H23+'ZŠ Bronzová 2027'!H23+'ZŠ prof.O.Chlupa Fingerova 2186'!H23+'ZŠ Janského 2189'!H23+'ZŠ Klausova 2450'!H23+'ZŠ Kuncova 1580'!H23+'ZŠ Mezi Školami 2322'!H23+'ZŠ Mládí 135'!H23+'ZŠ Mohylová 1963'!H23+'ZŠ Trávníčkova 1744'!H23</f>
        <v>342100</v>
      </c>
      <c r="I23" s="121">
        <f>+'ZŠ Brdičkova 1878'!I23+'ZŠ Bronzová 2027'!I23+'ZŠ prof.O.Chlupa Fingerova 2186'!I23+'ZŠ Janského 2189'!I23+'ZŠ Klausova 2450'!I23+'ZŠ Kuncova 1580'!I23+'ZŠ Mezi Školami 2322'!I23+'ZŠ Mládí 135'!I23+'ZŠ Mohylová 1963'!I23+'ZŠ Trávníčkova 1744'!I23</f>
        <v>341560.63999999996</v>
      </c>
      <c r="J23" s="43">
        <f>I23/H23</f>
        <v>0.9984233849751534</v>
      </c>
      <c r="L23" s="44"/>
      <c r="N23" s="44"/>
    </row>
    <row r="24" spans="1:14" ht="15" customHeight="1">
      <c r="A24" s="10" t="s">
        <v>129</v>
      </c>
      <c r="B24" s="11">
        <v>502</v>
      </c>
      <c r="C24" s="24">
        <f>+'ZŠ Brdičkova 1878'!C24+'ZŠ Bronzová 2027'!C24+'ZŠ prof.O.Chlupa Fingerova 2186'!C24+'ZŠ Janského 2189'!C24+'ZŠ Klausova 2450'!C24+'ZŠ Kuncova 1580'!C24+'ZŠ Mezi Školami 2322'!C24+'ZŠ Mládí 135'!C24+'ZŠ Mohylová 1963'!C24+'ZŠ Trávníčkova 1744'!C24</f>
        <v>92000</v>
      </c>
      <c r="D24" s="22">
        <f>+'ZŠ Brdičkova 1878'!D24+'ZŠ Bronzová 2027'!D24+'ZŠ prof.O.Chlupa Fingerova 2186'!D24+'ZŠ Janského 2189'!D24+'ZŠ Klausova 2450'!D24+'ZŠ Kuncova 1580'!D24+'ZŠ Mezi Školami 2322'!D24+'ZŠ Mládí 135'!D24+'ZŠ Mohylová 1963'!D24+'ZŠ Trávníčkova 1744'!D24</f>
        <v>127300</v>
      </c>
      <c r="E24" s="121">
        <f>+'ZŠ Brdičkova 1878'!E24+'ZŠ Bronzová 2027'!E24+'ZŠ prof.O.Chlupa Fingerova 2186'!E24+'ZŠ Janského 2189'!E24+'ZŠ Klausova 2450'!E24+'ZŠ Kuncova 1580'!E24+'ZŠ Mezi Školami 2322'!E24+'ZŠ Mládí 135'!E24+'ZŠ Mohylová 1963'!E24+'ZŠ Trávníčkova 1744'!E24</f>
        <v>102050.88</v>
      </c>
      <c r="F24" s="43">
        <f>E24/D24</f>
        <v>0.8016565593087196</v>
      </c>
      <c r="G24" s="24">
        <f>+'ZŠ Brdičkova 1878'!G24+'ZŠ Bronzová 2027'!G24+'ZŠ prof.O.Chlupa Fingerova 2186'!G24+'ZŠ Janského 2189'!G24+'ZŠ Klausova 2450'!G24+'ZŠ Kuncova 1580'!G24+'ZŠ Mezi Školami 2322'!G24+'ZŠ Mládí 135'!G24+'ZŠ Mohylová 1963'!G24+'ZŠ Trávníčkova 1744'!G24</f>
        <v>21400</v>
      </c>
      <c r="H24" s="22">
        <f>+'ZŠ Brdičkova 1878'!H24+'ZŠ Bronzová 2027'!H24+'ZŠ prof.O.Chlupa Fingerova 2186'!H24+'ZŠ Janského 2189'!H24+'ZŠ Klausova 2450'!H24+'ZŠ Kuncova 1580'!H24+'ZŠ Mezi Školami 2322'!H24+'ZŠ Mládí 135'!H24+'ZŠ Mohylová 1963'!H24+'ZŠ Trávníčkova 1744'!H24</f>
        <v>73300</v>
      </c>
      <c r="I24" s="121">
        <f>+'ZŠ Brdičkova 1878'!I24+'ZŠ Bronzová 2027'!I24+'ZŠ prof.O.Chlupa Fingerova 2186'!I24+'ZŠ Janského 2189'!I24+'ZŠ Klausova 2450'!I24+'ZŠ Kuncova 1580'!I24+'ZŠ Mezi Školami 2322'!I24+'ZŠ Mládí 135'!I24+'ZŠ Mohylová 1963'!I24+'ZŠ Trávníčkova 1744'!I24</f>
        <v>72219.18</v>
      </c>
      <c r="J24" s="43">
        <f>I24/H24</f>
        <v>0.9852548431105047</v>
      </c>
      <c r="L24" s="44"/>
      <c r="N24" s="44"/>
    </row>
    <row r="25" spans="1:14" ht="15" customHeight="1">
      <c r="A25" s="10" t="s">
        <v>130</v>
      </c>
      <c r="B25" s="11">
        <v>504</v>
      </c>
      <c r="C25" s="24">
        <f>+'ZŠ Brdičkova 1878'!C25+'ZŠ Bronzová 2027'!C25+'ZŠ prof.O.Chlupa Fingerova 2186'!C25+'ZŠ Janského 2189'!C25+'ZŠ Klausova 2450'!C25+'ZŠ Kuncova 1580'!C25+'ZŠ Mezi Školami 2322'!C25+'ZŠ Mládí 135'!C25+'ZŠ Mohylová 1963'!C25+'ZŠ Trávníčkova 1744'!C25</f>
        <v>15000</v>
      </c>
      <c r="D25" s="22">
        <f>+'ZŠ Brdičkova 1878'!D25+'ZŠ Bronzová 2027'!D25+'ZŠ prof.O.Chlupa Fingerova 2186'!D25+'ZŠ Janského 2189'!D25+'ZŠ Klausova 2450'!D25+'ZŠ Kuncova 1580'!D25+'ZŠ Mezi Školami 2322'!D25+'ZŠ Mládí 135'!D25+'ZŠ Mohylová 1963'!D25+'ZŠ Trávníčkova 1744'!D25</f>
        <v>28000</v>
      </c>
      <c r="E25" s="121">
        <f>+'ZŠ Brdičkova 1878'!E25+'ZŠ Bronzová 2027'!E25+'ZŠ prof.O.Chlupa Fingerova 2186'!E25+'ZŠ Janského 2189'!E25+'ZŠ Klausova 2450'!E25+'ZŠ Kuncova 1580'!E25+'ZŠ Mezi Školami 2322'!E25+'ZŠ Mládí 135'!E25+'ZŠ Mohylová 1963'!E25+'ZŠ Trávníčkova 1744'!E25</f>
        <v>26955.67</v>
      </c>
      <c r="F25" s="43">
        <f>E25/D25</f>
        <v>0.9627024999999999</v>
      </c>
      <c r="G25" s="24">
        <f>+'ZŠ Brdičkova 1878'!G25+'ZŠ Bronzová 2027'!G25+'ZŠ prof.O.Chlupa Fingerova 2186'!G25+'ZŠ Janského 2189'!G25+'ZŠ Klausova 2450'!G25+'ZŠ Kuncova 1580'!G25+'ZŠ Mezi Školami 2322'!G25+'ZŠ Mládí 135'!G25+'ZŠ Mohylová 1963'!G25+'ZŠ Trávníčkova 1744'!G25</f>
        <v>39000</v>
      </c>
      <c r="H25" s="22">
        <f>+'ZŠ Brdičkova 1878'!H25+'ZŠ Bronzová 2027'!H25+'ZŠ prof.O.Chlupa Fingerova 2186'!H25+'ZŠ Janského 2189'!H25+'ZŠ Klausova 2450'!H25+'ZŠ Kuncova 1580'!H25+'ZŠ Mezi Školami 2322'!H25+'ZŠ Mládí 135'!H25+'ZŠ Mohylová 1963'!H25+'ZŠ Trávníčkova 1744'!H25</f>
        <v>55400</v>
      </c>
      <c r="I25" s="121">
        <f>+'ZŠ Brdičkova 1878'!I25+'ZŠ Bronzová 2027'!I25+'ZŠ prof.O.Chlupa Fingerova 2186'!I25+'ZŠ Janského 2189'!I25+'ZŠ Klausova 2450'!I25+'ZŠ Kuncova 1580'!I25+'ZŠ Mezi Školami 2322'!I25+'ZŠ Mládí 135'!I25+'ZŠ Mohylová 1963'!I25+'ZŠ Trávníčkova 1744'!I25</f>
        <v>53526.15</v>
      </c>
      <c r="J25" s="43">
        <f>I25/H25</f>
        <v>0.9661759927797834</v>
      </c>
      <c r="L25" s="44"/>
      <c r="N25" s="44"/>
    </row>
    <row r="26" spans="1:14" ht="15" customHeight="1">
      <c r="A26" s="10" t="s">
        <v>131</v>
      </c>
      <c r="B26" s="11">
        <v>511</v>
      </c>
      <c r="C26" s="24">
        <f>+'ZŠ Brdičkova 1878'!C26+'ZŠ Bronzová 2027'!C26+'ZŠ prof.O.Chlupa Fingerova 2186'!C26+'ZŠ Janského 2189'!C26+'ZŠ Klausova 2450'!C26+'ZŠ Kuncova 1580'!C26+'ZŠ Mezi Školami 2322'!C26+'ZŠ Mládí 135'!C26+'ZŠ Mohylová 1963'!C26+'ZŠ Trávníčkova 1744'!C26</f>
        <v>1446000</v>
      </c>
      <c r="D26" s="22">
        <f>+'ZŠ Brdičkova 1878'!D26+'ZŠ Bronzová 2027'!D26+'ZŠ prof.O.Chlupa Fingerova 2186'!D26+'ZŠ Janského 2189'!D26+'ZŠ Klausova 2450'!D26+'ZŠ Kuncova 1580'!D26+'ZŠ Mezi Školami 2322'!D26+'ZŠ Mládí 135'!D26+'ZŠ Mohylová 1963'!D26+'ZŠ Trávníčkova 1744'!D26</f>
        <v>2840600</v>
      </c>
      <c r="E26" s="121">
        <f>+'ZŠ Brdičkova 1878'!E26+'ZŠ Bronzová 2027'!E26+'ZŠ prof.O.Chlupa Fingerova 2186'!E26+'ZŠ Janského 2189'!E26+'ZŠ Klausova 2450'!E26+'ZŠ Kuncova 1580'!E26+'ZŠ Mezi Školami 2322'!E26+'ZŠ Mládí 135'!E26+'ZŠ Mohylová 1963'!E26+'ZŠ Trávníčkova 1744'!E26</f>
        <v>2826034.6399999997</v>
      </c>
      <c r="F26" s="43">
        <f t="shared" si="3"/>
        <v>0.9948724354009715</v>
      </c>
      <c r="G26" s="24">
        <f>+'ZŠ Brdičkova 1878'!G26+'ZŠ Bronzová 2027'!G26+'ZŠ prof.O.Chlupa Fingerova 2186'!G26+'ZŠ Janského 2189'!G26+'ZŠ Klausova 2450'!G26+'ZŠ Kuncova 1580'!G26+'ZŠ Mezi Školami 2322'!G26+'ZŠ Mládí 135'!G26+'ZŠ Mohylová 1963'!G26+'ZŠ Trávníčkova 1744'!G26</f>
        <v>197000</v>
      </c>
      <c r="H26" s="22">
        <f>+'ZŠ Brdičkova 1878'!H26+'ZŠ Bronzová 2027'!H26+'ZŠ prof.O.Chlupa Fingerova 2186'!H26+'ZŠ Janského 2189'!H26+'ZŠ Klausova 2450'!H26+'ZŠ Kuncova 1580'!H26+'ZŠ Mezi Školami 2322'!H26+'ZŠ Mládí 135'!H26+'ZŠ Mohylová 1963'!H26+'ZŠ Trávníčkova 1744'!H26</f>
        <v>97200</v>
      </c>
      <c r="I26" s="121">
        <f>+'ZŠ Brdičkova 1878'!I26+'ZŠ Bronzová 2027'!I26+'ZŠ prof.O.Chlupa Fingerova 2186'!I26+'ZŠ Janského 2189'!I26+'ZŠ Klausova 2450'!I26+'ZŠ Kuncova 1580'!I26+'ZŠ Mezi Školami 2322'!I26+'ZŠ Mládí 135'!I26+'ZŠ Mohylová 1963'!I26+'ZŠ Trávníčkova 1744'!I26</f>
        <v>96481.64000000001</v>
      </c>
      <c r="J26" s="43">
        <f t="shared" si="2"/>
        <v>0.9926094650205762</v>
      </c>
      <c r="L26" s="44"/>
      <c r="N26" s="44"/>
    </row>
    <row r="27" spans="1:14" ht="15" customHeight="1">
      <c r="A27" s="10" t="s">
        <v>141</v>
      </c>
      <c r="B27" s="11">
        <v>512</v>
      </c>
      <c r="C27" s="24">
        <f>+'ZŠ Brdičkova 1878'!C27+'ZŠ Bronzová 2027'!C27+'ZŠ prof.O.Chlupa Fingerova 2186'!C27+'ZŠ Janského 2189'!C27+'ZŠ Klausova 2450'!C27+'ZŠ Kuncova 1580'!C27+'ZŠ Mezi Školami 2322'!C27+'ZŠ Mládí 135'!C27+'ZŠ Mohylová 1963'!C27+'ZŠ Trávníčkova 1744'!C27</f>
        <v>121000</v>
      </c>
      <c r="D27" s="22">
        <f>+'ZŠ Brdičkova 1878'!D27+'ZŠ Bronzová 2027'!D27+'ZŠ prof.O.Chlupa Fingerova 2186'!D27+'ZŠ Janského 2189'!D27+'ZŠ Klausova 2450'!D27+'ZŠ Kuncova 1580'!D27+'ZŠ Mezi Školami 2322'!D27+'ZŠ Mládí 135'!D27+'ZŠ Mohylová 1963'!D27+'ZŠ Trávníčkova 1744'!D27</f>
        <v>47300</v>
      </c>
      <c r="E27" s="121">
        <f>+'ZŠ Brdičkova 1878'!E27+'ZŠ Bronzová 2027'!E27+'ZŠ prof.O.Chlupa Fingerova 2186'!E27+'ZŠ Janského 2189'!E27+'ZŠ Klausova 2450'!E27+'ZŠ Kuncova 1580'!E27+'ZŠ Mezi Školami 2322'!E27+'ZŠ Mládí 135'!E27+'ZŠ Mohylová 1963'!E27+'ZŠ Trávníčkova 1744'!E27</f>
        <v>36987.84</v>
      </c>
      <c r="F27" s="43">
        <f t="shared" si="3"/>
        <v>0.7819839323467229</v>
      </c>
      <c r="G27" s="24">
        <f>+'ZŠ Brdičkova 1878'!G27+'ZŠ Bronzová 2027'!G27+'ZŠ prof.O.Chlupa Fingerova 2186'!G27+'ZŠ Janského 2189'!G27+'ZŠ Klausova 2450'!G27+'ZŠ Kuncova 1580'!G27+'ZŠ Mezi Školami 2322'!G27+'ZŠ Mládí 135'!G27+'ZŠ Mohylová 1963'!G27+'ZŠ Trávníčkova 1744'!G27</f>
        <v>0</v>
      </c>
      <c r="H27" s="22">
        <f>+'ZŠ Brdičkova 1878'!H27+'ZŠ Bronzová 2027'!H27+'ZŠ prof.O.Chlupa Fingerova 2186'!H27+'ZŠ Janského 2189'!H27+'ZŠ Klausova 2450'!H27+'ZŠ Kuncova 1580'!H27+'ZŠ Mezi Školami 2322'!H27+'ZŠ Mládí 135'!H27+'ZŠ Mohylová 1963'!H27+'ZŠ Trávníčkova 1744'!H27</f>
        <v>100</v>
      </c>
      <c r="I27" s="121">
        <f>+'ZŠ Brdičkova 1878'!I27+'ZŠ Bronzová 2027'!I27+'ZŠ prof.O.Chlupa Fingerova 2186'!I27+'ZŠ Janského 2189'!I27+'ZŠ Klausova 2450'!I27+'ZŠ Kuncova 1580'!I27+'ZŠ Mezi Školami 2322'!I27+'ZŠ Mládí 135'!I27+'ZŠ Mohylová 1963'!I27+'ZŠ Trávníčkova 1744'!I27</f>
        <v>64.16</v>
      </c>
      <c r="J27" s="43">
        <f t="shared" si="2"/>
        <v>0.6416</v>
      </c>
      <c r="L27" s="44"/>
      <c r="N27" s="44"/>
    </row>
    <row r="28" spans="1:14" ht="15" customHeight="1">
      <c r="A28" s="10" t="s">
        <v>132</v>
      </c>
      <c r="B28" s="11">
        <v>513</v>
      </c>
      <c r="C28" s="24">
        <f>+'ZŠ Brdičkova 1878'!C28+'ZŠ Bronzová 2027'!C28+'ZŠ prof.O.Chlupa Fingerova 2186'!C28+'ZŠ Janského 2189'!C28+'ZŠ Klausova 2450'!C28+'ZŠ Kuncova 1580'!C28+'ZŠ Mezi Školami 2322'!C28+'ZŠ Mládí 135'!C28+'ZŠ Mohylová 1963'!C28+'ZŠ Trávníčkova 1744'!C28</f>
        <v>33000</v>
      </c>
      <c r="D28" s="22">
        <f>+'ZŠ Brdičkova 1878'!D28+'ZŠ Bronzová 2027'!D28+'ZŠ prof.O.Chlupa Fingerova 2186'!D28+'ZŠ Janského 2189'!D28+'ZŠ Klausova 2450'!D28+'ZŠ Kuncova 1580'!D28+'ZŠ Mezi Školami 2322'!D28+'ZŠ Mládí 135'!D28+'ZŠ Mohylová 1963'!D28+'ZŠ Trávníčkova 1744'!D28</f>
        <v>32500</v>
      </c>
      <c r="E28" s="121">
        <f>+'ZŠ Brdičkova 1878'!E28+'ZŠ Bronzová 2027'!E28+'ZŠ prof.O.Chlupa Fingerova 2186'!E28+'ZŠ Janského 2189'!E28+'ZŠ Klausova 2450'!E28+'ZŠ Kuncova 1580'!E28+'ZŠ Mezi Školami 2322'!E28+'ZŠ Mládí 135'!E28+'ZŠ Mohylová 1963'!E28+'ZŠ Trávníčkova 1744'!E28</f>
        <v>27370</v>
      </c>
      <c r="F28" s="43">
        <f t="shared" si="3"/>
        <v>0.8421538461538461</v>
      </c>
      <c r="G28" s="24">
        <f>+'ZŠ Brdičkova 1878'!G28+'ZŠ Bronzová 2027'!G28+'ZŠ prof.O.Chlupa Fingerova 2186'!G28+'ZŠ Janského 2189'!G28+'ZŠ Klausova 2450'!G28+'ZŠ Kuncova 1580'!G28+'ZŠ Mezi Školami 2322'!G28+'ZŠ Mládí 135'!G28+'ZŠ Mohylová 1963'!G28+'ZŠ Trávníčkova 1744'!G28</f>
        <v>0</v>
      </c>
      <c r="H28" s="22">
        <f>+'ZŠ Brdičkova 1878'!H28+'ZŠ Bronzová 2027'!H28+'ZŠ prof.O.Chlupa Fingerova 2186'!H28+'ZŠ Janského 2189'!H28+'ZŠ Klausova 2450'!H28+'ZŠ Kuncova 1580'!H28+'ZŠ Mezi Školami 2322'!H28+'ZŠ Mládí 135'!H28+'ZŠ Mohylová 1963'!H28+'ZŠ Trávníčkova 1744'!H28</f>
        <v>0</v>
      </c>
      <c r="I28" s="121">
        <f>+'ZŠ Brdičkova 1878'!I28+'ZŠ Bronzová 2027'!I28+'ZŠ prof.O.Chlupa Fingerova 2186'!I28+'ZŠ Janského 2189'!I28+'ZŠ Klausova 2450'!I28+'ZŠ Kuncova 1580'!I28+'ZŠ Mezi Školami 2322'!I28+'ZŠ Mládí 135'!I28+'ZŠ Mohylová 1963'!I28+'ZŠ Trávníčkova 1744'!I28</f>
        <v>0</v>
      </c>
      <c r="J28" s="43">
        <v>0</v>
      </c>
      <c r="L28" s="44"/>
      <c r="N28" s="44"/>
    </row>
    <row r="29" spans="1:14" ht="15" customHeight="1">
      <c r="A29" s="10" t="s">
        <v>133</v>
      </c>
      <c r="B29" s="11">
        <v>518</v>
      </c>
      <c r="C29" s="24">
        <f>+'ZŠ Brdičkova 1878'!C29+'ZŠ Bronzová 2027'!C29+'ZŠ prof.O.Chlupa Fingerova 2186'!C29+'ZŠ Janského 2189'!C29+'ZŠ Klausova 2450'!C29+'ZŠ Kuncova 1580'!C29+'ZŠ Mezi Školami 2322'!C29+'ZŠ Mládí 135'!C29+'ZŠ Mohylová 1963'!C29+'ZŠ Trávníčkova 1744'!C29</f>
        <v>9433700</v>
      </c>
      <c r="D29" s="22">
        <f>+'ZŠ Brdičkova 1878'!D29+'ZŠ Bronzová 2027'!D29+'ZŠ prof.O.Chlupa Fingerova 2186'!D29+'ZŠ Janského 2189'!D29+'ZŠ Klausova 2450'!D29+'ZŠ Kuncova 1580'!D29+'ZŠ Mezi Školami 2322'!D29+'ZŠ Mládí 135'!D29+'ZŠ Mohylová 1963'!D29+'ZŠ Trávníčkova 1744'!D29</f>
        <v>16694000</v>
      </c>
      <c r="E29" s="121">
        <f>+'ZŠ Brdičkova 1878'!E29+'ZŠ Bronzová 2027'!E29+'ZŠ prof.O.Chlupa Fingerova 2186'!E29+'ZŠ Janského 2189'!E29+'ZŠ Klausova 2450'!E29+'ZŠ Kuncova 1580'!E29+'ZŠ Mezi Školami 2322'!E29+'ZŠ Mládí 135'!E29+'ZŠ Mohylová 1963'!E29+'ZŠ Trávníčkova 1744'!E29</f>
        <v>16506360.299999999</v>
      </c>
      <c r="F29" s="43">
        <f t="shared" si="3"/>
        <v>0.9887600515155145</v>
      </c>
      <c r="G29" s="24">
        <f>+'ZŠ Brdičkova 1878'!G29+'ZŠ Bronzová 2027'!G29+'ZŠ prof.O.Chlupa Fingerova 2186'!G29+'ZŠ Janského 2189'!G29+'ZŠ Klausova 2450'!G29+'ZŠ Kuncova 1580'!G29+'ZŠ Mezi Školami 2322'!G29+'ZŠ Mládí 135'!G29+'ZŠ Mohylová 1963'!G29+'ZŠ Trávníčkova 1744'!G29</f>
        <v>663000</v>
      </c>
      <c r="H29" s="22">
        <f>+'ZŠ Brdičkova 1878'!H29+'ZŠ Bronzová 2027'!H29+'ZŠ prof.O.Chlupa Fingerova 2186'!H29+'ZŠ Janského 2189'!H29+'ZŠ Klausova 2450'!H29+'ZŠ Kuncova 1580'!H29+'ZŠ Mezi Školami 2322'!H29+'ZŠ Mládí 135'!H29+'ZŠ Mohylová 1963'!H29+'ZŠ Trávníčkova 1744'!H29</f>
        <v>951600</v>
      </c>
      <c r="I29" s="121">
        <f>+'ZŠ Brdičkova 1878'!I29+'ZŠ Bronzová 2027'!I29+'ZŠ prof.O.Chlupa Fingerova 2186'!I29+'ZŠ Janského 2189'!I29+'ZŠ Klausova 2450'!I29+'ZŠ Kuncova 1580'!I29+'ZŠ Mezi Školami 2322'!I29+'ZŠ Mládí 135'!I29+'ZŠ Mohylová 1963'!I29+'ZŠ Trávníčkova 1744'!I29</f>
        <v>942949.4800000001</v>
      </c>
      <c r="J29" s="43">
        <f t="shared" si="2"/>
        <v>0.9909094997898278</v>
      </c>
      <c r="L29" s="44"/>
      <c r="N29" s="44"/>
    </row>
    <row r="30" spans="1:14" ht="15" customHeight="1">
      <c r="A30" s="10" t="s">
        <v>134</v>
      </c>
      <c r="B30" s="11">
        <v>521</v>
      </c>
      <c r="C30" s="24">
        <f>+'ZŠ Brdičkova 1878'!C30+'ZŠ Bronzová 2027'!C30+'ZŠ prof.O.Chlupa Fingerova 2186'!C30+'ZŠ Janského 2189'!C30+'ZŠ Klausova 2450'!C30+'ZŠ Kuncova 1580'!C30+'ZŠ Mezi Školami 2322'!C30+'ZŠ Mládí 135'!C30+'ZŠ Mohylová 1963'!C30+'ZŠ Trávníčkova 1744'!C30</f>
        <v>2621000</v>
      </c>
      <c r="D30" s="22">
        <f>+'ZŠ Brdičkova 1878'!D30+'ZŠ Bronzová 2027'!D30+'ZŠ prof.O.Chlupa Fingerova 2186'!D30+'ZŠ Janského 2189'!D30+'ZŠ Klausova 2450'!D30+'ZŠ Kuncova 1580'!D30+'ZŠ Mezi Školami 2322'!D30+'ZŠ Mládí 135'!D30+'ZŠ Mohylová 1963'!D30+'ZŠ Trávníčkova 1744'!D30</f>
        <v>11715300</v>
      </c>
      <c r="E30" s="121">
        <f>+'ZŠ Brdičkova 1878'!E30+'ZŠ Bronzová 2027'!E30+'ZŠ prof.O.Chlupa Fingerova 2186'!E30+'ZŠ Janského 2189'!E30+'ZŠ Klausova 2450'!E30+'ZŠ Kuncova 1580'!E30+'ZŠ Mezi Školami 2322'!E30+'ZŠ Mládí 135'!E30+'ZŠ Mohylová 1963'!E30+'ZŠ Trávníčkova 1744'!E30</f>
        <v>11588616.98</v>
      </c>
      <c r="F30" s="43">
        <f t="shared" si="3"/>
        <v>0.9891865321417292</v>
      </c>
      <c r="G30" s="24">
        <f>+'ZŠ Brdičkova 1878'!G30+'ZŠ Bronzová 2027'!G30+'ZŠ prof.O.Chlupa Fingerova 2186'!G30+'ZŠ Janského 2189'!G30+'ZŠ Klausova 2450'!G30+'ZŠ Kuncova 1580'!G30+'ZŠ Mezi Školami 2322'!G30+'ZŠ Mládí 135'!G30+'ZŠ Mohylová 1963'!G30+'ZŠ Trávníčkova 1744'!G30</f>
        <v>4236000</v>
      </c>
      <c r="H30" s="22">
        <f>+'ZŠ Brdičkova 1878'!H30+'ZŠ Bronzová 2027'!H30+'ZŠ prof.O.Chlupa Fingerova 2186'!H30+'ZŠ Janského 2189'!H30+'ZŠ Klausova 2450'!H30+'ZŠ Kuncova 1580'!H30+'ZŠ Mezi Školami 2322'!H30+'ZŠ Mládí 135'!H30+'ZŠ Mohylová 1963'!H30+'ZŠ Trávníčkova 1744'!H30</f>
        <v>2290600</v>
      </c>
      <c r="I30" s="121">
        <f>+'ZŠ Brdičkova 1878'!I30+'ZŠ Bronzová 2027'!I30+'ZŠ prof.O.Chlupa Fingerova 2186'!I30+'ZŠ Janského 2189'!I30+'ZŠ Klausova 2450'!I30+'ZŠ Kuncova 1580'!I30+'ZŠ Mezi Školami 2322'!I30+'ZŠ Mládí 135'!I30+'ZŠ Mohylová 1963'!I30+'ZŠ Trávníčkova 1744'!I30</f>
        <v>2290147</v>
      </c>
      <c r="J30" s="43">
        <f t="shared" si="2"/>
        <v>0.9998022352222126</v>
      </c>
      <c r="L30" s="44"/>
      <c r="N30" s="44"/>
    </row>
    <row r="31" spans="1:14" ht="15" customHeight="1">
      <c r="A31" s="10" t="s">
        <v>135</v>
      </c>
      <c r="B31" s="11">
        <v>524</v>
      </c>
      <c r="C31" s="24">
        <f>+'ZŠ Brdičkova 1878'!C31+'ZŠ Bronzová 2027'!C31+'ZŠ prof.O.Chlupa Fingerova 2186'!C31+'ZŠ Janského 2189'!C31+'ZŠ Klausova 2450'!C31+'ZŠ Kuncova 1580'!C31+'ZŠ Mezi Školami 2322'!C31+'ZŠ Mládí 135'!C31+'ZŠ Mohylová 1963'!C31+'ZŠ Trávníčkova 1744'!C31</f>
        <v>54200</v>
      </c>
      <c r="D31" s="22">
        <f>+'ZŠ Brdičkova 1878'!D31+'ZŠ Bronzová 2027'!D31+'ZŠ prof.O.Chlupa Fingerova 2186'!D31+'ZŠ Janského 2189'!D31+'ZŠ Klausova 2450'!D31+'ZŠ Kuncova 1580'!D31+'ZŠ Mezi Školami 2322'!D31+'ZŠ Mládí 135'!D31+'ZŠ Mohylová 1963'!D31+'ZŠ Trávníčkova 1744'!D31</f>
        <v>3069200</v>
      </c>
      <c r="E31" s="121">
        <f>+'ZŠ Brdičkova 1878'!E31+'ZŠ Bronzová 2027'!E31+'ZŠ prof.O.Chlupa Fingerova 2186'!E31+'ZŠ Janského 2189'!E31+'ZŠ Klausova 2450'!E31+'ZŠ Kuncova 1580'!E31+'ZŠ Mezi Školami 2322'!E31+'ZŠ Mládí 135'!E31+'ZŠ Mohylová 1963'!E31+'ZŠ Trávníčkova 1744'!E31</f>
        <v>3028606</v>
      </c>
      <c r="F31" s="43">
        <f t="shared" si="3"/>
        <v>0.9867737521178157</v>
      </c>
      <c r="G31" s="24">
        <f>+'ZŠ Brdičkova 1878'!G31+'ZŠ Bronzová 2027'!G31+'ZŠ prof.O.Chlupa Fingerova 2186'!G31+'ZŠ Janského 2189'!G31+'ZŠ Klausova 2450'!G31+'ZŠ Kuncova 1580'!G31+'ZŠ Mezi Školami 2322'!G31+'ZŠ Mládí 135'!G31+'ZŠ Mohylová 1963'!G31+'ZŠ Trávníčkova 1744'!G31</f>
        <v>746000</v>
      </c>
      <c r="H31" s="22">
        <f>+'ZŠ Brdičkova 1878'!H31+'ZŠ Bronzová 2027'!H31+'ZŠ prof.O.Chlupa Fingerova 2186'!H31+'ZŠ Janského 2189'!H31+'ZŠ Klausova 2450'!H31+'ZŠ Kuncova 1580'!H31+'ZŠ Mezi Školami 2322'!H31+'ZŠ Mládí 135'!H31+'ZŠ Mohylová 1963'!H31+'ZŠ Trávníčkova 1744'!H31</f>
        <v>413200</v>
      </c>
      <c r="I31" s="121">
        <f>+'ZŠ Brdičkova 1878'!I31+'ZŠ Bronzová 2027'!I31+'ZŠ prof.O.Chlupa Fingerova 2186'!I31+'ZŠ Janského 2189'!I31+'ZŠ Klausova 2450'!I31+'ZŠ Kuncova 1580'!I31+'ZŠ Mezi Školami 2322'!I31+'ZŠ Mládí 135'!I31+'ZŠ Mohylová 1963'!I31+'ZŠ Trávníčkova 1744'!I31</f>
        <v>412382</v>
      </c>
      <c r="J31" s="43">
        <f t="shared" si="2"/>
        <v>0.9980203291384317</v>
      </c>
      <c r="L31" s="44"/>
      <c r="N31" s="44"/>
    </row>
    <row r="32" spans="1:14" ht="15" customHeight="1">
      <c r="A32" s="10" t="s">
        <v>206</v>
      </c>
      <c r="B32" s="11">
        <v>527</v>
      </c>
      <c r="C32" s="24">
        <f>+'ZŠ Brdičkova 1878'!C32+'ZŠ Bronzová 2027'!C32+'ZŠ prof.O.Chlupa Fingerova 2186'!C32+'ZŠ Janského 2189'!C32+'ZŠ Klausova 2450'!C32+'ZŠ Kuncova 1580'!C32+'ZŠ Mezi Školami 2322'!C32+'ZŠ Mládí 135'!C32+'ZŠ Mohylová 1963'!C32+'ZŠ Trávníčkova 1744'!C32</f>
        <v>29000</v>
      </c>
      <c r="D32" s="22">
        <f>+'ZŠ Brdičkova 1878'!D32+'ZŠ Bronzová 2027'!D32+'ZŠ prof.O.Chlupa Fingerova 2186'!D32+'ZŠ Janského 2189'!D32+'ZŠ Klausova 2450'!D32+'ZŠ Kuncova 1580'!D32+'ZŠ Mezi Školami 2322'!D32+'ZŠ Mládí 135'!D32+'ZŠ Mohylová 1963'!D32+'ZŠ Trávníčkova 1744'!D32</f>
        <v>1321400</v>
      </c>
      <c r="E32" s="121">
        <f>+'ZŠ Brdičkova 1878'!E32+'ZŠ Bronzová 2027'!E32+'ZŠ prof.O.Chlupa Fingerova 2186'!E32+'ZŠ Janského 2189'!E32+'ZŠ Klausova 2450'!E32+'ZŠ Kuncova 1580'!E32+'ZŠ Mezi Školami 2322'!E32+'ZŠ Mládí 135'!E32+'ZŠ Mohylová 1963'!E32+'ZŠ Trávníčkova 1744'!E32</f>
        <v>1321043.43</v>
      </c>
      <c r="F32" s="43">
        <f t="shared" si="3"/>
        <v>0.9997301574088088</v>
      </c>
      <c r="G32" s="24">
        <f>+'ZŠ Brdičkova 1878'!G32+'ZŠ Bronzová 2027'!G32+'ZŠ prof.O.Chlupa Fingerova 2186'!G32+'ZŠ Janského 2189'!G32+'ZŠ Klausova 2450'!G32+'ZŠ Kuncova 1580'!G32+'ZŠ Mezi Školami 2322'!G32+'ZŠ Mládí 135'!G32+'ZŠ Mohylová 1963'!G32+'ZŠ Trávníčkova 1744'!G32</f>
        <v>15800</v>
      </c>
      <c r="H32" s="22">
        <f>+'ZŠ Brdičkova 1878'!H32+'ZŠ Bronzová 2027'!H32+'ZŠ prof.O.Chlupa Fingerova 2186'!H32+'ZŠ Janského 2189'!H32+'ZŠ Klausova 2450'!H32+'ZŠ Kuncova 1580'!H32+'ZŠ Mezi Školami 2322'!H32+'ZŠ Mládí 135'!H32+'ZŠ Mohylová 1963'!H32+'ZŠ Trávníčkova 1744'!H32</f>
        <v>15200</v>
      </c>
      <c r="I32" s="121">
        <f>+'ZŠ Brdičkova 1878'!I32+'ZŠ Bronzová 2027'!I32+'ZŠ prof.O.Chlupa Fingerova 2186'!I32+'ZŠ Janského 2189'!I32+'ZŠ Klausova 2450'!I32+'ZŠ Kuncova 1580'!I32+'ZŠ Mezi Školami 2322'!I32+'ZŠ Mládí 135'!I32+'ZŠ Mohylová 1963'!I32+'ZŠ Trávníčkova 1744'!I32</f>
        <v>11413.099999999999</v>
      </c>
      <c r="J32" s="43">
        <f t="shared" si="2"/>
        <v>0.7508618421052631</v>
      </c>
      <c r="L32" s="44"/>
      <c r="N32" s="44"/>
    </row>
    <row r="33" spans="1:14" ht="15" customHeight="1">
      <c r="A33" s="10" t="s">
        <v>136</v>
      </c>
      <c r="B33" s="11">
        <v>525</v>
      </c>
      <c r="C33" s="24">
        <f>+'ZŠ Brdičkova 1878'!C33+'ZŠ Bronzová 2027'!C33+'ZŠ prof.O.Chlupa Fingerova 2186'!C33+'ZŠ Janského 2189'!C33+'ZŠ Klausova 2450'!C33+'ZŠ Kuncova 1580'!C33+'ZŠ Mezi Školami 2322'!C33+'ZŠ Mládí 135'!C33+'ZŠ Mohylová 1963'!C33+'ZŠ Trávníčkova 1744'!C33</f>
        <v>0</v>
      </c>
      <c r="D33" s="22">
        <f>+'ZŠ Brdičkova 1878'!D33+'ZŠ Bronzová 2027'!D33+'ZŠ prof.O.Chlupa Fingerova 2186'!D33+'ZŠ Janského 2189'!D33+'ZŠ Klausova 2450'!D33+'ZŠ Kuncova 1580'!D33+'ZŠ Mezi Školami 2322'!D33+'ZŠ Mládí 135'!D33+'ZŠ Mohylová 1963'!D33+'ZŠ Trávníčkova 1744'!D33</f>
        <v>700</v>
      </c>
      <c r="E33" s="121">
        <f>+'ZŠ Brdičkova 1878'!E33+'ZŠ Bronzová 2027'!E33+'ZŠ prof.O.Chlupa Fingerova 2186'!E33+'ZŠ Janského 2189'!E33+'ZŠ Klausova 2450'!E33+'ZŠ Kuncova 1580'!E33+'ZŠ Mezi Školami 2322'!E33+'ZŠ Mládí 135'!E33+'ZŠ Mohylová 1963'!E33+'ZŠ Trávníčkova 1744'!E33</f>
        <v>623.97</v>
      </c>
      <c r="F33" s="43">
        <f t="shared" si="3"/>
        <v>0.8913857142857143</v>
      </c>
      <c r="G33" s="24">
        <f>+'ZŠ Brdičkova 1878'!G33+'ZŠ Bronzová 2027'!G33+'ZŠ prof.O.Chlupa Fingerova 2186'!G33+'ZŠ Janského 2189'!G33+'ZŠ Klausova 2450'!G33+'ZŠ Kuncova 1580'!G33+'ZŠ Mezi Školami 2322'!G33+'ZŠ Mládí 135'!G33+'ZŠ Mohylová 1963'!G33+'ZŠ Trávníčkova 1744'!G33</f>
        <v>0</v>
      </c>
      <c r="H33" s="22">
        <f>+'ZŠ Brdičkova 1878'!H33+'ZŠ Bronzová 2027'!H33+'ZŠ prof.O.Chlupa Fingerova 2186'!H33+'ZŠ Janského 2189'!H33+'ZŠ Klausova 2450'!H33+'ZŠ Kuncova 1580'!H33+'ZŠ Mezi Školami 2322'!H33+'ZŠ Mládí 135'!H33+'ZŠ Mohylová 1963'!H33+'ZŠ Trávníčkova 1744'!H33</f>
        <v>2800</v>
      </c>
      <c r="I33" s="121">
        <f>+'ZŠ Brdičkova 1878'!I33+'ZŠ Bronzová 2027'!I33+'ZŠ prof.O.Chlupa Fingerova 2186'!I33+'ZŠ Janského 2189'!I33+'ZŠ Klausova 2450'!I33+'ZŠ Kuncova 1580'!I33+'ZŠ Mezi Školami 2322'!I33+'ZŠ Mládí 135'!I33+'ZŠ Mohylová 1963'!I33+'ZŠ Trávníčkova 1744'!I33</f>
        <v>2016</v>
      </c>
      <c r="J33" s="43">
        <f t="shared" si="2"/>
        <v>0.72</v>
      </c>
      <c r="L33" s="44"/>
      <c r="N33" s="44"/>
    </row>
    <row r="34" spans="1:14" ht="15" customHeight="1">
      <c r="A34" s="10" t="s">
        <v>161</v>
      </c>
      <c r="B34" s="11">
        <v>528</v>
      </c>
      <c r="C34" s="24">
        <f>+'ZŠ Brdičkova 1878'!C34+'ZŠ Bronzová 2027'!C34+'ZŠ prof.O.Chlupa Fingerova 2186'!C34+'ZŠ Janského 2189'!C34+'ZŠ Klausova 2450'!C34+'ZŠ Kuncova 1580'!C34+'ZŠ Mezi Školami 2322'!C34+'ZŠ Mládí 135'!C34+'ZŠ Mohylová 1963'!C34+'ZŠ Trávníčkova 1744'!C34</f>
        <v>0</v>
      </c>
      <c r="D34" s="22">
        <f>+'ZŠ Brdičkova 1878'!D34+'ZŠ Bronzová 2027'!D34+'ZŠ prof.O.Chlupa Fingerova 2186'!D34+'ZŠ Janského 2189'!D34+'ZŠ Klausova 2450'!D34+'ZŠ Kuncova 1580'!D34+'ZŠ Mezi Školami 2322'!D34+'ZŠ Mládí 135'!D34+'ZŠ Mohylová 1963'!D34+'ZŠ Trávníčkova 1744'!D34</f>
        <v>100000</v>
      </c>
      <c r="E34" s="121">
        <f>+'ZŠ Brdičkova 1878'!E34+'ZŠ Bronzová 2027'!E34+'ZŠ prof.O.Chlupa Fingerova 2186'!E34+'ZŠ Janského 2189'!E34+'ZŠ Klausova 2450'!E34+'ZŠ Kuncova 1580'!E34+'ZŠ Mezi Školami 2322'!E34+'ZŠ Mládí 135'!E34+'ZŠ Mohylová 1963'!E34+'ZŠ Trávníčkova 1744'!E34</f>
        <v>0</v>
      </c>
      <c r="F34" s="43">
        <v>0</v>
      </c>
      <c r="G34" s="24">
        <f>+'ZŠ Brdičkova 1878'!G34+'ZŠ Bronzová 2027'!G34+'ZŠ prof.O.Chlupa Fingerova 2186'!G34+'ZŠ Janského 2189'!G34+'ZŠ Klausova 2450'!G34+'ZŠ Kuncova 1580'!G34+'ZŠ Mezi Školami 2322'!G34+'ZŠ Mládí 135'!G34+'ZŠ Mohylová 1963'!G34+'ZŠ Trávníčkova 1744'!G34</f>
        <v>0</v>
      </c>
      <c r="H34" s="22">
        <f>+'ZŠ Brdičkova 1878'!H34+'ZŠ Bronzová 2027'!H34+'ZŠ prof.O.Chlupa Fingerova 2186'!H34+'ZŠ Janského 2189'!H34+'ZŠ Klausova 2450'!H34+'ZŠ Kuncova 1580'!H34+'ZŠ Mezi Školami 2322'!H34+'ZŠ Mládí 135'!H34+'ZŠ Mohylová 1963'!H34+'ZŠ Trávníčkova 1744'!H34</f>
        <v>0</v>
      </c>
      <c r="I34" s="121">
        <f>+'ZŠ Brdičkova 1878'!I34+'ZŠ Bronzová 2027'!I34+'ZŠ prof.O.Chlupa Fingerova 2186'!I34+'ZŠ Janského 2189'!I34+'ZŠ Klausova 2450'!I34+'ZŠ Kuncova 1580'!I34+'ZŠ Mezi Školami 2322'!I34+'ZŠ Mládí 135'!I34+'ZŠ Mohylová 1963'!I34+'ZŠ Trávníčkova 1744'!I34</f>
        <v>0</v>
      </c>
      <c r="J34" s="43">
        <v>0</v>
      </c>
      <c r="L34" s="44"/>
      <c r="N34" s="44"/>
    </row>
    <row r="35" spans="1:14" ht="15" customHeight="1">
      <c r="A35" s="10" t="s">
        <v>138</v>
      </c>
      <c r="B35" s="11">
        <v>538</v>
      </c>
      <c r="C35" s="24">
        <f>+'ZŠ Brdičkova 1878'!C35+'ZŠ Bronzová 2027'!C35+'ZŠ prof.O.Chlupa Fingerova 2186'!C35+'ZŠ Janského 2189'!C35+'ZŠ Klausova 2450'!C35+'ZŠ Kuncova 1580'!C35+'ZŠ Mezi Školami 2322'!C35+'ZŠ Mládí 135'!C35+'ZŠ Mohylová 1963'!C35+'ZŠ Trávníčkova 1744'!C35</f>
        <v>0</v>
      </c>
      <c r="D35" s="22">
        <f>+'ZŠ Brdičkova 1878'!D35+'ZŠ Bronzová 2027'!D35+'ZŠ prof.O.Chlupa Fingerova 2186'!D35+'ZŠ Janského 2189'!D35+'ZŠ Klausova 2450'!D35+'ZŠ Kuncova 1580'!D35+'ZŠ Mezi Školami 2322'!D35+'ZŠ Mládí 135'!D35+'ZŠ Mohylová 1963'!D35+'ZŠ Trávníčkova 1744'!D35</f>
        <v>0</v>
      </c>
      <c r="E35" s="121">
        <f>+'ZŠ Brdičkova 1878'!E35+'ZŠ Bronzová 2027'!E35+'ZŠ prof.O.Chlupa Fingerova 2186'!E35+'ZŠ Janského 2189'!E35+'ZŠ Klausova 2450'!E35+'ZŠ Kuncova 1580'!E35+'ZŠ Mezi Školami 2322'!E35+'ZŠ Mládí 135'!E35+'ZŠ Mohylová 1963'!E35+'ZŠ Trávníčkova 1744'!E35</f>
        <v>0</v>
      </c>
      <c r="F35" s="43">
        <v>0</v>
      </c>
      <c r="G35" s="24">
        <f>+'ZŠ Brdičkova 1878'!G35+'ZŠ Bronzová 2027'!G35+'ZŠ prof.O.Chlupa Fingerova 2186'!G35+'ZŠ Janského 2189'!G35+'ZŠ Klausova 2450'!G35+'ZŠ Kuncova 1580'!G35+'ZŠ Mezi Školami 2322'!G35+'ZŠ Mládí 135'!G35+'ZŠ Mohylová 1963'!G35+'ZŠ Trávníčkova 1744'!G35</f>
        <v>0</v>
      </c>
      <c r="H35" s="22">
        <f>+'ZŠ Brdičkova 1878'!H35+'ZŠ Bronzová 2027'!H35+'ZŠ prof.O.Chlupa Fingerova 2186'!H35+'ZŠ Janského 2189'!H35+'ZŠ Klausova 2450'!H35+'ZŠ Kuncova 1580'!H35+'ZŠ Mezi Školami 2322'!H35+'ZŠ Mládí 135'!H35+'ZŠ Mohylová 1963'!H35+'ZŠ Trávníčkova 1744'!H35</f>
        <v>0</v>
      </c>
      <c r="I35" s="121">
        <f>+'ZŠ Brdičkova 1878'!I35+'ZŠ Bronzová 2027'!I35+'ZŠ prof.O.Chlupa Fingerova 2186'!I35+'ZŠ Janského 2189'!I35+'ZŠ Klausova 2450'!I35+'ZŠ Kuncova 1580'!I35+'ZŠ Mezi Školami 2322'!I35+'ZŠ Mládí 135'!I35+'ZŠ Mohylová 1963'!I35+'ZŠ Trávníčkova 1744'!I35</f>
        <v>0</v>
      </c>
      <c r="J35" s="43">
        <v>0</v>
      </c>
      <c r="L35" s="44"/>
      <c r="N35" s="44"/>
    </row>
    <row r="36" spans="1:14" ht="15" customHeight="1">
      <c r="A36" s="10" t="s">
        <v>139</v>
      </c>
      <c r="B36" s="11">
        <v>541</v>
      </c>
      <c r="C36" s="24">
        <f>+'ZŠ Brdičkova 1878'!C36+'ZŠ Bronzová 2027'!C36+'ZŠ prof.O.Chlupa Fingerova 2186'!C36+'ZŠ Janského 2189'!C36+'ZŠ Klausova 2450'!C36+'ZŠ Kuncova 1580'!C36+'ZŠ Mezi Školami 2322'!C36+'ZŠ Mládí 135'!C36+'ZŠ Mohylová 1963'!C36+'ZŠ Trávníčkova 1744'!C36</f>
        <v>0</v>
      </c>
      <c r="D36" s="22">
        <f>+'ZŠ Brdičkova 1878'!D36+'ZŠ Bronzová 2027'!D36+'ZŠ prof.O.Chlupa Fingerova 2186'!D36+'ZŠ Janského 2189'!D36+'ZŠ Klausova 2450'!D36+'ZŠ Kuncova 1580'!D36+'ZŠ Mezi Školami 2322'!D36+'ZŠ Mládí 135'!D36+'ZŠ Mohylová 1963'!D36+'ZŠ Trávníčkova 1744'!D36</f>
        <v>0</v>
      </c>
      <c r="E36" s="121">
        <f>+'ZŠ Brdičkova 1878'!E36+'ZŠ Bronzová 2027'!E36+'ZŠ prof.O.Chlupa Fingerova 2186'!E36+'ZŠ Janského 2189'!E36+'ZŠ Klausova 2450'!E36+'ZŠ Kuncova 1580'!E36+'ZŠ Mezi Školami 2322'!E36+'ZŠ Mládí 135'!E36+'ZŠ Mohylová 1963'!E36+'ZŠ Trávníčkova 1744'!E36</f>
        <v>0</v>
      </c>
      <c r="F36" s="43">
        <v>0</v>
      </c>
      <c r="G36" s="24">
        <f>+'ZŠ Brdičkova 1878'!G36+'ZŠ Bronzová 2027'!G36+'ZŠ prof.O.Chlupa Fingerova 2186'!G36+'ZŠ Janského 2189'!G36+'ZŠ Klausova 2450'!G36+'ZŠ Kuncova 1580'!G36+'ZŠ Mezi Školami 2322'!G36+'ZŠ Mládí 135'!G36+'ZŠ Mohylová 1963'!G36+'ZŠ Trávníčkova 1744'!G36</f>
        <v>0</v>
      </c>
      <c r="H36" s="22">
        <f>+'ZŠ Brdičkova 1878'!H36+'ZŠ Bronzová 2027'!H36+'ZŠ prof.O.Chlupa Fingerova 2186'!H36+'ZŠ Janského 2189'!H36+'ZŠ Klausova 2450'!H36+'ZŠ Kuncova 1580'!H36+'ZŠ Mezi Školami 2322'!H36+'ZŠ Mládí 135'!H36+'ZŠ Mohylová 1963'!H36+'ZŠ Trávníčkova 1744'!H36</f>
        <v>0</v>
      </c>
      <c r="I36" s="121">
        <f>+'ZŠ Brdičkova 1878'!I36+'ZŠ Bronzová 2027'!I36+'ZŠ prof.O.Chlupa Fingerova 2186'!I36+'ZŠ Janského 2189'!I36+'ZŠ Klausova 2450'!I36+'ZŠ Kuncova 1580'!I36+'ZŠ Mezi Školami 2322'!I36+'ZŠ Mládí 135'!I36+'ZŠ Mohylová 1963'!I36+'ZŠ Trávníčkova 1744'!I36</f>
        <v>0</v>
      </c>
      <c r="J36" s="43">
        <v>0</v>
      </c>
      <c r="L36" s="44"/>
      <c r="N36" s="44"/>
    </row>
    <row r="37" spans="1:14" ht="15" customHeight="1">
      <c r="A37" s="10" t="s">
        <v>235</v>
      </c>
      <c r="B37" s="11">
        <v>547</v>
      </c>
      <c r="C37" s="24">
        <f>+'ZŠ Brdičkova 1878'!C37+'ZŠ Bronzová 2027'!C37+'ZŠ prof.O.Chlupa Fingerova 2186'!C37+'ZŠ Janského 2189'!C37+'ZŠ Klausova 2450'!C37+'ZŠ Kuncova 1580'!C37+'ZŠ Mezi Školami 2322'!C37+'ZŠ Mládí 135'!C37+'ZŠ Mohylová 1963'!C37+'ZŠ Trávníčkova 1744'!C37</f>
        <v>0</v>
      </c>
      <c r="D37" s="22">
        <f>+'ZŠ Brdičkova 1878'!D37+'ZŠ Bronzová 2027'!D37+'ZŠ prof.O.Chlupa Fingerova 2186'!D37+'ZŠ Janského 2189'!D37+'ZŠ Klausova 2450'!D37+'ZŠ Kuncova 1580'!D37+'ZŠ Mezi Školami 2322'!D37+'ZŠ Mládí 135'!D37+'ZŠ Mohylová 1963'!D37+'ZŠ Trávníčkova 1744'!D37</f>
        <v>0</v>
      </c>
      <c r="E37" s="121">
        <f>+'ZŠ Brdičkova 1878'!E37+'ZŠ Bronzová 2027'!E37+'ZŠ prof.O.Chlupa Fingerova 2186'!E37+'ZŠ Janského 2189'!E37+'ZŠ Klausova 2450'!E37+'ZŠ Kuncova 1580'!E37+'ZŠ Mezi Školami 2322'!E37+'ZŠ Mládí 135'!E37+'ZŠ Mohylová 1963'!E37+'ZŠ Trávníčkova 1744'!E37</f>
        <v>0</v>
      </c>
      <c r="F37" s="43">
        <v>0</v>
      </c>
      <c r="G37" s="24">
        <f>+'ZŠ Brdičkova 1878'!G37+'ZŠ Bronzová 2027'!G37+'ZŠ prof.O.Chlupa Fingerova 2186'!G37+'ZŠ Janského 2189'!G37+'ZŠ Klausova 2450'!G37+'ZŠ Kuncova 1580'!G37+'ZŠ Mezi Školami 2322'!G37+'ZŠ Mládí 135'!G37+'ZŠ Mohylová 1963'!G37+'ZŠ Trávníčkova 1744'!G37</f>
        <v>0</v>
      </c>
      <c r="H37" s="22">
        <f>+'ZŠ Brdičkova 1878'!H37+'ZŠ Bronzová 2027'!H37+'ZŠ prof.O.Chlupa Fingerova 2186'!H37+'ZŠ Janského 2189'!H37+'ZŠ Klausova 2450'!H37+'ZŠ Kuncova 1580'!H37+'ZŠ Mezi Školami 2322'!H37+'ZŠ Mládí 135'!H37+'ZŠ Mohylová 1963'!H37+'ZŠ Trávníčkova 1744'!H37</f>
        <v>0</v>
      </c>
      <c r="I37" s="121">
        <f>+'ZŠ Brdičkova 1878'!I37+'ZŠ Bronzová 2027'!I37+'ZŠ prof.O.Chlupa Fingerova 2186'!I37+'ZŠ Janského 2189'!I37+'ZŠ Klausova 2450'!I37+'ZŠ Kuncova 1580'!I37+'ZŠ Mezi Školami 2322'!I37+'ZŠ Mládí 135'!I37+'ZŠ Mohylová 1963'!I37+'ZŠ Trávníčkova 1744'!I37</f>
        <v>0</v>
      </c>
      <c r="J37" s="43">
        <v>0</v>
      </c>
      <c r="L37" s="44"/>
      <c r="N37" s="44"/>
    </row>
    <row r="38" spans="1:14" ht="15" customHeight="1">
      <c r="A38" s="10" t="s">
        <v>173</v>
      </c>
      <c r="B38" s="11">
        <v>549</v>
      </c>
      <c r="C38" s="24">
        <f>+'ZŠ Brdičkova 1878'!C38+'ZŠ Bronzová 2027'!C38+'ZŠ prof.O.Chlupa Fingerova 2186'!C38+'ZŠ Janského 2189'!C38+'ZŠ Klausova 2450'!C38+'ZŠ Kuncova 1580'!C38+'ZŠ Mezi Školami 2322'!C38+'ZŠ Mládí 135'!C38+'ZŠ Mohylová 1963'!C38+'ZŠ Trávníčkova 1744'!C38</f>
        <v>1425500</v>
      </c>
      <c r="D38" s="22">
        <f>+'ZŠ Brdičkova 1878'!D38+'ZŠ Bronzová 2027'!D38+'ZŠ prof.O.Chlupa Fingerova 2186'!D38+'ZŠ Janského 2189'!D38+'ZŠ Klausova 2450'!D38+'ZŠ Kuncova 1580'!D38+'ZŠ Mezi Školami 2322'!D38+'ZŠ Mládí 135'!D38+'ZŠ Mohylová 1963'!D38+'ZŠ Trávníčkova 1744'!D38</f>
        <v>1578200</v>
      </c>
      <c r="E38" s="121">
        <f>+'ZŠ Brdičkova 1878'!E38+'ZŠ Bronzová 2027'!E38+'ZŠ prof.O.Chlupa Fingerova 2186'!E38+'ZŠ Janského 2189'!E38+'ZŠ Klausova 2450'!E38+'ZŠ Kuncova 1580'!E38+'ZŠ Mezi Školami 2322'!E38+'ZŠ Mládí 135'!E38+'ZŠ Mohylová 1963'!E38+'ZŠ Trávníčkova 1744'!E38</f>
        <v>1578682.53</v>
      </c>
      <c r="F38" s="43">
        <f t="shared" si="3"/>
        <v>1.0003057470536054</v>
      </c>
      <c r="G38" s="24">
        <f>+'ZŠ Brdičkova 1878'!G38+'ZŠ Bronzová 2027'!G38+'ZŠ prof.O.Chlupa Fingerova 2186'!G38+'ZŠ Janského 2189'!G38+'ZŠ Klausova 2450'!G38+'ZŠ Kuncova 1580'!G38+'ZŠ Mezi Školami 2322'!G38+'ZŠ Mládí 135'!G38+'ZŠ Mohylová 1963'!G38+'ZŠ Trávníčkova 1744'!G38</f>
        <v>319400</v>
      </c>
      <c r="H38" s="22">
        <f>+'ZŠ Brdičkova 1878'!H38+'ZŠ Bronzová 2027'!H38+'ZŠ prof.O.Chlupa Fingerova 2186'!H38+'ZŠ Janského 2189'!H38+'ZŠ Klausova 2450'!H38+'ZŠ Kuncova 1580'!H38+'ZŠ Mezi Školami 2322'!H38+'ZŠ Mládí 135'!H38+'ZŠ Mohylová 1963'!H38+'ZŠ Trávníčkova 1744'!H38</f>
        <v>430400</v>
      </c>
      <c r="I38" s="121">
        <f>+'ZŠ Brdičkova 1878'!I38+'ZŠ Bronzová 2027'!I38+'ZŠ prof.O.Chlupa Fingerova 2186'!I38+'ZŠ Janského 2189'!I38+'ZŠ Klausova 2450'!I38+'ZŠ Kuncova 1580'!I38+'ZŠ Mezi Školami 2322'!I38+'ZŠ Mládí 135'!I38+'ZŠ Mohylová 1963'!I38+'ZŠ Trávníčkova 1744'!I38</f>
        <v>388055.98</v>
      </c>
      <c r="J38" s="43">
        <f t="shared" si="2"/>
        <v>0.9016170539033457</v>
      </c>
      <c r="L38" s="44"/>
      <c r="N38" s="44"/>
    </row>
    <row r="39" spans="1:14" ht="15" customHeight="1">
      <c r="A39" s="17" t="s">
        <v>140</v>
      </c>
      <c r="B39" s="9">
        <v>551</v>
      </c>
      <c r="C39" s="24">
        <f>+'ZŠ Brdičkova 1878'!C39+'ZŠ Bronzová 2027'!C39+'ZŠ prof.O.Chlupa Fingerova 2186'!C39+'ZŠ Janského 2189'!C39+'ZŠ Klausova 2450'!C39+'ZŠ Kuncova 1580'!C39+'ZŠ Mezi Školami 2322'!C39+'ZŠ Mládí 135'!C39+'ZŠ Mohylová 1963'!C39+'ZŠ Trávníčkova 1744'!C39</f>
        <v>4545000</v>
      </c>
      <c r="D39" s="22">
        <f>+'ZŠ Brdičkova 1878'!D39+'ZŠ Bronzová 2027'!D39+'ZŠ prof.O.Chlupa Fingerova 2186'!D39+'ZŠ Janského 2189'!D39+'ZŠ Klausova 2450'!D39+'ZŠ Kuncova 1580'!D39+'ZŠ Mezi Školami 2322'!D39+'ZŠ Mládí 135'!D39+'ZŠ Mohylová 1963'!D39+'ZŠ Trávníčkova 1744'!D39</f>
        <v>4620600</v>
      </c>
      <c r="E39" s="121">
        <f>+'ZŠ Brdičkova 1878'!E39+'ZŠ Bronzová 2027'!E39+'ZŠ prof.O.Chlupa Fingerova 2186'!E39+'ZŠ Janského 2189'!E39+'ZŠ Klausova 2450'!E39+'ZŠ Kuncova 1580'!E39+'ZŠ Mezi Školami 2322'!E39+'ZŠ Mládí 135'!E39+'ZŠ Mohylová 1963'!E39+'ZŠ Trávníčkova 1744'!E39</f>
        <v>4612159.35</v>
      </c>
      <c r="F39" s="43">
        <f t="shared" si="3"/>
        <v>0.9981732567199064</v>
      </c>
      <c r="G39" s="24">
        <f>+'ZŠ Brdičkova 1878'!G39+'ZŠ Bronzová 2027'!G39+'ZŠ prof.O.Chlupa Fingerova 2186'!G39+'ZŠ Janského 2189'!G39+'ZŠ Klausova 2450'!G39+'ZŠ Kuncova 1580'!G39+'ZŠ Mezi Školami 2322'!G39+'ZŠ Mládí 135'!G39+'ZŠ Mohylová 1963'!G39+'ZŠ Trávníčkova 1744'!G39</f>
        <v>0</v>
      </c>
      <c r="H39" s="22">
        <f>+'ZŠ Brdičkova 1878'!H39+'ZŠ Bronzová 2027'!H39+'ZŠ prof.O.Chlupa Fingerova 2186'!H39+'ZŠ Janského 2189'!H39+'ZŠ Klausova 2450'!H39+'ZŠ Kuncova 1580'!H39+'ZŠ Mezi Školami 2322'!H39+'ZŠ Mládí 135'!H39+'ZŠ Mohylová 1963'!H39+'ZŠ Trávníčkova 1744'!H39</f>
        <v>0</v>
      </c>
      <c r="I39" s="121">
        <f>+'ZŠ Brdičkova 1878'!I39+'ZŠ Bronzová 2027'!I39+'ZŠ prof.O.Chlupa Fingerova 2186'!I39+'ZŠ Janského 2189'!I39+'ZŠ Klausova 2450'!I39+'ZŠ Kuncova 1580'!I39+'ZŠ Mezi Školami 2322'!I39+'ZŠ Mládí 135'!I39+'ZŠ Mohylová 1963'!I39+'ZŠ Trávníčkova 1744'!I39</f>
        <v>0</v>
      </c>
      <c r="J39" s="43">
        <v>0</v>
      </c>
      <c r="L39" s="44"/>
      <c r="N39" s="44"/>
    </row>
    <row r="40" spans="1:14" ht="15" customHeight="1" thickBot="1">
      <c r="A40" s="48" t="s">
        <v>169</v>
      </c>
      <c r="B40" s="12">
        <v>591</v>
      </c>
      <c r="C40" s="26">
        <f>+'ZŠ Brdičkova 1878'!C40+'ZŠ Bronzová 2027'!C40+'ZŠ prof.O.Chlupa Fingerova 2186'!C40+'ZŠ Janského 2189'!C40+'ZŠ Klausova 2450'!C40+'ZŠ Kuncova 1580'!C40+'ZŠ Mezi Školami 2322'!C40+'ZŠ Mládí 135'!C40+'ZŠ Mohylová 1963'!C40+'ZŠ Trávníčkova 1744'!C40</f>
        <v>300</v>
      </c>
      <c r="D40" s="23">
        <f>+'ZŠ Brdičkova 1878'!D40+'ZŠ Bronzová 2027'!D40+'ZŠ prof.O.Chlupa Fingerova 2186'!D40+'ZŠ Janského 2189'!D40+'ZŠ Klausova 2450'!D40+'ZŠ Kuncova 1580'!D40+'ZŠ Mezi Školami 2322'!D40+'ZŠ Mládí 135'!D40+'ZŠ Mohylová 1963'!D40+'ZŠ Trávníčkova 1744'!D40</f>
        <v>2800</v>
      </c>
      <c r="E40" s="122">
        <f>+'ZŠ Brdičkova 1878'!E40+'ZŠ Bronzová 2027'!E40+'ZŠ prof.O.Chlupa Fingerova 2186'!E40+'ZŠ Janského 2189'!E40+'ZŠ Klausova 2450'!E40+'ZŠ Kuncova 1580'!E40+'ZŠ Mezi Školami 2322'!E40+'ZŠ Mládí 135'!E40+'ZŠ Mohylová 1963'!E40+'ZŠ Trávníčkova 1744'!E40</f>
        <v>1777.52</v>
      </c>
      <c r="F40" s="43">
        <f t="shared" si="3"/>
        <v>0.6348285714285714</v>
      </c>
      <c r="G40" s="24">
        <f>+'ZŠ Brdičkova 1878'!G40+'ZŠ Bronzová 2027'!G40+'ZŠ prof.O.Chlupa Fingerova 2186'!G40+'ZŠ Janského 2189'!G40+'ZŠ Klausova 2450'!G40+'ZŠ Kuncova 1580'!G40+'ZŠ Mezi Školami 2322'!G40+'ZŠ Mládí 135'!G40+'ZŠ Mohylová 1963'!G40+'ZŠ Trávníčkova 1744'!G40</f>
        <v>0</v>
      </c>
      <c r="H40" s="22">
        <f>+'ZŠ Brdičkova 1878'!H40+'ZŠ Bronzová 2027'!H40+'ZŠ prof.O.Chlupa Fingerova 2186'!H40+'ZŠ Janského 2189'!H40+'ZŠ Klausova 2450'!H40+'ZŠ Kuncova 1580'!H40+'ZŠ Mezi Školami 2322'!H40+'ZŠ Mládí 135'!H40+'ZŠ Mohylová 1963'!H40+'ZŠ Trávníčkova 1744'!H40</f>
        <v>63900</v>
      </c>
      <c r="I40" s="121">
        <f>+'ZŠ Brdičkova 1878'!I40+'ZŠ Bronzová 2027'!I40+'ZŠ prof.O.Chlupa Fingerova 2186'!I40+'ZŠ Janského 2189'!I40+'ZŠ Klausova 2450'!I40+'ZŠ Kuncova 1580'!I40+'ZŠ Mezi Školami 2322'!I40+'ZŠ Mládí 135'!I40+'ZŠ Mohylová 1963'!I40+'ZŠ Trávníčkova 1744'!I40</f>
        <v>62938.93</v>
      </c>
      <c r="J40" s="43">
        <f>I40/H40</f>
        <v>0.9849597809076682</v>
      </c>
      <c r="L40" s="44"/>
      <c r="N40" s="44"/>
    </row>
    <row r="41" spans="1:14" ht="15" customHeight="1">
      <c r="A41" s="14" t="s">
        <v>20</v>
      </c>
      <c r="B41" s="15"/>
      <c r="C41" s="50">
        <f>SUM(C7:C16)</f>
        <v>67005400</v>
      </c>
      <c r="D41" s="50">
        <f>SUM(D7:D16)</f>
        <v>93391500</v>
      </c>
      <c r="E41" s="50">
        <f>SUM(E7:E16)</f>
        <v>92942036.02999999</v>
      </c>
      <c r="F41" s="51">
        <f t="shared" si="3"/>
        <v>0.9951873139418468</v>
      </c>
      <c r="G41" s="52">
        <f>SUM(G7:G16)</f>
        <v>12043000</v>
      </c>
      <c r="H41" s="52">
        <f>SUM(H7:H16)</f>
        <v>9633400</v>
      </c>
      <c r="I41" s="53">
        <f>SUM(I7:I16)</f>
        <v>9608637.28</v>
      </c>
      <c r="J41" s="51">
        <f t="shared" si="2"/>
        <v>0.9974294932215001</v>
      </c>
      <c r="L41" s="44"/>
      <c r="N41" s="44"/>
    </row>
    <row r="42" spans="1:14" ht="15" customHeight="1" thickBot="1">
      <c r="A42" s="13" t="s">
        <v>21</v>
      </c>
      <c r="B42" s="16"/>
      <c r="C42" s="54">
        <f>-SUM(C18:C40)</f>
        <v>-67005400</v>
      </c>
      <c r="D42" s="54">
        <f>-SUM(D18:D40)</f>
        <v>-93391500</v>
      </c>
      <c r="E42" s="54">
        <f>-SUM(E18:E40)</f>
        <v>-92508360.38000001</v>
      </c>
      <c r="F42" s="43">
        <f t="shared" si="3"/>
        <v>0.9905436830974983</v>
      </c>
      <c r="G42" s="55">
        <f>-SUM(G18:G40)</f>
        <v>-10348600</v>
      </c>
      <c r="H42" s="55">
        <f>-SUM(H18:H40)</f>
        <v>-7501100</v>
      </c>
      <c r="I42" s="56">
        <f>-SUM(I18:I40)</f>
        <v>-7417045.91</v>
      </c>
      <c r="J42" s="47">
        <f t="shared" si="2"/>
        <v>0.9887944314833824</v>
      </c>
      <c r="L42" s="44"/>
      <c r="N42" s="44"/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433675.64999997616</v>
      </c>
      <c r="F43" s="59" t="s">
        <v>19</v>
      </c>
      <c r="G43" s="141">
        <f>+G41+G42</f>
        <v>1694400</v>
      </c>
      <c r="H43" s="93">
        <f>+H41+H42</f>
        <v>2132300</v>
      </c>
      <c r="I43" s="79">
        <f>+I41+I42</f>
        <v>2191591.369999999</v>
      </c>
      <c r="J43" s="59" t="s">
        <v>19</v>
      </c>
      <c r="L43" s="44"/>
      <c r="N43" s="44"/>
    </row>
    <row r="44" spans="1:11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2625267.0199999753</v>
      </c>
      <c r="J44" s="151" t="s">
        <v>19</v>
      </c>
      <c r="K44" s="4"/>
    </row>
    <row r="45" spans="3:5" ht="15" customHeight="1">
      <c r="C45" s="148"/>
      <c r="E45" s="104"/>
    </row>
    <row r="46" spans="3:5" ht="15" customHeight="1">
      <c r="C46" s="148"/>
      <c r="E46" s="104"/>
    </row>
    <row r="47" spans="3:5" ht="12.75">
      <c r="C47" s="148"/>
      <c r="E47" s="104"/>
    </row>
    <row r="48" ht="12.75">
      <c r="E48" s="104"/>
    </row>
    <row r="50" ht="12.75">
      <c r="E50" s="104"/>
    </row>
  </sheetData>
  <sheetProtection/>
  <mergeCells count="7">
    <mergeCell ref="A16:B16"/>
    <mergeCell ref="D1:F1"/>
    <mergeCell ref="C3:F3"/>
    <mergeCell ref="G3:J3"/>
    <mergeCell ref="A7:B7"/>
    <mergeCell ref="A13:B13"/>
    <mergeCell ref="A14:B14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&amp;L&amp;A&amp;R110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N28" sqref="N2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199</v>
      </c>
    </row>
    <row r="2" spans="1:9" ht="15">
      <c r="A2" s="29" t="s">
        <v>164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588200</v>
      </c>
      <c r="D8" s="22">
        <v>588200</v>
      </c>
      <c r="E8" s="61">
        <v>588200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181700</v>
      </c>
      <c r="E9" s="64">
        <v>181700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74800</v>
      </c>
      <c r="E10" s="64">
        <v>74756.22</v>
      </c>
      <c r="F10" s="43">
        <f>E10/D10</f>
        <v>0.9994147058823529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270000</v>
      </c>
      <c r="D13" s="64">
        <v>195000</v>
      </c>
      <c r="E13" s="64">
        <v>195000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390000</v>
      </c>
      <c r="D14" s="64">
        <v>329600</v>
      </c>
      <c r="E14" s="64">
        <v>329621.47</v>
      </c>
      <c r="F14" s="43">
        <f>E14/D14</f>
        <v>1.0000651395631066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1000</v>
      </c>
      <c r="D15" s="67">
        <v>55400</v>
      </c>
      <c r="E15" s="67">
        <v>55579.33</v>
      </c>
      <c r="F15" s="43">
        <f>E15/D15</f>
        <v>1.0032370036101084</v>
      </c>
      <c r="G15" s="133">
        <v>65700</v>
      </c>
      <c r="H15" s="66">
        <v>8100</v>
      </c>
      <c r="I15" s="67">
        <v>8100</v>
      </c>
      <c r="J15" s="43">
        <f>I15/H15</f>
        <v>1</v>
      </c>
    </row>
    <row r="16" spans="1:10" ht="15" customHeight="1" thickBot="1">
      <c r="A16" s="173" t="s">
        <v>90</v>
      </c>
      <c r="B16" s="174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13400</v>
      </c>
      <c r="E18" s="61">
        <v>13364.54</v>
      </c>
      <c r="F18" s="43">
        <f aca="true" t="shared" si="0" ref="F18:F23">E18/D18</f>
        <v>0.9973537313432836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121000</v>
      </c>
      <c r="D19" s="61">
        <v>122600</v>
      </c>
      <c r="E19" s="61">
        <v>122639.72</v>
      </c>
      <c r="F19" s="43">
        <f t="shared" si="0"/>
        <v>1.0003239804241435</v>
      </c>
      <c r="G19" s="21">
        <v>1200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390000</v>
      </c>
      <c r="D20" s="61">
        <v>329600</v>
      </c>
      <c r="E20" s="61">
        <v>329621.47</v>
      </c>
      <c r="F20" s="43">
        <f t="shared" si="0"/>
        <v>1.0000651395631066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154000</v>
      </c>
      <c r="D21" s="72">
        <v>105200</v>
      </c>
      <c r="E21" s="72">
        <v>105195.8</v>
      </c>
      <c r="F21" s="43">
        <f t="shared" si="0"/>
        <v>0.9999600760456274</v>
      </c>
      <c r="G21" s="123">
        <v>3400</v>
      </c>
      <c r="H21" s="123">
        <v>0</v>
      </c>
      <c r="I21" s="72">
        <v>0</v>
      </c>
      <c r="J21" s="43">
        <v>0</v>
      </c>
    </row>
    <row r="22" spans="1:10" ht="15" customHeight="1">
      <c r="A22" s="10" t="s">
        <v>127</v>
      </c>
      <c r="B22" s="11">
        <v>502</v>
      </c>
      <c r="C22" s="74">
        <v>102000</v>
      </c>
      <c r="D22" s="72">
        <v>61100</v>
      </c>
      <c r="E22" s="72">
        <v>61085</v>
      </c>
      <c r="F22" s="43">
        <f t="shared" si="0"/>
        <v>0.9997545008183306</v>
      </c>
      <c r="G22" s="123">
        <v>2300</v>
      </c>
      <c r="H22" s="123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43000</v>
      </c>
      <c r="D23" s="72">
        <v>49800</v>
      </c>
      <c r="E23" s="72">
        <v>49808</v>
      </c>
      <c r="F23" s="43">
        <f t="shared" si="0"/>
        <v>1.0001606425702811</v>
      </c>
      <c r="G23" s="123">
        <v>2200</v>
      </c>
      <c r="H23" s="123">
        <v>0</v>
      </c>
      <c r="I23" s="72">
        <v>0</v>
      </c>
      <c r="J23" s="43">
        <v>0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15000</v>
      </c>
      <c r="D26" s="72">
        <v>6400</v>
      </c>
      <c r="E26" s="72">
        <v>6388</v>
      </c>
      <c r="F26" s="43">
        <f>E26/D26</f>
        <v>0.998125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0</v>
      </c>
      <c r="E27" s="72">
        <v>0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4" ht="15" customHeight="1">
      <c r="A28" s="10" t="s">
        <v>132</v>
      </c>
      <c r="B28" s="11">
        <v>513</v>
      </c>
      <c r="C28" s="74">
        <v>2000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  <c r="N28" s="5" t="s">
        <v>145</v>
      </c>
    </row>
    <row r="29" spans="1:10" ht="15" customHeight="1">
      <c r="A29" s="10" t="s">
        <v>133</v>
      </c>
      <c r="B29" s="11">
        <v>518</v>
      </c>
      <c r="C29" s="74">
        <v>245000</v>
      </c>
      <c r="D29" s="72">
        <v>381300</v>
      </c>
      <c r="E29" s="72">
        <v>381635.23</v>
      </c>
      <c r="F29" s="43">
        <f>E29/D29</f>
        <v>1.0008791765014424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23000</v>
      </c>
      <c r="D30" s="72">
        <v>133800</v>
      </c>
      <c r="E30" s="72">
        <v>133800</v>
      </c>
      <c r="F30" s="43">
        <f>E30/D30</f>
        <v>1</v>
      </c>
      <c r="G30" s="123">
        <v>50400</v>
      </c>
      <c r="H30" s="123">
        <v>8100</v>
      </c>
      <c r="I30" s="72">
        <v>8100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45200</v>
      </c>
      <c r="E31" s="72">
        <v>45224</v>
      </c>
      <c r="F31" s="43">
        <f>E31/D31</f>
        <v>1.0005309734513275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16900</v>
      </c>
      <c r="D32" s="72">
        <v>44800</v>
      </c>
      <c r="E32" s="72">
        <v>44716.03</v>
      </c>
      <c r="F32" s="43">
        <f>E32/D32</f>
        <v>0.9981256696428571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2300</v>
      </c>
      <c r="E33" s="72">
        <v>2215.44</v>
      </c>
      <c r="F33" s="43">
        <f>E33/D33</f>
        <v>0.9632347826086957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129100</v>
      </c>
      <c r="D39" s="72">
        <v>129100</v>
      </c>
      <c r="E39" s="72">
        <v>129106</v>
      </c>
      <c r="F39" s="43">
        <f>E39/D39</f>
        <v>1.0000464756003098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200</v>
      </c>
      <c r="D40" s="77">
        <v>100</v>
      </c>
      <c r="E40" s="77">
        <v>57.79</v>
      </c>
      <c r="F40" s="43">
        <f>E40/D40</f>
        <v>0.5779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1249200</v>
      </c>
      <c r="D41" s="50">
        <f>SUM(D8:D16)</f>
        <v>1424700</v>
      </c>
      <c r="E41" s="50">
        <f>SUM(E8:E16)</f>
        <v>1424857.02</v>
      </c>
      <c r="F41" s="51">
        <f>E41/D41</f>
        <v>1.000110212676353</v>
      </c>
      <c r="G41" s="52">
        <f>SUM(G8:G16)</f>
        <v>65700</v>
      </c>
      <c r="H41" s="52">
        <f>SUM(H8:H16)</f>
        <v>8100</v>
      </c>
      <c r="I41" s="53">
        <f>SUM(I8:I16)</f>
        <v>8100</v>
      </c>
      <c r="J41" s="51">
        <f>I41/H41</f>
        <v>1</v>
      </c>
    </row>
    <row r="42" spans="1:10" ht="15" customHeight="1" thickBot="1">
      <c r="A42" s="13" t="s">
        <v>21</v>
      </c>
      <c r="B42" s="16"/>
      <c r="C42" s="54">
        <f>-SUM(C18:C40)</f>
        <v>-1249200</v>
      </c>
      <c r="D42" s="54">
        <f>-SUM(D18:D40)</f>
        <v>-1424700</v>
      </c>
      <c r="E42" s="54">
        <f>-SUM(E18:E40)</f>
        <v>-1424857.02</v>
      </c>
      <c r="F42" s="43">
        <f>E42/D42</f>
        <v>1.000110212676353</v>
      </c>
      <c r="G42" s="55">
        <f>-SUM(G18:G40)</f>
        <v>-59500</v>
      </c>
      <c r="H42" s="55">
        <f>-SUM(H18:H40)</f>
        <v>-8100</v>
      </c>
      <c r="I42" s="56">
        <f>-SUM(I18:I40)</f>
        <v>-8100</v>
      </c>
      <c r="J42" s="43">
        <f>I42/H42</f>
        <v>1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6200</v>
      </c>
      <c r="H43" s="79">
        <f>+H41+H42</f>
        <v>0</v>
      </c>
      <c r="I43" s="79">
        <f>+I41+I42</f>
        <v>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0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&amp;L&amp;A&amp;R128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3">
      <selection activeCell="P26" sqref="P26"/>
    </sheetView>
  </sheetViews>
  <sheetFormatPr defaultColWidth="9.00390625" defaultRowHeight="12.75"/>
  <cols>
    <col min="1" max="1" width="52.87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172</v>
      </c>
    </row>
    <row r="2" spans="1:9" ht="15">
      <c r="A2" s="29" t="s">
        <v>113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558800</v>
      </c>
      <c r="D8" s="22">
        <v>558800</v>
      </c>
      <c r="E8" s="61">
        <v>558800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298700</v>
      </c>
      <c r="E9" s="64">
        <v>298700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205</v>
      </c>
      <c r="B10" s="16"/>
      <c r="C10" s="164">
        <v>0</v>
      </c>
      <c r="D10" s="155">
        <v>251300</v>
      </c>
      <c r="E10" s="155">
        <v>251260.94</v>
      </c>
      <c r="F10" s="43">
        <f>E10/D10</f>
        <v>0.9998445682451254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400000</v>
      </c>
      <c r="D13" s="64">
        <v>322500</v>
      </c>
      <c r="E13" s="64">
        <v>322250</v>
      </c>
      <c r="F13" s="43">
        <f>E13/D13</f>
        <v>0.9992248062015504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750000</v>
      </c>
      <c r="D14" s="64">
        <v>668900</v>
      </c>
      <c r="E14" s="64">
        <v>668889.4</v>
      </c>
      <c r="F14" s="43">
        <f>E14/D14</f>
        <v>0.999984153087158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500</v>
      </c>
      <c r="D15" s="67">
        <v>86700</v>
      </c>
      <c r="E15" s="67">
        <v>86641.73</v>
      </c>
      <c r="F15" s="43">
        <f>E15/D15</f>
        <v>0.999327912341407</v>
      </c>
      <c r="G15" s="133">
        <v>5500</v>
      </c>
      <c r="H15" s="66">
        <v>0</v>
      </c>
      <c r="I15" s="67">
        <v>0</v>
      </c>
      <c r="J15" s="46">
        <f t="shared" si="0"/>
        <v>0</v>
      </c>
    </row>
    <row r="16" spans="1:10" ht="15" customHeight="1" thickBot="1">
      <c r="A16" s="173" t="s">
        <v>90</v>
      </c>
      <c r="B16" s="174"/>
      <c r="C16" s="166">
        <v>0</v>
      </c>
      <c r="D16" s="70">
        <v>74500</v>
      </c>
      <c r="E16" s="70">
        <v>74408.85</v>
      </c>
      <c r="F16" s="43">
        <f>E16/D16</f>
        <v>0.9987765100671142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188</v>
      </c>
      <c r="B18" s="19">
        <v>558</v>
      </c>
      <c r="C18" s="71">
        <v>58000</v>
      </c>
      <c r="D18" s="72">
        <v>54100</v>
      </c>
      <c r="E18" s="61">
        <v>54055</v>
      </c>
      <c r="F18" s="43">
        <f aca="true" t="shared" si="1" ref="F18:F24">E18/D18</f>
        <v>0.9991682070240295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161800</v>
      </c>
      <c r="D19" s="61">
        <v>103100</v>
      </c>
      <c r="E19" s="61">
        <v>103099.81</v>
      </c>
      <c r="F19" s="43">
        <f t="shared" si="1"/>
        <v>0.999998157129001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750000</v>
      </c>
      <c r="D20" s="61">
        <v>668900</v>
      </c>
      <c r="E20" s="61">
        <v>668889.4</v>
      </c>
      <c r="F20" s="43">
        <f t="shared" si="1"/>
        <v>0.999984153087158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180000</v>
      </c>
      <c r="D21" s="72">
        <v>128500</v>
      </c>
      <c r="E21" s="72">
        <v>128529.98</v>
      </c>
      <c r="F21" s="43">
        <f t="shared" si="1"/>
        <v>1.000233307392996</v>
      </c>
      <c r="G21" s="123">
        <v>1800</v>
      </c>
      <c r="H21" s="75">
        <v>0</v>
      </c>
      <c r="I21" s="72">
        <v>0</v>
      </c>
      <c r="J21" s="46">
        <f>IF(ISERR(I21/H21),0,I21/H21)</f>
        <v>0</v>
      </c>
    </row>
    <row r="22" spans="1:10" ht="15" customHeight="1">
      <c r="A22" s="10" t="s">
        <v>127</v>
      </c>
      <c r="B22" s="11">
        <v>502</v>
      </c>
      <c r="C22" s="74">
        <v>124000</v>
      </c>
      <c r="D22" s="72">
        <v>103400</v>
      </c>
      <c r="E22" s="72">
        <v>103439</v>
      </c>
      <c r="F22" s="43">
        <f t="shared" si="1"/>
        <v>1.0003771760154738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85000</v>
      </c>
      <c r="D23" s="72">
        <v>85300</v>
      </c>
      <c r="E23" s="72">
        <v>85319</v>
      </c>
      <c r="F23" s="43">
        <f t="shared" si="1"/>
        <v>1.0002227432590856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>
      <c r="A24" s="10" t="s">
        <v>129</v>
      </c>
      <c r="B24" s="11">
        <v>502</v>
      </c>
      <c r="C24" s="74">
        <v>10000</v>
      </c>
      <c r="D24" s="72">
        <v>4500</v>
      </c>
      <c r="E24" s="72">
        <v>4458.45</v>
      </c>
      <c r="F24" s="43">
        <f t="shared" si="1"/>
        <v>0.9907666666666666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70000</v>
      </c>
      <c r="D26" s="72">
        <v>55600</v>
      </c>
      <c r="E26" s="72">
        <v>55533.9</v>
      </c>
      <c r="F26" s="43">
        <f>E26/D26</f>
        <v>0.9988111510791368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10000</v>
      </c>
      <c r="D27" s="72">
        <v>7200</v>
      </c>
      <c r="E27" s="72">
        <v>7200</v>
      </c>
      <c r="F27" s="43">
        <f>E27/D27</f>
        <v>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170000</v>
      </c>
      <c r="D29" s="72">
        <v>485900</v>
      </c>
      <c r="E29" s="72">
        <v>485823.21</v>
      </c>
      <c r="F29" s="43">
        <f>E29/D29</f>
        <v>0.999841963366948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210</v>
      </c>
      <c r="B30" s="11">
        <v>521</v>
      </c>
      <c r="C30" s="74">
        <v>20000</v>
      </c>
      <c r="D30" s="72">
        <v>315900</v>
      </c>
      <c r="E30" s="72">
        <v>315832</v>
      </c>
      <c r="F30" s="43">
        <f>E30/D30</f>
        <v>0.9997847420069642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15000</v>
      </c>
      <c r="D31" s="72">
        <v>101800</v>
      </c>
      <c r="E31" s="72">
        <v>101725</v>
      </c>
      <c r="F31" s="43">
        <f>E31/D31</f>
        <v>0.9992632612966601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400</v>
      </c>
      <c r="D32" s="72">
        <v>64500</v>
      </c>
      <c r="E32" s="72">
        <v>64467.42</v>
      </c>
      <c r="F32" s="43">
        <f>E32/D32</f>
        <v>0.9994948837209302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20900</v>
      </c>
      <c r="E33" s="72">
        <v>20914.54</v>
      </c>
      <c r="F33" s="43">
        <f>E33/D33</f>
        <v>1.0006956937799043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1200</v>
      </c>
      <c r="E37" s="72">
        <v>1121.35</v>
      </c>
      <c r="F37" s="43">
        <f>E37/D37</f>
        <v>0.9344583333333333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55100</v>
      </c>
      <c r="D39" s="72">
        <v>60400</v>
      </c>
      <c r="E39" s="72">
        <v>60378</v>
      </c>
      <c r="F39" s="43">
        <f>E39/D39</f>
        <v>0.9996357615894039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200</v>
      </c>
      <c r="E40" s="77">
        <v>164.86</v>
      </c>
      <c r="F40" s="43">
        <f>E40/D40</f>
        <v>0.8243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1709300</v>
      </c>
      <c r="D41" s="50">
        <f>SUM(D8:D16)</f>
        <v>2261400</v>
      </c>
      <c r="E41" s="50">
        <f>SUM(E8:E16)</f>
        <v>2260950.92</v>
      </c>
      <c r="F41" s="51">
        <f>E41/D41</f>
        <v>0.9998014150526222</v>
      </c>
      <c r="G41" s="52">
        <f>SUM(G8:G16)</f>
        <v>5500</v>
      </c>
      <c r="H41" s="52">
        <f>SUM(H8:H16)</f>
        <v>0</v>
      </c>
      <c r="I41" s="53">
        <f>SUM(I8:I16)</f>
        <v>0</v>
      </c>
      <c r="J41" s="46">
        <f>IF(ISERR(I41/H41),0,I41/H41)</f>
        <v>0</v>
      </c>
    </row>
    <row r="42" spans="1:10" ht="15" customHeight="1" thickBot="1">
      <c r="A42" s="13" t="s">
        <v>21</v>
      </c>
      <c r="B42" s="16"/>
      <c r="C42" s="54">
        <f>-SUM(C18:C40)</f>
        <v>-1709300</v>
      </c>
      <c r="D42" s="54">
        <f>-SUM(D18:D40)</f>
        <v>-2261400</v>
      </c>
      <c r="E42" s="54">
        <f>-SUM(E18:E40)</f>
        <v>-2260950.92</v>
      </c>
      <c r="F42" s="43">
        <f>E42/D42</f>
        <v>0.9998014150526222</v>
      </c>
      <c r="G42" s="55">
        <f>-SUM(G18:G40)</f>
        <v>-1800</v>
      </c>
      <c r="H42" s="55">
        <f>-SUM(H18:H40)</f>
        <v>0</v>
      </c>
      <c r="I42" s="56">
        <f>-SUM(I18:I40)</f>
        <v>0</v>
      </c>
      <c r="J42" s="46">
        <f>IF(ISERR(I42/H42),0,I42/H42)</f>
        <v>0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3700</v>
      </c>
      <c r="H43" s="79">
        <f>+H41+H42</f>
        <v>0</v>
      </c>
      <c r="I43" s="79">
        <f>+I41+I42</f>
        <v>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0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O29" sqref="O2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111</v>
      </c>
    </row>
    <row r="2" spans="1:9" ht="15">
      <c r="A2" s="29" t="s">
        <v>112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668500</v>
      </c>
      <c r="D8" s="22">
        <v>739500</v>
      </c>
      <c r="E8" s="61">
        <v>739500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197200</v>
      </c>
      <c r="E9" s="64">
        <v>197200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211</v>
      </c>
      <c r="B10" s="16"/>
      <c r="C10" s="164">
        <v>0</v>
      </c>
      <c r="D10" s="155">
        <v>6800</v>
      </c>
      <c r="E10" s="155">
        <v>6755</v>
      </c>
      <c r="F10" s="43">
        <f>E10/D10</f>
        <v>0.9933823529411765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320000</v>
      </c>
      <c r="D13" s="64">
        <v>289000</v>
      </c>
      <c r="E13" s="64">
        <v>289000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590000</v>
      </c>
      <c r="D14" s="64">
        <v>517600</v>
      </c>
      <c r="E14" s="64">
        <v>517558.94</v>
      </c>
      <c r="F14" s="43">
        <f>E14/D14</f>
        <v>0.9999206723338485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1500</v>
      </c>
      <c r="D15" s="67">
        <v>116000</v>
      </c>
      <c r="E15" s="67">
        <v>115956.03</v>
      </c>
      <c r="F15" s="43">
        <f>E15/D15</f>
        <v>0.999620948275862</v>
      </c>
      <c r="G15" s="133">
        <v>110000</v>
      </c>
      <c r="H15" s="66">
        <v>103600</v>
      </c>
      <c r="I15" s="67">
        <v>103743</v>
      </c>
      <c r="J15" s="43">
        <f>I15/H15</f>
        <v>1.0013803088803088</v>
      </c>
    </row>
    <row r="16" spans="1:10" ht="15" customHeight="1" thickBot="1">
      <c r="A16" s="173" t="s">
        <v>90</v>
      </c>
      <c r="B16" s="174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9600</v>
      </c>
      <c r="E18" s="61">
        <v>9589</v>
      </c>
      <c r="F18" s="43">
        <f aca="true" t="shared" si="1" ref="F18:F23">E18/D18</f>
        <v>0.9988541666666667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153200</v>
      </c>
      <c r="D19" s="61">
        <v>76700</v>
      </c>
      <c r="E19" s="61">
        <v>76457.15</v>
      </c>
      <c r="F19" s="43">
        <f t="shared" si="1"/>
        <v>0.9968337679269882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590000</v>
      </c>
      <c r="D20" s="61">
        <v>517600</v>
      </c>
      <c r="E20" s="61">
        <v>517558.94</v>
      </c>
      <c r="F20" s="43">
        <f t="shared" si="1"/>
        <v>0.9999206723338485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215000</v>
      </c>
      <c r="D21" s="72">
        <v>173600</v>
      </c>
      <c r="E21" s="72">
        <v>173565.02</v>
      </c>
      <c r="F21" s="43">
        <f t="shared" si="1"/>
        <v>0.9997985023041474</v>
      </c>
      <c r="G21" s="123">
        <v>18200</v>
      </c>
      <c r="H21" s="75">
        <v>10300</v>
      </c>
      <c r="I21" s="72">
        <v>10283</v>
      </c>
      <c r="J21" s="43">
        <f>I21/H21</f>
        <v>0.9983495145631068</v>
      </c>
    </row>
    <row r="22" spans="1:10" ht="15" customHeight="1">
      <c r="A22" s="10" t="s">
        <v>127</v>
      </c>
      <c r="B22" s="11">
        <v>502</v>
      </c>
      <c r="C22" s="74">
        <v>159500</v>
      </c>
      <c r="D22" s="72">
        <v>159900</v>
      </c>
      <c r="E22" s="72">
        <v>159882</v>
      </c>
      <c r="F22" s="43">
        <f t="shared" si="1"/>
        <v>0.9998874296435272</v>
      </c>
      <c r="G22" s="123">
        <v>2600</v>
      </c>
      <c r="H22" s="75">
        <v>500</v>
      </c>
      <c r="I22" s="72">
        <v>432</v>
      </c>
      <c r="J22" s="43">
        <f>I22/H22</f>
        <v>0.864</v>
      </c>
    </row>
    <row r="23" spans="1:10" ht="15" customHeight="1">
      <c r="A23" s="10" t="s">
        <v>128</v>
      </c>
      <c r="B23" s="11">
        <v>502</v>
      </c>
      <c r="C23" s="74">
        <v>115000</v>
      </c>
      <c r="D23" s="72">
        <v>72200</v>
      </c>
      <c r="E23" s="72">
        <v>72276</v>
      </c>
      <c r="F23" s="43">
        <f t="shared" si="1"/>
        <v>1.0010526315789474</v>
      </c>
      <c r="G23" s="123">
        <v>16600</v>
      </c>
      <c r="H23" s="75">
        <v>23000</v>
      </c>
      <c r="I23" s="72">
        <v>22962</v>
      </c>
      <c r="J23" s="43">
        <f>I23/H23</f>
        <v>0.9983478260869565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21500</v>
      </c>
      <c r="D26" s="72">
        <v>190900</v>
      </c>
      <c r="E26" s="72">
        <v>190869.12</v>
      </c>
      <c r="F26" s="43">
        <f>E26/D26</f>
        <v>0.9998382399161865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15000</v>
      </c>
      <c r="D27" s="72">
        <v>10300</v>
      </c>
      <c r="E27" s="72">
        <v>10314</v>
      </c>
      <c r="F27" s="43">
        <f>E27/D27</f>
        <v>1.001359223300971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186200</v>
      </c>
      <c r="D29" s="72">
        <v>326300</v>
      </c>
      <c r="E29" s="72">
        <v>326352.32</v>
      </c>
      <c r="F29" s="43">
        <f>E29/D29</f>
        <v>1.0001603432424149</v>
      </c>
      <c r="G29" s="123">
        <v>2200</v>
      </c>
      <c r="H29" s="75">
        <v>2800</v>
      </c>
      <c r="I29" s="72">
        <v>2729</v>
      </c>
      <c r="J29" s="43">
        <f>I29/H29</f>
        <v>0.9746428571428571</v>
      </c>
    </row>
    <row r="30" spans="1:10" ht="15" customHeight="1">
      <c r="A30" s="10" t="s">
        <v>134</v>
      </c>
      <c r="B30" s="11">
        <v>521</v>
      </c>
      <c r="C30" s="74">
        <v>15000</v>
      </c>
      <c r="D30" s="72">
        <v>149300</v>
      </c>
      <c r="E30" s="72">
        <v>149267</v>
      </c>
      <c r="F30" s="43">
        <f>E30/D30</f>
        <v>0.9997789685197589</v>
      </c>
      <c r="G30" s="123">
        <v>9900</v>
      </c>
      <c r="H30" s="75">
        <v>9900</v>
      </c>
      <c r="I30" s="72">
        <v>0</v>
      </c>
      <c r="J30" s="43">
        <f>I30/H30</f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44900</v>
      </c>
      <c r="E31" s="72">
        <v>45029</v>
      </c>
      <c r="F31" s="43">
        <f>E31/D31</f>
        <v>1.0028730512249444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10600</v>
      </c>
      <c r="D32" s="72">
        <v>36300</v>
      </c>
      <c r="E32" s="72">
        <v>36279.88</v>
      </c>
      <c r="F32" s="43">
        <f>E32/D32</f>
        <v>0.9994457300275481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98700</v>
      </c>
      <c r="D39" s="72">
        <v>98400</v>
      </c>
      <c r="E39" s="72">
        <v>98447.2</v>
      </c>
      <c r="F39" s="43">
        <f>E39/D39</f>
        <v>1.000479674796748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300</v>
      </c>
      <c r="D40" s="77">
        <v>100</v>
      </c>
      <c r="E40" s="77">
        <v>83.34</v>
      </c>
      <c r="F40" s="43">
        <f>E40/D40</f>
        <v>0.8334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1580000</v>
      </c>
      <c r="D41" s="50">
        <f>SUM(D8:D16)</f>
        <v>1866100</v>
      </c>
      <c r="E41" s="50">
        <f>SUM(E8:E16)</f>
        <v>1865969.97</v>
      </c>
      <c r="F41" s="51">
        <f>E41/D41</f>
        <v>0.9999303199185466</v>
      </c>
      <c r="G41" s="52">
        <f>SUM(G8:G16)</f>
        <v>110000</v>
      </c>
      <c r="H41" s="52">
        <f>SUM(H8:H16)</f>
        <v>103600</v>
      </c>
      <c r="I41" s="53">
        <f>SUM(I8:I16)</f>
        <v>103743</v>
      </c>
      <c r="J41" s="51">
        <f>I41/H41</f>
        <v>1.0013803088803088</v>
      </c>
    </row>
    <row r="42" spans="1:10" ht="15" customHeight="1" thickBot="1">
      <c r="A42" s="13" t="s">
        <v>21</v>
      </c>
      <c r="B42" s="16"/>
      <c r="C42" s="54">
        <f>-SUM(C18:C40)</f>
        <v>-1580000</v>
      </c>
      <c r="D42" s="54">
        <f>-SUM(D18:D40)</f>
        <v>-1866100</v>
      </c>
      <c r="E42" s="54">
        <f>-SUM(E18:E40)</f>
        <v>-1865969.97</v>
      </c>
      <c r="F42" s="43">
        <f>E42/D42</f>
        <v>0.9999303199185466</v>
      </c>
      <c r="G42" s="55">
        <f>-SUM(G18:G40)</f>
        <v>-49500</v>
      </c>
      <c r="H42" s="55">
        <f>-SUM(H18:H40)</f>
        <v>-46500</v>
      </c>
      <c r="I42" s="56">
        <f>-SUM(I18:I40)</f>
        <v>-36406</v>
      </c>
      <c r="J42" s="43">
        <f>I42/H42</f>
        <v>0.7829247311827957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60500</v>
      </c>
      <c r="H43" s="79">
        <f>+H41+H42</f>
        <v>57100</v>
      </c>
      <c r="I43" s="79">
        <f>+I41+I42</f>
        <v>67337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67337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N27" sqref="N27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109</v>
      </c>
    </row>
    <row r="2" spans="1:9" ht="15">
      <c r="A2" s="29" t="s">
        <v>110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602200</v>
      </c>
      <c r="D8" s="22">
        <v>747400</v>
      </c>
      <c r="E8" s="61">
        <v>747400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204400</v>
      </c>
      <c r="E9" s="64">
        <v>204400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213</v>
      </c>
      <c r="B10" s="16"/>
      <c r="C10" s="164">
        <v>0</v>
      </c>
      <c r="D10" s="155">
        <v>142500</v>
      </c>
      <c r="E10" s="155">
        <v>142432.68</v>
      </c>
      <c r="F10" s="43">
        <f>E10/D10</f>
        <v>0.9995275789473683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330000</v>
      </c>
      <c r="D13" s="64">
        <v>243200</v>
      </c>
      <c r="E13" s="64">
        <v>243250</v>
      </c>
      <c r="F13" s="43">
        <f>E13/D13</f>
        <v>1.000205592105263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520000</v>
      </c>
      <c r="D14" s="64">
        <v>412200</v>
      </c>
      <c r="E14" s="64">
        <v>412128.99</v>
      </c>
      <c r="F14" s="43">
        <f>E14/D14</f>
        <v>0.9998277292576419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1400</v>
      </c>
      <c r="D15" s="67">
        <v>39200</v>
      </c>
      <c r="E15" s="67">
        <v>38988.53</v>
      </c>
      <c r="F15" s="43">
        <f>E15/D15</f>
        <v>0.9946053571428571</v>
      </c>
      <c r="G15" s="133">
        <v>62000</v>
      </c>
      <c r="H15" s="66">
        <v>74600</v>
      </c>
      <c r="I15" s="67">
        <v>74667</v>
      </c>
      <c r="J15" s="43">
        <f>I15/H15</f>
        <v>1.0008981233243968</v>
      </c>
    </row>
    <row r="16" spans="1:10" ht="15" customHeight="1" thickBot="1">
      <c r="A16" s="173" t="s">
        <v>212</v>
      </c>
      <c r="B16" s="174"/>
      <c r="C16" s="166">
        <v>0</v>
      </c>
      <c r="D16" s="70">
        <v>84500</v>
      </c>
      <c r="E16" s="70">
        <v>84428.3</v>
      </c>
      <c r="F16" s="43">
        <f>E16/D16</f>
        <v>0.9991514792899409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149200</v>
      </c>
      <c r="E18" s="61">
        <v>149190</v>
      </c>
      <c r="F18" s="43">
        <f aca="true" t="shared" si="1" ref="F18:F23">E18/D18</f>
        <v>0.9999329758713137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137800</v>
      </c>
      <c r="D19" s="61">
        <v>128000</v>
      </c>
      <c r="E19" s="61">
        <v>127980.93</v>
      </c>
      <c r="F19" s="43">
        <f t="shared" si="1"/>
        <v>0.9998510156249999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520000</v>
      </c>
      <c r="D20" s="61">
        <v>412200</v>
      </c>
      <c r="E20" s="61">
        <v>412128.99</v>
      </c>
      <c r="F20" s="43">
        <f t="shared" si="1"/>
        <v>0.9998277292576419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200000</v>
      </c>
      <c r="D21" s="72">
        <v>170100</v>
      </c>
      <c r="E21" s="72">
        <v>170118.39</v>
      </c>
      <c r="F21" s="43">
        <f t="shared" si="1"/>
        <v>1.0001081128747795</v>
      </c>
      <c r="G21" s="123">
        <v>10700</v>
      </c>
      <c r="H21" s="75">
        <v>7600</v>
      </c>
      <c r="I21" s="72">
        <v>7580</v>
      </c>
      <c r="J21" s="43">
        <f>I21/H21</f>
        <v>0.9973684210526316</v>
      </c>
    </row>
    <row r="22" spans="1:10" ht="15" customHeight="1">
      <c r="A22" s="10" t="s">
        <v>127</v>
      </c>
      <c r="B22" s="11">
        <v>502</v>
      </c>
      <c r="C22" s="74">
        <v>129400</v>
      </c>
      <c r="D22" s="72">
        <v>117800</v>
      </c>
      <c r="E22" s="72">
        <v>117771</v>
      </c>
      <c r="F22" s="43">
        <f t="shared" si="1"/>
        <v>0.9997538200339559</v>
      </c>
      <c r="G22" s="123">
        <v>1800</v>
      </c>
      <c r="H22" s="75">
        <v>900</v>
      </c>
      <c r="I22" s="72">
        <v>830</v>
      </c>
      <c r="J22" s="43">
        <f>I22/H22</f>
        <v>0.9222222222222223</v>
      </c>
    </row>
    <row r="23" spans="1:10" ht="15" customHeight="1">
      <c r="A23" s="10" t="s">
        <v>128</v>
      </c>
      <c r="B23" s="11">
        <v>502</v>
      </c>
      <c r="C23" s="74">
        <v>127200</v>
      </c>
      <c r="D23" s="72">
        <v>57800</v>
      </c>
      <c r="E23" s="72">
        <v>57762</v>
      </c>
      <c r="F23" s="43">
        <f t="shared" si="1"/>
        <v>0.9993425605536332</v>
      </c>
      <c r="G23" s="123">
        <v>6400</v>
      </c>
      <c r="H23" s="75">
        <v>10200</v>
      </c>
      <c r="I23" s="72">
        <v>10151</v>
      </c>
      <c r="J23" s="43">
        <f>I23/H23</f>
        <v>0.9951960784313726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21800</v>
      </c>
      <c r="D26" s="72">
        <v>25600</v>
      </c>
      <c r="E26" s="72">
        <v>25628.33</v>
      </c>
      <c r="F26" s="43">
        <f>E26/D26</f>
        <v>1.001106640625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0</v>
      </c>
      <c r="E27" s="72">
        <v>0</v>
      </c>
      <c r="F27" s="43"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209100</v>
      </c>
      <c r="D29" s="72">
        <v>337200</v>
      </c>
      <c r="E29" s="72">
        <v>337136.28</v>
      </c>
      <c r="F29" s="43">
        <f>E29/D29</f>
        <v>0.9998110320284699</v>
      </c>
      <c r="G29" s="123">
        <v>2700</v>
      </c>
      <c r="H29" s="75">
        <v>400</v>
      </c>
      <c r="I29" s="72">
        <v>360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258200</v>
      </c>
      <c r="E30" s="72">
        <v>258184</v>
      </c>
      <c r="F30" s="43">
        <f>E30/D30</f>
        <v>0.9999380325329202</v>
      </c>
      <c r="G30" s="123">
        <v>5600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82800</v>
      </c>
      <c r="E31" s="72">
        <v>82722</v>
      </c>
      <c r="F31" s="43">
        <f>E31/D31</f>
        <v>0.9990579710144928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24600</v>
      </c>
      <c r="D32" s="72">
        <v>38500</v>
      </c>
      <c r="E32" s="72">
        <v>38406.58</v>
      </c>
      <c r="F32" s="43">
        <f>E32/D32</f>
        <v>0.9975735064935065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17500</v>
      </c>
      <c r="E33" s="72">
        <v>17499.62</v>
      </c>
      <c r="F33" s="43">
        <f>E33/D33</f>
        <v>0.9999782857142857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78400</v>
      </c>
      <c r="D39" s="72">
        <v>78400</v>
      </c>
      <c r="E39" s="72">
        <v>78436</v>
      </c>
      <c r="F39" s="43">
        <f>E39/D39</f>
        <v>1.0004591836734693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300</v>
      </c>
      <c r="D40" s="77">
        <v>100</v>
      </c>
      <c r="E40" s="77">
        <v>64.38</v>
      </c>
      <c r="F40" s="43">
        <f>E40/D40</f>
        <v>0.6437999999999999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1453600</v>
      </c>
      <c r="D41" s="50">
        <f>SUM(D8:D16)</f>
        <v>1873400</v>
      </c>
      <c r="E41" s="50">
        <f>SUM(E8:E16)</f>
        <v>1873028.5</v>
      </c>
      <c r="F41" s="51">
        <f>E41/D41</f>
        <v>0.9998016974484893</v>
      </c>
      <c r="G41" s="52">
        <f>SUM(G8:G16)</f>
        <v>62000</v>
      </c>
      <c r="H41" s="52">
        <f>SUM(H8:H16)</f>
        <v>74600</v>
      </c>
      <c r="I41" s="53">
        <f>SUM(I8:I16)</f>
        <v>74667</v>
      </c>
      <c r="J41" s="51">
        <f>I41/H41</f>
        <v>1.0008981233243968</v>
      </c>
    </row>
    <row r="42" spans="1:10" ht="15" customHeight="1" thickBot="1">
      <c r="A42" s="13" t="s">
        <v>21</v>
      </c>
      <c r="B42" s="16"/>
      <c r="C42" s="54">
        <f>-SUM(C18:C40)</f>
        <v>-1453600</v>
      </c>
      <c r="D42" s="54">
        <f>-SUM(D18:D40)</f>
        <v>-1873400</v>
      </c>
      <c r="E42" s="54">
        <f>-SUM(E18:E40)</f>
        <v>-1873028.5</v>
      </c>
      <c r="F42" s="43">
        <f>E42/D42</f>
        <v>0.9998016974484893</v>
      </c>
      <c r="G42" s="55">
        <f>-SUM(G18:G40)</f>
        <v>-27200</v>
      </c>
      <c r="H42" s="55">
        <f>-SUM(H18:H40)</f>
        <v>-19100</v>
      </c>
      <c r="I42" s="56">
        <f>-SUM(I18:I40)</f>
        <v>-18921</v>
      </c>
      <c r="J42" s="43">
        <f>I42/H42</f>
        <v>0.9906282722513089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34800</v>
      </c>
      <c r="H43" s="79">
        <f>+H41+H42</f>
        <v>55500</v>
      </c>
      <c r="I43" s="79">
        <f>+I41+I42</f>
        <v>55746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55746</v>
      </c>
      <c r="J44" s="151" t="s">
        <v>19</v>
      </c>
    </row>
    <row r="45" ht="15" customHeight="1">
      <c r="C45" s="148"/>
    </row>
    <row r="46" ht="15" customHeight="1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&amp;L&amp;A&amp;R131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3">
      <selection activeCell="Q9" sqref="Q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5.25390625" style="4" customWidth="1"/>
    <col min="12" max="16384" width="9.125" style="5" customWidth="1"/>
  </cols>
  <sheetData>
    <row r="1" ht="15" customHeight="1">
      <c r="A1" s="29" t="s">
        <v>178</v>
      </c>
    </row>
    <row r="2" spans="1:9" ht="15">
      <c r="A2" s="29" t="s">
        <v>108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516900</v>
      </c>
      <c r="D8" s="22">
        <v>627900</v>
      </c>
      <c r="E8" s="61">
        <v>627900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198000</v>
      </c>
      <c r="E9" s="64">
        <v>198000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4">
        <v>0</v>
      </c>
      <c r="D10" s="64">
        <v>3700</v>
      </c>
      <c r="E10" s="64">
        <v>3659.9</v>
      </c>
      <c r="F10" s="43">
        <f>E10/D10</f>
        <v>0.9891621621621622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280000</v>
      </c>
      <c r="D13" s="64">
        <v>237400</v>
      </c>
      <c r="E13" s="64">
        <v>237375</v>
      </c>
      <c r="F13" s="43">
        <f>E13/D13</f>
        <v>0.9998946925021062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580000</v>
      </c>
      <c r="D14" s="64">
        <v>447500</v>
      </c>
      <c r="E14" s="64">
        <v>447418.22</v>
      </c>
      <c r="F14" s="43">
        <f>E14/D14</f>
        <v>0.999817251396648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500</v>
      </c>
      <c r="D15" s="67">
        <v>68400</v>
      </c>
      <c r="E15" s="67">
        <v>68301.96</v>
      </c>
      <c r="F15" s="43">
        <f>E15/D15</f>
        <v>0.9985666666666667</v>
      </c>
      <c r="G15" s="133">
        <v>17100</v>
      </c>
      <c r="H15" s="66">
        <v>2100</v>
      </c>
      <c r="I15" s="67">
        <v>2020</v>
      </c>
      <c r="J15" s="43">
        <f>I15/H15</f>
        <v>0.9619047619047619</v>
      </c>
    </row>
    <row r="16" spans="1:10" ht="15" customHeight="1" thickBot="1">
      <c r="A16" s="173" t="s">
        <v>90</v>
      </c>
      <c r="B16" s="174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20000</v>
      </c>
      <c r="D18" s="72">
        <v>6800</v>
      </c>
      <c r="E18" s="61">
        <v>4719</v>
      </c>
      <c r="F18" s="43">
        <f>E18/D18</f>
        <v>0.6939705882352941</v>
      </c>
      <c r="G18" s="21">
        <v>1500</v>
      </c>
      <c r="H18" s="21">
        <v>1500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100000</v>
      </c>
      <c r="D19" s="61">
        <v>70000</v>
      </c>
      <c r="E19" s="61">
        <v>57440.44</v>
      </c>
      <c r="F19" s="43">
        <f aca="true" t="shared" si="1" ref="F19:F42">E19/D19</f>
        <v>0.8205777142857144</v>
      </c>
      <c r="G19" s="21">
        <v>0</v>
      </c>
      <c r="H19" s="21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580000</v>
      </c>
      <c r="D20" s="61">
        <v>447500</v>
      </c>
      <c r="E20" s="61">
        <v>447418.21</v>
      </c>
      <c r="F20" s="43">
        <f t="shared" si="1"/>
        <v>0.9998172290502794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145000</v>
      </c>
      <c r="D21" s="72">
        <v>140100</v>
      </c>
      <c r="E21" s="72">
        <v>140107.38</v>
      </c>
      <c r="F21" s="43">
        <f t="shared" si="1"/>
        <v>1.000052676659529</v>
      </c>
      <c r="G21" s="123">
        <v>2000</v>
      </c>
      <c r="H21" s="123">
        <v>300</v>
      </c>
      <c r="I21" s="72">
        <v>240</v>
      </c>
      <c r="J21" s="43">
        <f>I21/H21</f>
        <v>0.8</v>
      </c>
    </row>
    <row r="22" spans="1:10" ht="15" customHeight="1">
      <c r="A22" s="10" t="s">
        <v>127</v>
      </c>
      <c r="B22" s="11">
        <v>502</v>
      </c>
      <c r="C22" s="74">
        <v>120000</v>
      </c>
      <c r="D22" s="72">
        <v>122000</v>
      </c>
      <c r="E22" s="72">
        <v>122022</v>
      </c>
      <c r="F22" s="43">
        <f>E22/D22</f>
        <v>1.0001803278688524</v>
      </c>
      <c r="G22" s="123">
        <v>1200</v>
      </c>
      <c r="H22" s="123">
        <v>200</v>
      </c>
      <c r="I22" s="72">
        <v>144</v>
      </c>
      <c r="J22" s="43">
        <f>I22/H22</f>
        <v>0.72</v>
      </c>
    </row>
    <row r="23" spans="1:10" ht="15" customHeight="1">
      <c r="A23" s="10" t="s">
        <v>128</v>
      </c>
      <c r="B23" s="11">
        <v>502</v>
      </c>
      <c r="C23" s="74">
        <v>88000</v>
      </c>
      <c r="D23" s="72">
        <v>92900</v>
      </c>
      <c r="E23" s="72">
        <v>92897</v>
      </c>
      <c r="F23" s="43">
        <f>E23/D23</f>
        <v>0.999967707212056</v>
      </c>
      <c r="G23" s="123">
        <v>800</v>
      </c>
      <c r="H23" s="123">
        <v>100</v>
      </c>
      <c r="I23" s="72">
        <v>96</v>
      </c>
      <c r="J23" s="43">
        <f>I23/H23</f>
        <v>0.96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20400</v>
      </c>
      <c r="D26" s="72">
        <v>1100</v>
      </c>
      <c r="E26" s="72">
        <v>1029</v>
      </c>
      <c r="F26" s="43">
        <f>E26/D26</f>
        <v>0.9354545454545454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4000</v>
      </c>
      <c r="D27" s="72">
        <v>4400</v>
      </c>
      <c r="E27" s="72">
        <v>4332</v>
      </c>
      <c r="F27" s="43">
        <f t="shared" si="1"/>
        <v>0.9845454545454545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115000</v>
      </c>
      <c r="D29" s="72">
        <v>363100</v>
      </c>
      <c r="E29" s="72">
        <v>356058.09</v>
      </c>
      <c r="F29" s="43">
        <f t="shared" si="1"/>
        <v>0.9806061415587993</v>
      </c>
      <c r="G29" s="123">
        <v>0</v>
      </c>
      <c r="H29" s="123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40000</v>
      </c>
      <c r="D30" s="72">
        <v>148000</v>
      </c>
      <c r="E30" s="72">
        <v>145800</v>
      </c>
      <c r="F30" s="43">
        <f t="shared" si="1"/>
        <v>0.9851351351351352</v>
      </c>
      <c r="G30" s="123">
        <v>4400</v>
      </c>
      <c r="H30" s="123">
        <v>4400</v>
      </c>
      <c r="I30" s="72">
        <v>0</v>
      </c>
      <c r="J30" s="43">
        <f>I30/H30</f>
        <v>0</v>
      </c>
    </row>
    <row r="31" spans="1:10" ht="15" customHeight="1">
      <c r="A31" s="10" t="s">
        <v>135</v>
      </c>
      <c r="B31" s="11">
        <v>524</v>
      </c>
      <c r="C31" s="74">
        <v>14000</v>
      </c>
      <c r="D31" s="72">
        <v>49300</v>
      </c>
      <c r="E31" s="72">
        <v>49284</v>
      </c>
      <c r="F31" s="43">
        <f t="shared" si="1"/>
        <v>0.9996754563894523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1000</v>
      </c>
      <c r="D32" s="72">
        <v>25000</v>
      </c>
      <c r="E32" s="72">
        <v>24988.38</v>
      </c>
      <c r="F32" s="43">
        <f t="shared" si="1"/>
        <v>0.9995352000000001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130000</v>
      </c>
      <c r="D39" s="72">
        <v>112600</v>
      </c>
      <c r="E39" s="72">
        <v>112543.5</v>
      </c>
      <c r="F39" s="43">
        <f t="shared" si="1"/>
        <v>0.9994982238010657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41.91</v>
      </c>
      <c r="F40" s="43">
        <f t="shared" si="1"/>
        <v>0.4191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1377400</v>
      </c>
      <c r="D41" s="50">
        <f>SUM(D8:D16)</f>
        <v>1582900</v>
      </c>
      <c r="E41" s="50">
        <f>SUM(E8:E16)</f>
        <v>1582655.0799999998</v>
      </c>
      <c r="F41" s="51">
        <f t="shared" si="1"/>
        <v>0.9998452713374185</v>
      </c>
      <c r="G41" s="52">
        <f>SUM(G8:G16)</f>
        <v>17100</v>
      </c>
      <c r="H41" s="52">
        <f>SUM(H8:H16)</f>
        <v>2100</v>
      </c>
      <c r="I41" s="53">
        <f>SUM(I8:I16)</f>
        <v>2020</v>
      </c>
      <c r="J41" s="51">
        <f>I41/H41</f>
        <v>0.9619047619047619</v>
      </c>
    </row>
    <row r="42" spans="1:10" ht="15" customHeight="1" thickBot="1">
      <c r="A42" s="13" t="s">
        <v>21</v>
      </c>
      <c r="B42" s="16"/>
      <c r="C42" s="54">
        <f>-SUM(C18:C40)</f>
        <v>-1377400</v>
      </c>
      <c r="D42" s="54">
        <f>-SUM(D18:D40)</f>
        <v>-1582900</v>
      </c>
      <c r="E42" s="54">
        <f>-SUM(E18:E40)</f>
        <v>-1558680.91</v>
      </c>
      <c r="F42" s="43">
        <f t="shared" si="1"/>
        <v>0.9846995451386695</v>
      </c>
      <c r="G42" s="55">
        <f>-SUM(G18:G40)</f>
        <v>-9900</v>
      </c>
      <c r="H42" s="55">
        <f>-SUM(H18:H40)</f>
        <v>-6500</v>
      </c>
      <c r="I42" s="56">
        <f>-SUM(I18:I40)</f>
        <v>-480</v>
      </c>
      <c r="J42" s="43">
        <f>I42/H42</f>
        <v>0.07384615384615385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23974.169999999925</v>
      </c>
      <c r="F43" s="59" t="s">
        <v>19</v>
      </c>
      <c r="G43" s="135">
        <f>+G41+G42</f>
        <v>7200</v>
      </c>
      <c r="H43" s="79">
        <f>+H41+H42</f>
        <v>-4400</v>
      </c>
      <c r="I43" s="79">
        <f>+I41+I42</f>
        <v>1540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25514.169999999925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F40" sqref="F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179</v>
      </c>
    </row>
    <row r="2" spans="1:9" ht="15">
      <c r="A2" s="29" t="s">
        <v>107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520800</v>
      </c>
      <c r="D8" s="22">
        <v>538800</v>
      </c>
      <c r="E8" s="61">
        <v>538800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184400</v>
      </c>
      <c r="E9" s="64">
        <v>184400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5" customHeight="1">
      <c r="A10" s="13" t="s">
        <v>209</v>
      </c>
      <c r="B10" s="16"/>
      <c r="C10" s="164">
        <v>0</v>
      </c>
      <c r="D10" s="64">
        <v>2700</v>
      </c>
      <c r="E10" s="64">
        <v>2639.9</v>
      </c>
      <c r="F10" s="43">
        <f>E10/D10</f>
        <v>0.9777407407407408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330000</v>
      </c>
      <c r="D13" s="64">
        <v>237700</v>
      </c>
      <c r="E13" s="64">
        <v>237725</v>
      </c>
      <c r="F13" s="43">
        <f>E13/D13</f>
        <v>1.000105174589819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530000</v>
      </c>
      <c r="D14" s="64">
        <v>490600</v>
      </c>
      <c r="E14" s="64">
        <v>490709.97</v>
      </c>
      <c r="F14" s="43">
        <f>E14/D14</f>
        <v>1.000224154097024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165">
        <v>1000</v>
      </c>
      <c r="D15" s="67">
        <v>59100</v>
      </c>
      <c r="E15" s="67">
        <v>58890.15</v>
      </c>
      <c r="F15" s="43">
        <f>E15/D15</f>
        <v>0.9964492385786802</v>
      </c>
      <c r="G15" s="133">
        <v>77000</v>
      </c>
      <c r="H15" s="66">
        <v>93600</v>
      </c>
      <c r="I15" s="67">
        <v>93651</v>
      </c>
      <c r="J15" s="43">
        <f>I15/H15</f>
        <v>1.0005448717948717</v>
      </c>
    </row>
    <row r="16" spans="1:10" ht="15" customHeight="1" thickBot="1">
      <c r="A16" s="173" t="s">
        <v>90</v>
      </c>
      <c r="B16" s="174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4000</v>
      </c>
      <c r="E18" s="61">
        <v>3999</v>
      </c>
      <c r="F18" s="43">
        <f aca="true" t="shared" si="1" ref="F18:F23">E18/D18</f>
        <v>0.99975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121000</v>
      </c>
      <c r="D19" s="61">
        <v>81100</v>
      </c>
      <c r="E19" s="61">
        <v>81113.18</v>
      </c>
      <c r="F19" s="43">
        <f t="shared" si="1"/>
        <v>1.0001625154130702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530000</v>
      </c>
      <c r="D20" s="61">
        <v>490600</v>
      </c>
      <c r="E20" s="61">
        <v>490640.77</v>
      </c>
      <c r="F20" s="43">
        <f t="shared" si="1"/>
        <v>1.0000831023236854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139400</v>
      </c>
      <c r="D21" s="72">
        <v>134000</v>
      </c>
      <c r="E21" s="72">
        <v>134030.38</v>
      </c>
      <c r="F21" s="43">
        <f t="shared" si="1"/>
        <v>1.0002267164179104</v>
      </c>
      <c r="G21" s="123">
        <v>13000</v>
      </c>
      <c r="H21" s="123">
        <v>9400</v>
      </c>
      <c r="I21" s="72">
        <v>9368</v>
      </c>
      <c r="J21" s="43">
        <f>I21/H21</f>
        <v>0.9965957446808511</v>
      </c>
    </row>
    <row r="22" spans="1:10" ht="15" customHeight="1">
      <c r="A22" s="10" t="s">
        <v>127</v>
      </c>
      <c r="B22" s="11">
        <v>502</v>
      </c>
      <c r="C22" s="74">
        <v>125000</v>
      </c>
      <c r="D22" s="72">
        <v>119500</v>
      </c>
      <c r="E22" s="72">
        <v>119542</v>
      </c>
      <c r="F22" s="43">
        <f t="shared" si="1"/>
        <v>1.0003514644351466</v>
      </c>
      <c r="G22" s="123">
        <v>3000</v>
      </c>
      <c r="H22" s="123">
        <v>1000</v>
      </c>
      <c r="I22" s="72">
        <v>994</v>
      </c>
      <c r="J22" s="43">
        <f>I22/H22</f>
        <v>0.994</v>
      </c>
    </row>
    <row r="23" spans="1:10" ht="15" customHeight="1">
      <c r="A23" s="10" t="s">
        <v>128</v>
      </c>
      <c r="B23" s="11">
        <v>502</v>
      </c>
      <c r="C23" s="74">
        <v>118300</v>
      </c>
      <c r="D23" s="72">
        <v>81700</v>
      </c>
      <c r="E23" s="72">
        <v>81635.96</v>
      </c>
      <c r="F23" s="43">
        <f t="shared" si="1"/>
        <v>0.9992161566707467</v>
      </c>
      <c r="G23" s="123">
        <v>4000</v>
      </c>
      <c r="H23" s="123">
        <v>11200</v>
      </c>
      <c r="I23" s="72">
        <v>11199</v>
      </c>
      <c r="J23" s="43">
        <f>I23/H23</f>
        <v>0.9999107142857143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15000</v>
      </c>
      <c r="D26" s="72">
        <v>2300</v>
      </c>
      <c r="E26" s="72">
        <v>2278.92</v>
      </c>
      <c r="F26" s="43">
        <f>E26/D26</f>
        <v>0.9908347826086957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2600</v>
      </c>
      <c r="E27" s="72">
        <v>2520</v>
      </c>
      <c r="F27" s="43">
        <f>E27/D27</f>
        <v>0.9692307692307692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195400</v>
      </c>
      <c r="D29" s="72">
        <v>220700</v>
      </c>
      <c r="E29" s="72">
        <v>220756.25</v>
      </c>
      <c r="F29" s="43">
        <f>E29/D29</f>
        <v>1.0002548708654282</v>
      </c>
      <c r="G29" s="123">
        <v>1400</v>
      </c>
      <c r="H29" s="123">
        <v>1200</v>
      </c>
      <c r="I29" s="72">
        <v>1200</v>
      </c>
      <c r="J29" s="43">
        <f>I29/H29</f>
        <v>1</v>
      </c>
    </row>
    <row r="30" spans="1:10" ht="15" customHeight="1">
      <c r="A30" s="10" t="s">
        <v>134</v>
      </c>
      <c r="B30" s="11">
        <v>521</v>
      </c>
      <c r="C30" s="74">
        <v>10000</v>
      </c>
      <c r="D30" s="72">
        <v>135800</v>
      </c>
      <c r="E30" s="72">
        <v>135800</v>
      </c>
      <c r="F30" s="43">
        <f>E30/D30</f>
        <v>1</v>
      </c>
      <c r="G30" s="123">
        <v>0</v>
      </c>
      <c r="H30" s="123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93800</v>
      </c>
      <c r="E31" s="72">
        <v>93741.96</v>
      </c>
      <c r="F31" s="43">
        <f>E31/D31</f>
        <v>0.9993812366737741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45800</v>
      </c>
      <c r="D32" s="72">
        <v>29700</v>
      </c>
      <c r="E32" s="72">
        <v>29672.66</v>
      </c>
      <c r="F32" s="43">
        <f>E32/D32</f>
        <v>0.9990794612794612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28900</v>
      </c>
      <c r="E33" s="72">
        <v>28930</v>
      </c>
      <c r="F33" s="43">
        <f>E33/D33</f>
        <v>1.001038062283737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1900</v>
      </c>
      <c r="E37" s="72">
        <v>1895.52</v>
      </c>
      <c r="F37" s="43">
        <f>E37/D37</f>
        <v>0.9976421052631579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76900</v>
      </c>
      <c r="D39" s="72">
        <v>86600</v>
      </c>
      <c r="E39" s="72">
        <v>86556</v>
      </c>
      <c r="F39" s="43">
        <f>E39/D39</f>
        <v>0.9994919168591224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52.42</v>
      </c>
      <c r="F40" s="43">
        <f>E40/D40</f>
        <v>0.5242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1381800</v>
      </c>
      <c r="D41" s="50">
        <f>SUM(D8:D16)</f>
        <v>1513300</v>
      </c>
      <c r="E41" s="50">
        <f>SUM(E8:E16)</f>
        <v>1513165.02</v>
      </c>
      <c r="F41" s="51">
        <f>E41/D41</f>
        <v>0.9999108042027357</v>
      </c>
      <c r="G41" s="52">
        <f>SUM(G8:G16)</f>
        <v>77000</v>
      </c>
      <c r="H41" s="52">
        <f>SUM(H8:H16)</f>
        <v>93600</v>
      </c>
      <c r="I41" s="53">
        <f>SUM(I8:I16)</f>
        <v>93651</v>
      </c>
      <c r="J41" s="51">
        <f>I41/H41</f>
        <v>1.0005448717948717</v>
      </c>
    </row>
    <row r="42" spans="1:10" ht="15" customHeight="1" thickBot="1">
      <c r="A42" s="13" t="s">
        <v>21</v>
      </c>
      <c r="B42" s="16"/>
      <c r="C42" s="54">
        <f>-SUM(C18:C40)</f>
        <v>-1381800</v>
      </c>
      <c r="D42" s="54">
        <f>-SUM(D18:D40)</f>
        <v>-1513300</v>
      </c>
      <c r="E42" s="54">
        <f>-SUM(E18:E40)</f>
        <v>-1513165.0199999998</v>
      </c>
      <c r="F42" s="43">
        <f>E42/D42</f>
        <v>0.9999108042027356</v>
      </c>
      <c r="G42" s="55">
        <f>-SUM(G18:G40)</f>
        <v>-21400</v>
      </c>
      <c r="H42" s="55">
        <f>-SUM(H18:H40)</f>
        <v>-22800</v>
      </c>
      <c r="I42" s="56">
        <f>-SUM(I18:I40)</f>
        <v>-22761</v>
      </c>
      <c r="J42" s="43">
        <f>I42/H42</f>
        <v>0.9982894736842105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55600</v>
      </c>
      <c r="H43" s="79">
        <f>+H41+H42</f>
        <v>70800</v>
      </c>
      <c r="I43" s="79">
        <f>+I41+I42</f>
        <v>70890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70890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M20" sqref="M2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105</v>
      </c>
    </row>
    <row r="2" spans="1:9" ht="15">
      <c r="A2" s="29" t="s">
        <v>106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1:10" ht="12" customHeight="1">
      <c r="A4" s="6" t="s">
        <v>145</v>
      </c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60">
        <v>562700</v>
      </c>
      <c r="D8" s="21">
        <v>562700</v>
      </c>
      <c r="E8" s="61">
        <v>562700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 aca="true" t="shared" si="0" ref="J8:J16">IF(ISERR(I8/H8),0,I8/H8)</f>
        <v>0</v>
      </c>
    </row>
    <row r="9" spans="1:10" ht="14.25" customHeight="1">
      <c r="A9" s="13" t="s">
        <v>197</v>
      </c>
      <c r="B9" s="16"/>
      <c r="C9" s="62">
        <v>0</v>
      </c>
      <c r="D9" s="63">
        <v>185900</v>
      </c>
      <c r="E9" s="64">
        <v>185900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 t="shared" si="0"/>
        <v>0</v>
      </c>
    </row>
    <row r="10" spans="1:10" ht="14.25" customHeight="1">
      <c r="A10" s="13" t="s">
        <v>209</v>
      </c>
      <c r="B10" s="16"/>
      <c r="C10" s="62">
        <v>0</v>
      </c>
      <c r="D10" s="63">
        <v>23200</v>
      </c>
      <c r="E10" s="64">
        <v>23159.4</v>
      </c>
      <c r="F10" s="43">
        <f>E10/D10</f>
        <v>0.9982500000000001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172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62">
        <v>321000</v>
      </c>
      <c r="D13" s="63">
        <v>280800</v>
      </c>
      <c r="E13" s="64">
        <v>280750</v>
      </c>
      <c r="F13" s="43">
        <f>E13/D13</f>
        <v>0.9998219373219374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62">
        <v>645000</v>
      </c>
      <c r="D14" s="63">
        <v>522900</v>
      </c>
      <c r="E14" s="64">
        <v>522940.58</v>
      </c>
      <c r="F14" s="43">
        <f>E14/D14</f>
        <v>1.0000776056607381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60</v>
      </c>
      <c r="B15" s="194"/>
      <c r="C15" s="65">
        <v>800</v>
      </c>
      <c r="D15" s="66">
        <v>118500</v>
      </c>
      <c r="E15" s="67">
        <v>117403.12</v>
      </c>
      <c r="F15" s="43">
        <f>E15/D15</f>
        <v>0.9907436286919831</v>
      </c>
      <c r="G15" s="133">
        <v>143000</v>
      </c>
      <c r="H15" s="66">
        <v>56000</v>
      </c>
      <c r="I15" s="67">
        <v>55919</v>
      </c>
      <c r="J15" s="43">
        <f>I15/H15</f>
        <v>0.9985535714285714</v>
      </c>
    </row>
    <row r="16" spans="1:10" ht="15" customHeight="1" thickBot="1">
      <c r="A16" s="173" t="s">
        <v>90</v>
      </c>
      <c r="B16" s="174"/>
      <c r="C16" s="68">
        <v>0</v>
      </c>
      <c r="D16" s="69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14600</v>
      </c>
      <c r="E18" s="61">
        <v>14599</v>
      </c>
      <c r="F18" s="43">
        <f aca="true" t="shared" si="1" ref="F18:F23">E18/D18</f>
        <v>0.9999315068493151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133800</v>
      </c>
      <c r="D19" s="61">
        <v>77700</v>
      </c>
      <c r="E19" s="61">
        <v>77683.753</v>
      </c>
      <c r="F19" s="43">
        <f t="shared" si="1"/>
        <v>0.9997909009009008</v>
      </c>
      <c r="G19" s="21">
        <v>5800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645000</v>
      </c>
      <c r="D20" s="61">
        <v>522900</v>
      </c>
      <c r="E20" s="61">
        <v>522940.58</v>
      </c>
      <c r="F20" s="43">
        <f t="shared" si="1"/>
        <v>1.0000776056607381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165500</v>
      </c>
      <c r="D21" s="72">
        <v>128000</v>
      </c>
      <c r="E21" s="72">
        <v>128034.08</v>
      </c>
      <c r="F21" s="43">
        <f t="shared" si="1"/>
        <v>1.00026625</v>
      </c>
      <c r="G21" s="123">
        <v>9600</v>
      </c>
      <c r="H21" s="75">
        <v>5800</v>
      </c>
      <c r="I21" s="72">
        <v>5821</v>
      </c>
      <c r="J21" s="43">
        <f>I21/H21</f>
        <v>1.0036206896551725</v>
      </c>
    </row>
    <row r="22" spans="1:10" ht="15" customHeight="1">
      <c r="A22" s="10" t="s">
        <v>127</v>
      </c>
      <c r="B22" s="11">
        <v>502</v>
      </c>
      <c r="C22" s="74">
        <v>173700</v>
      </c>
      <c r="D22" s="72">
        <v>150400</v>
      </c>
      <c r="E22" s="72">
        <v>150413</v>
      </c>
      <c r="F22" s="43">
        <f t="shared" si="1"/>
        <v>1.0000864361702129</v>
      </c>
      <c r="G22" s="123">
        <v>2700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128</v>
      </c>
      <c r="B23" s="11">
        <v>502</v>
      </c>
      <c r="C23" s="74">
        <v>82000</v>
      </c>
      <c r="D23" s="72">
        <v>123500</v>
      </c>
      <c r="E23" s="72">
        <v>123533</v>
      </c>
      <c r="F23" s="43">
        <f t="shared" si="1"/>
        <v>1.0002672064777327</v>
      </c>
      <c r="G23" s="123">
        <v>14300</v>
      </c>
      <c r="H23" s="75">
        <v>6300</v>
      </c>
      <c r="I23" s="72">
        <v>6298</v>
      </c>
      <c r="J23" s="43">
        <f>I23/H23</f>
        <v>0.9996825396825397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30000</v>
      </c>
      <c r="D26" s="72">
        <v>57000</v>
      </c>
      <c r="E26" s="72">
        <v>56961.46</v>
      </c>
      <c r="F26" s="43">
        <f>E26/D26</f>
        <v>0.9993238596491227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5300</v>
      </c>
      <c r="D27" s="72">
        <v>10400</v>
      </c>
      <c r="E27" s="72">
        <v>10368</v>
      </c>
      <c r="F27" s="43">
        <f>E27/D27</f>
        <v>0.9969230769230769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4000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210200</v>
      </c>
      <c r="D29" s="72">
        <v>342600</v>
      </c>
      <c r="E29" s="72">
        <v>342525.98</v>
      </c>
      <c r="F29" s="43">
        <f>E29/D29</f>
        <v>0.9997839462930531</v>
      </c>
      <c r="G29" s="123">
        <v>4200</v>
      </c>
      <c r="H29" s="75">
        <v>800</v>
      </c>
      <c r="I29" s="72">
        <v>720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26000</v>
      </c>
      <c r="D30" s="72">
        <v>136900</v>
      </c>
      <c r="E30" s="72">
        <v>136900</v>
      </c>
      <c r="F30" s="43">
        <f>E30/D30</f>
        <v>1</v>
      </c>
      <c r="G30" s="123">
        <v>56000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46300</v>
      </c>
      <c r="E31" s="72">
        <v>46262</v>
      </c>
      <c r="F31" s="43">
        <f>E31/D31</f>
        <v>0.9991792656587473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5000</v>
      </c>
      <c r="D32" s="72">
        <v>34000</v>
      </c>
      <c r="E32" s="72">
        <v>32982.7</v>
      </c>
      <c r="F32" s="43">
        <f>E32/D32</f>
        <v>0.9700794117647058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3.5" customHeight="1">
      <c r="A37" s="10" t="s">
        <v>235</v>
      </c>
      <c r="B37" s="11">
        <v>547</v>
      </c>
      <c r="C37" s="74">
        <v>0</v>
      </c>
      <c r="D37" s="72">
        <v>700</v>
      </c>
      <c r="E37" s="72">
        <v>674.07</v>
      </c>
      <c r="F37" s="43">
        <f>E37/D37</f>
        <v>0.962957142857143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48800</v>
      </c>
      <c r="D39" s="72">
        <v>48800</v>
      </c>
      <c r="E39" s="72">
        <v>48814</v>
      </c>
      <c r="F39" s="43">
        <f>E39/D39</f>
        <v>1.0002868852459017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200</v>
      </c>
      <c r="D40" s="77">
        <v>200</v>
      </c>
      <c r="E40" s="77">
        <v>161.48</v>
      </c>
      <c r="F40" s="43">
        <f>E40/D40</f>
        <v>0.8073999999999999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1529500</v>
      </c>
      <c r="D41" s="50">
        <f>SUM(D8:D16)</f>
        <v>1694000</v>
      </c>
      <c r="E41" s="50">
        <f>SUM(E8:E16)</f>
        <v>1692853.1</v>
      </c>
      <c r="F41" s="51">
        <f>E41/D41</f>
        <v>0.9993229634002362</v>
      </c>
      <c r="G41" s="52">
        <f>SUM(G8:G16)</f>
        <v>143000</v>
      </c>
      <c r="H41" s="52">
        <f>SUM(H8:H16)</f>
        <v>56000</v>
      </c>
      <c r="I41" s="53">
        <f>SUM(I8:I16)</f>
        <v>55919</v>
      </c>
      <c r="J41" s="51">
        <f>I41/H41</f>
        <v>0.9985535714285714</v>
      </c>
    </row>
    <row r="42" spans="1:10" ht="15" customHeight="1" thickBot="1">
      <c r="A42" s="13" t="s">
        <v>21</v>
      </c>
      <c r="B42" s="16"/>
      <c r="C42" s="54">
        <f>-SUM(C18:C40)</f>
        <v>-1529500</v>
      </c>
      <c r="D42" s="54">
        <f>-SUM(D18:D40)</f>
        <v>-1694000</v>
      </c>
      <c r="E42" s="54">
        <f>-SUM(E18:E40)</f>
        <v>-1692853.103</v>
      </c>
      <c r="F42" s="43">
        <f>E42/D42</f>
        <v>0.9993229651711923</v>
      </c>
      <c r="G42" s="55">
        <f>-SUM(G18:G40)</f>
        <v>-92600</v>
      </c>
      <c r="H42" s="55">
        <f>-SUM(H18:H40)</f>
        <v>-12900</v>
      </c>
      <c r="I42" s="56">
        <f>-SUM(I18:I40)</f>
        <v>-12839</v>
      </c>
      <c r="J42" s="43">
        <f>I42/H42</f>
        <v>0.9952713178294573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-0.0029999997932463884</v>
      </c>
      <c r="F43" s="59" t="s">
        <v>19</v>
      </c>
      <c r="G43" s="135">
        <f>+G41+G42</f>
        <v>50400</v>
      </c>
      <c r="H43" s="79">
        <f>+H41+H42</f>
        <v>43100</v>
      </c>
      <c r="I43" s="79">
        <f>+I41+I42</f>
        <v>43080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43079.99700000021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O24" sqref="O24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200</v>
      </c>
    </row>
    <row r="2" spans="1:9" ht="15">
      <c r="A2" s="29" t="s">
        <v>104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60">
        <v>579000</v>
      </c>
      <c r="D8" s="21">
        <v>579000</v>
      </c>
      <c r="E8" s="61">
        <v>579000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62">
        <v>0</v>
      </c>
      <c r="D9" s="63">
        <v>207500</v>
      </c>
      <c r="E9" s="64">
        <v>207500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214</v>
      </c>
      <c r="B10" s="16"/>
      <c r="C10" s="62">
        <v>0</v>
      </c>
      <c r="D10" s="171">
        <v>342900</v>
      </c>
      <c r="E10" s="155">
        <v>342879.57</v>
      </c>
      <c r="F10" s="43">
        <f>E10/D10</f>
        <v>0.9999404199475066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62">
        <v>0</v>
      </c>
      <c r="D12" s="63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62">
        <v>321200</v>
      </c>
      <c r="D13" s="63">
        <v>249200</v>
      </c>
      <c r="E13" s="64">
        <v>244930</v>
      </c>
      <c r="F13" s="43">
        <f>E13/D13</f>
        <v>0.9828651685393258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62">
        <v>510000</v>
      </c>
      <c r="D14" s="63">
        <v>424700</v>
      </c>
      <c r="E14" s="64">
        <v>424720.5</v>
      </c>
      <c r="F14" s="43">
        <f>E14/D14</f>
        <v>1.0000482693666117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65">
        <v>0</v>
      </c>
      <c r="D15" s="66">
        <v>63400</v>
      </c>
      <c r="E15" s="67">
        <v>63322.09</v>
      </c>
      <c r="F15" s="43">
        <f>E15/D15</f>
        <v>0.9987711356466876</v>
      </c>
      <c r="G15" s="133">
        <v>18000</v>
      </c>
      <c r="H15" s="66">
        <v>5000</v>
      </c>
      <c r="I15" s="67">
        <v>4950</v>
      </c>
      <c r="J15" s="43">
        <f>I15/H15</f>
        <v>0.99</v>
      </c>
    </row>
    <row r="16" spans="1:10" ht="15" customHeight="1" thickBot="1">
      <c r="A16" s="173" t="s">
        <v>212</v>
      </c>
      <c r="B16" s="174"/>
      <c r="C16" s="68">
        <v>0</v>
      </c>
      <c r="D16" s="69">
        <v>102900</v>
      </c>
      <c r="E16" s="70">
        <v>99512.18</v>
      </c>
      <c r="F16" s="43">
        <f>E16/D16</f>
        <v>0.9670765792031097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142300</v>
      </c>
      <c r="E18" s="61">
        <v>142242.76</v>
      </c>
      <c r="F18" s="43">
        <f>E18/D18</f>
        <v>0.9995977512297962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130000</v>
      </c>
      <c r="D19" s="61">
        <v>89000</v>
      </c>
      <c r="E19" s="61">
        <v>88974.18</v>
      </c>
      <c r="F19" s="43">
        <f aca="true" t="shared" si="0" ref="F19:F24">E19/D19</f>
        <v>0.9997098876404493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510000</v>
      </c>
      <c r="D20" s="61">
        <v>424700</v>
      </c>
      <c r="E20" s="61">
        <v>424720.5</v>
      </c>
      <c r="F20" s="43">
        <f t="shared" si="0"/>
        <v>1.0000482693666117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195000</v>
      </c>
      <c r="D21" s="72">
        <v>179300</v>
      </c>
      <c r="E21" s="72">
        <v>179304.36</v>
      </c>
      <c r="F21" s="43">
        <f t="shared" si="0"/>
        <v>1.000024316787507</v>
      </c>
      <c r="G21" s="123">
        <v>2100</v>
      </c>
      <c r="H21" s="75">
        <v>700</v>
      </c>
      <c r="I21" s="72">
        <v>668</v>
      </c>
      <c r="J21" s="43">
        <f>I21/H21</f>
        <v>0.9542857142857143</v>
      </c>
    </row>
    <row r="22" spans="1:10" ht="15" customHeight="1">
      <c r="A22" s="10" t="s">
        <v>127</v>
      </c>
      <c r="B22" s="11">
        <v>502</v>
      </c>
      <c r="C22" s="74">
        <v>125000</v>
      </c>
      <c r="D22" s="72">
        <v>106800</v>
      </c>
      <c r="E22" s="72">
        <v>106764</v>
      </c>
      <c r="F22" s="43">
        <f t="shared" si="0"/>
        <v>0.9996629213483146</v>
      </c>
      <c r="G22" s="123">
        <v>700</v>
      </c>
      <c r="H22" s="75">
        <v>400</v>
      </c>
      <c r="I22" s="72">
        <v>380</v>
      </c>
      <c r="J22" s="43">
        <f>I22/H22</f>
        <v>0.95</v>
      </c>
    </row>
    <row r="23" spans="1:10" ht="15" customHeight="1">
      <c r="A23" s="10" t="s">
        <v>128</v>
      </c>
      <c r="B23" s="11">
        <v>502</v>
      </c>
      <c r="C23" s="74">
        <v>80000</v>
      </c>
      <c r="D23" s="72">
        <v>84600</v>
      </c>
      <c r="E23" s="72">
        <v>84541</v>
      </c>
      <c r="F23" s="43">
        <f t="shared" si="0"/>
        <v>0.9993026004728133</v>
      </c>
      <c r="G23" s="123">
        <v>1700</v>
      </c>
      <c r="H23" s="75">
        <v>200</v>
      </c>
      <c r="I23" s="72">
        <v>162</v>
      </c>
      <c r="J23" s="43">
        <f>I23/H23</f>
        <v>0.81</v>
      </c>
    </row>
    <row r="24" spans="1:10" ht="15" customHeight="1">
      <c r="A24" s="10" t="s">
        <v>129</v>
      </c>
      <c r="B24" s="11">
        <v>502</v>
      </c>
      <c r="C24" s="74">
        <v>9000</v>
      </c>
      <c r="D24" s="72">
        <v>7700</v>
      </c>
      <c r="E24" s="72">
        <v>7700</v>
      </c>
      <c r="F24" s="43">
        <f t="shared" si="0"/>
        <v>1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26200</v>
      </c>
      <c r="E26" s="72">
        <v>26189.13</v>
      </c>
      <c r="F26" s="43">
        <f aca="true" t="shared" si="1" ref="F26:F33">E26/D26</f>
        <v>0.9995851145038168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8100</v>
      </c>
      <c r="E27" s="72">
        <v>8013</v>
      </c>
      <c r="F27" s="43">
        <f t="shared" si="1"/>
        <v>0.9892592592592593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400</v>
      </c>
      <c r="E28" s="72">
        <v>319</v>
      </c>
      <c r="F28" s="43">
        <f t="shared" si="1"/>
        <v>0.7975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250000</v>
      </c>
      <c r="D29" s="72">
        <v>357800</v>
      </c>
      <c r="E29" s="72">
        <v>350542.32</v>
      </c>
      <c r="F29" s="43">
        <f t="shared" si="1"/>
        <v>0.9797158188932364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215</v>
      </c>
      <c r="B30" s="11">
        <v>521</v>
      </c>
      <c r="C30" s="74">
        <v>17000</v>
      </c>
      <c r="D30" s="72">
        <v>226600</v>
      </c>
      <c r="E30" s="72">
        <v>226556.1</v>
      </c>
      <c r="F30" s="43">
        <f t="shared" si="1"/>
        <v>0.999806266548985</v>
      </c>
      <c r="G30" s="123">
        <v>1600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65500</v>
      </c>
      <c r="E31" s="72">
        <v>65433.7</v>
      </c>
      <c r="F31" s="43">
        <f t="shared" si="1"/>
        <v>0.998987786259542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9000</v>
      </c>
      <c r="D32" s="72">
        <v>172800</v>
      </c>
      <c r="E32" s="72">
        <v>172735.44</v>
      </c>
      <c r="F32" s="43">
        <f t="shared" si="1"/>
        <v>0.9996263888888889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20800</v>
      </c>
      <c r="E33" s="72">
        <v>20849.88</v>
      </c>
      <c r="F33" s="43">
        <f t="shared" si="1"/>
        <v>1.002398076923077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56900</v>
      </c>
      <c r="D39" s="72">
        <v>56900</v>
      </c>
      <c r="E39" s="72">
        <v>56900</v>
      </c>
      <c r="F39" s="43">
        <f>E39/D39</f>
        <v>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300</v>
      </c>
      <c r="D40" s="77">
        <v>100</v>
      </c>
      <c r="E40" s="77">
        <v>78.97</v>
      </c>
      <c r="F40" s="43">
        <f>E40/D40</f>
        <v>0.7897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1410200</v>
      </c>
      <c r="D41" s="50">
        <f>SUM(D8:D16)</f>
        <v>1969600</v>
      </c>
      <c r="E41" s="50">
        <f>SUM(E8:E16)</f>
        <v>1961864.34</v>
      </c>
      <c r="F41" s="51">
        <f>E41/D41</f>
        <v>0.9960724715678311</v>
      </c>
      <c r="G41" s="52">
        <f>SUM(G8:G16)</f>
        <v>18000</v>
      </c>
      <c r="H41" s="52">
        <f>SUM(H8:H16)</f>
        <v>5000</v>
      </c>
      <c r="I41" s="53">
        <f>SUM(I8:I16)</f>
        <v>4950</v>
      </c>
      <c r="J41" s="51">
        <f>I41/H41</f>
        <v>0.99</v>
      </c>
    </row>
    <row r="42" spans="1:10" ht="15" customHeight="1" thickBot="1">
      <c r="A42" s="13" t="s">
        <v>21</v>
      </c>
      <c r="B42" s="16"/>
      <c r="C42" s="54">
        <f>-SUM(C18:C40)</f>
        <v>-1410200</v>
      </c>
      <c r="D42" s="54">
        <f>-SUM(D18:D40)</f>
        <v>-1969600</v>
      </c>
      <c r="E42" s="54">
        <f>-SUM(E18:E40)</f>
        <v>-1961864.3399999999</v>
      </c>
      <c r="F42" s="43">
        <f>E42/D42</f>
        <v>0.996072471567831</v>
      </c>
      <c r="G42" s="55">
        <f>-SUM(G18:G40)</f>
        <v>-6100</v>
      </c>
      <c r="H42" s="55">
        <f>-SUM(H18:H40)</f>
        <v>-1300</v>
      </c>
      <c r="I42" s="56">
        <f>-SUM(I18:I40)</f>
        <v>-1210</v>
      </c>
      <c r="J42" s="43">
        <f>I42/H42</f>
        <v>0.9307692307692308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11900</v>
      </c>
      <c r="H43" s="79">
        <f>+H41+H42</f>
        <v>3700</v>
      </c>
      <c r="I43" s="79">
        <f>+I41+I42</f>
        <v>3740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3740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0">
      <selection activeCell="L24" sqref="L24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102</v>
      </c>
    </row>
    <row r="2" spans="1:9" ht="15">
      <c r="A2" s="29" t="s">
        <v>103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516800</v>
      </c>
      <c r="D8" s="22">
        <v>516800</v>
      </c>
      <c r="E8" s="61">
        <v>516800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229100</v>
      </c>
      <c r="E9" s="64">
        <v>229100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216</v>
      </c>
      <c r="B10" s="16"/>
      <c r="C10" s="164">
        <v>0</v>
      </c>
      <c r="D10" s="155">
        <v>142300</v>
      </c>
      <c r="E10" s="155">
        <v>142214</v>
      </c>
      <c r="F10" s="43">
        <f>E10/D10</f>
        <v>0.9993956430077301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390000</v>
      </c>
      <c r="D13" s="64">
        <v>308100</v>
      </c>
      <c r="E13" s="64">
        <v>308035</v>
      </c>
      <c r="F13" s="43">
        <f>E13/D13</f>
        <v>0.999789029535865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680000</v>
      </c>
      <c r="D14" s="64">
        <v>566200</v>
      </c>
      <c r="E14" s="64">
        <v>566245.71</v>
      </c>
      <c r="F14" s="43">
        <f>E14/D14</f>
        <v>1.000080731190392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1000</v>
      </c>
      <c r="D15" s="67">
        <v>95000</v>
      </c>
      <c r="E15" s="67">
        <v>94520.09</v>
      </c>
      <c r="F15" s="43">
        <f>E15/D15</f>
        <v>0.9949483157894736</v>
      </c>
      <c r="G15" s="133">
        <v>6000</v>
      </c>
      <c r="H15" s="66">
        <v>5100</v>
      </c>
      <c r="I15" s="67">
        <v>5040</v>
      </c>
      <c r="J15" s="43">
        <f>I15/H15</f>
        <v>0.9882352941176471</v>
      </c>
    </row>
    <row r="16" spans="1:10" ht="15" customHeight="1" thickBot="1">
      <c r="A16" s="173" t="s">
        <v>217</v>
      </c>
      <c r="B16" s="174"/>
      <c r="C16" s="166">
        <v>0</v>
      </c>
      <c r="D16" s="70">
        <v>182400</v>
      </c>
      <c r="E16" s="70">
        <v>182337</v>
      </c>
      <c r="F16" s="43">
        <f>E16/D16</f>
        <v>0.9996546052631579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30000</v>
      </c>
      <c r="D18" s="170">
        <v>36500</v>
      </c>
      <c r="E18" s="61">
        <v>36453</v>
      </c>
      <c r="F18" s="43">
        <f aca="true" t="shared" si="0" ref="F18:F23">E18/D18</f>
        <v>0.9987123287671232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69800</v>
      </c>
      <c r="D19" s="170">
        <v>61000</v>
      </c>
      <c r="E19" s="61">
        <v>60964.41</v>
      </c>
      <c r="F19" s="43">
        <f t="shared" si="0"/>
        <v>0.9994165573770493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680000</v>
      </c>
      <c r="D20" s="71">
        <v>566200</v>
      </c>
      <c r="E20" s="61">
        <v>566248.9</v>
      </c>
      <c r="F20" s="43">
        <f t="shared" si="0"/>
        <v>1.000086365241964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170000</v>
      </c>
      <c r="D21" s="74">
        <v>156700</v>
      </c>
      <c r="E21" s="72">
        <v>156634.81</v>
      </c>
      <c r="F21" s="43">
        <f t="shared" si="0"/>
        <v>0.9995839821314614</v>
      </c>
      <c r="G21" s="123">
        <v>2900</v>
      </c>
      <c r="H21" s="75">
        <v>1100</v>
      </c>
      <c r="I21" s="72">
        <v>1102</v>
      </c>
      <c r="J21" s="43">
        <f>I21/H21</f>
        <v>1.0018181818181817</v>
      </c>
    </row>
    <row r="22" spans="1:10" ht="15" customHeight="1">
      <c r="A22" s="10" t="s">
        <v>127</v>
      </c>
      <c r="B22" s="11">
        <v>502</v>
      </c>
      <c r="C22" s="74">
        <v>170000</v>
      </c>
      <c r="D22" s="74">
        <v>133600</v>
      </c>
      <c r="E22" s="72">
        <v>133609</v>
      </c>
      <c r="F22" s="43">
        <f t="shared" si="0"/>
        <v>1.0000673652694612</v>
      </c>
      <c r="G22" s="123">
        <v>1900</v>
      </c>
      <c r="H22" s="75">
        <v>700</v>
      </c>
      <c r="I22" s="72">
        <v>662</v>
      </c>
      <c r="J22" s="43">
        <f>I22/H22</f>
        <v>0.9457142857142857</v>
      </c>
    </row>
    <row r="23" spans="1:10" ht="15" customHeight="1">
      <c r="A23" s="10" t="s">
        <v>128</v>
      </c>
      <c r="B23" s="11">
        <v>502</v>
      </c>
      <c r="C23" s="74">
        <v>70000</v>
      </c>
      <c r="D23" s="74">
        <v>94100</v>
      </c>
      <c r="E23" s="72">
        <v>94079</v>
      </c>
      <c r="F23" s="43">
        <f t="shared" si="0"/>
        <v>0.9997768331562168</v>
      </c>
      <c r="G23" s="123">
        <v>1200</v>
      </c>
      <c r="H23" s="75">
        <v>500</v>
      </c>
      <c r="I23" s="72">
        <v>441</v>
      </c>
      <c r="J23" s="43">
        <f>I23/H23</f>
        <v>0.882</v>
      </c>
    </row>
    <row r="24" spans="1:10" ht="15" customHeight="1">
      <c r="A24" s="10" t="s">
        <v>129</v>
      </c>
      <c r="B24" s="11">
        <v>502</v>
      </c>
      <c r="C24" s="74">
        <v>0</v>
      </c>
      <c r="D24" s="74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4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47000</v>
      </c>
      <c r="D26" s="74">
        <v>254600</v>
      </c>
      <c r="E26" s="72">
        <v>254524.68</v>
      </c>
      <c r="F26" s="43">
        <f aca="true" t="shared" si="1" ref="F26:F32">E26/D26</f>
        <v>0.9997041633935585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4">
        <v>8700</v>
      </c>
      <c r="E27" s="72">
        <v>8740</v>
      </c>
      <c r="F27" s="43">
        <f t="shared" si="1"/>
        <v>1.0045977011494254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1000</v>
      </c>
      <c r="D28" s="74">
        <v>500</v>
      </c>
      <c r="E28" s="72">
        <v>453</v>
      </c>
      <c r="F28" s="43">
        <f t="shared" si="1"/>
        <v>0.906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310000</v>
      </c>
      <c r="D29" s="152">
        <v>304500</v>
      </c>
      <c r="E29" s="72">
        <v>304406.2</v>
      </c>
      <c r="F29" s="43">
        <f t="shared" si="1"/>
        <v>0.9996919540229885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0</v>
      </c>
      <c r="D30" s="152">
        <v>254500</v>
      </c>
      <c r="E30" s="72">
        <v>254500</v>
      </c>
      <c r="F30" s="43">
        <f t="shared" si="1"/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152">
        <v>84200</v>
      </c>
      <c r="E31" s="72">
        <v>84164.5</v>
      </c>
      <c r="F31" s="43">
        <f t="shared" si="1"/>
        <v>0.9995783847980998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152">
        <v>52100</v>
      </c>
      <c r="E32" s="72">
        <v>52006.65</v>
      </c>
      <c r="F32" s="43">
        <f t="shared" si="1"/>
        <v>0.9982082533589252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152">
        <v>200</v>
      </c>
      <c r="E33" s="72">
        <v>176</v>
      </c>
      <c r="F33" s="43">
        <f>E33/D33</f>
        <v>0.88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4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4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4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4">
        <v>400</v>
      </c>
      <c r="E37" s="72">
        <v>310.5</v>
      </c>
      <c r="F37" s="43">
        <f>E37/D37</f>
        <v>0.77625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4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32000</v>
      </c>
      <c r="D39" s="74">
        <v>32000</v>
      </c>
      <c r="E39" s="72">
        <v>31913.82</v>
      </c>
      <c r="F39" s="43">
        <f>E39/D39</f>
        <v>0.997306875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6">
        <v>100</v>
      </c>
      <c r="E40" s="77">
        <v>67.33</v>
      </c>
      <c r="F40" s="43">
        <f>E40/D40</f>
        <v>0.6733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1587800</v>
      </c>
      <c r="D41" s="50">
        <f>SUM(D8:D16)</f>
        <v>2039900</v>
      </c>
      <c r="E41" s="50">
        <f>SUM(E8:E16)</f>
        <v>2039251.8</v>
      </c>
      <c r="F41" s="51">
        <f>E41/D41</f>
        <v>0.9996822393254572</v>
      </c>
      <c r="G41" s="52">
        <f>SUM(G8:G16)</f>
        <v>6000</v>
      </c>
      <c r="H41" s="52">
        <f>SUM(H8:H16)</f>
        <v>5100</v>
      </c>
      <c r="I41" s="53">
        <f>SUM(I8:I16)</f>
        <v>5040</v>
      </c>
      <c r="J41" s="51">
        <f>I41/H41</f>
        <v>0.9882352941176471</v>
      </c>
    </row>
    <row r="42" spans="1:10" ht="15" customHeight="1" thickBot="1">
      <c r="A42" s="13" t="s">
        <v>21</v>
      </c>
      <c r="B42" s="16"/>
      <c r="C42" s="54">
        <f>-SUM(C18:C40)</f>
        <v>-1587800</v>
      </c>
      <c r="D42" s="54">
        <f>-SUM(D18:D40)</f>
        <v>-2039900</v>
      </c>
      <c r="E42" s="54">
        <f>-SUM(E18:E40)</f>
        <v>-2039251.8</v>
      </c>
      <c r="F42" s="43">
        <f>E42/D42</f>
        <v>0.9996822393254572</v>
      </c>
      <c r="G42" s="55">
        <f>-SUM(G18:G40)</f>
        <v>-6000</v>
      </c>
      <c r="H42" s="55">
        <f>-SUM(H18:H40)</f>
        <v>-2300</v>
      </c>
      <c r="I42" s="56">
        <f>-SUM(I18:I40)</f>
        <v>-2205</v>
      </c>
      <c r="J42" s="43">
        <f>I42/H42</f>
        <v>0.9586956521739131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0</v>
      </c>
      <c r="H43" s="79">
        <f>+H41+H42</f>
        <v>2800</v>
      </c>
      <c r="I43" s="79">
        <f>+I41+I42</f>
        <v>2835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2835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P24" sqref="P24"/>
    </sheetView>
  </sheetViews>
  <sheetFormatPr defaultColWidth="9.00390625" defaultRowHeight="12.75"/>
  <cols>
    <col min="1" max="1" width="53.25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100</v>
      </c>
    </row>
    <row r="2" spans="1:9" ht="15">
      <c r="A2" s="29" t="s">
        <v>101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661100</v>
      </c>
      <c r="D8" s="22">
        <v>711100</v>
      </c>
      <c r="E8" s="154">
        <v>711100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366700</v>
      </c>
      <c r="E9" s="155">
        <v>366700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218</v>
      </c>
      <c r="B10" s="16"/>
      <c r="C10" s="164">
        <v>0</v>
      </c>
      <c r="D10" s="155">
        <v>205800</v>
      </c>
      <c r="E10" s="155">
        <v>205724.4</v>
      </c>
      <c r="F10" s="43">
        <f>E10/D10</f>
        <v>0.9996326530612245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6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420000</v>
      </c>
      <c r="D13" s="64">
        <v>304900</v>
      </c>
      <c r="E13" s="155">
        <v>304850</v>
      </c>
      <c r="F13" s="43">
        <f>E13/D13</f>
        <v>0.9998360118071499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890000</v>
      </c>
      <c r="D14" s="64">
        <v>678000</v>
      </c>
      <c r="E14" s="155">
        <v>677951.05</v>
      </c>
      <c r="F14" s="43">
        <f>E14/D14</f>
        <v>0.9999278023598821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0</v>
      </c>
      <c r="D15" s="67">
        <v>55700</v>
      </c>
      <c r="E15" s="156">
        <v>55642.17</v>
      </c>
      <c r="F15" s="43">
        <f>E15/D15</f>
        <v>0.9989617594254937</v>
      </c>
      <c r="G15" s="133">
        <v>243000</v>
      </c>
      <c r="H15" s="66">
        <v>214800</v>
      </c>
      <c r="I15" s="67">
        <v>214788</v>
      </c>
      <c r="J15" s="43">
        <f>I15/H15</f>
        <v>0.9999441340782123</v>
      </c>
    </row>
    <row r="16" spans="1:10" ht="15" customHeight="1" thickBot="1">
      <c r="A16" s="173" t="s">
        <v>90</v>
      </c>
      <c r="B16" s="174"/>
      <c r="C16" s="166">
        <v>0</v>
      </c>
      <c r="D16" s="70">
        <v>193000</v>
      </c>
      <c r="E16" s="107">
        <v>192323.95</v>
      </c>
      <c r="F16" s="43">
        <f>E16/D16</f>
        <v>0.9964971502590674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30000</v>
      </c>
      <c r="D18" s="72">
        <v>56700</v>
      </c>
      <c r="E18" s="61">
        <v>56701.2</v>
      </c>
      <c r="F18" s="43">
        <f aca="true" t="shared" si="0" ref="F18:F23">E18/D18</f>
        <v>1.000021164021164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144</v>
      </c>
      <c r="B19" s="19">
        <v>501</v>
      </c>
      <c r="C19" s="71">
        <v>92700</v>
      </c>
      <c r="D19" s="61">
        <v>111400</v>
      </c>
      <c r="E19" s="61">
        <v>110872.13</v>
      </c>
      <c r="F19" s="43">
        <f t="shared" si="0"/>
        <v>0.9952614901256733</v>
      </c>
      <c r="G19" s="21">
        <v>10000</v>
      </c>
      <c r="H19" s="73">
        <v>10000</v>
      </c>
      <c r="I19" s="61">
        <v>0</v>
      </c>
      <c r="J19" s="43">
        <f>I19/H19</f>
        <v>0</v>
      </c>
    </row>
    <row r="20" spans="1:10" ht="15" customHeight="1">
      <c r="A20" s="18" t="s">
        <v>125</v>
      </c>
      <c r="B20" s="19">
        <v>501</v>
      </c>
      <c r="C20" s="71">
        <v>890000</v>
      </c>
      <c r="D20" s="61">
        <v>678000</v>
      </c>
      <c r="E20" s="61">
        <v>677951.05</v>
      </c>
      <c r="F20" s="43">
        <f t="shared" si="0"/>
        <v>0.9999278023598821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201000</v>
      </c>
      <c r="D21" s="72">
        <v>216100</v>
      </c>
      <c r="E21" s="72">
        <v>216148.45</v>
      </c>
      <c r="F21" s="43">
        <f t="shared" si="0"/>
        <v>1.0002242017584453</v>
      </c>
      <c r="G21" s="123">
        <v>25000</v>
      </c>
      <c r="H21" s="75">
        <v>2800</v>
      </c>
      <c r="I21" s="72">
        <v>2760</v>
      </c>
      <c r="J21" s="43">
        <f>I21/H21</f>
        <v>0.9857142857142858</v>
      </c>
    </row>
    <row r="22" spans="1:10" ht="15" customHeight="1">
      <c r="A22" s="10" t="s">
        <v>127</v>
      </c>
      <c r="B22" s="11">
        <v>502</v>
      </c>
      <c r="C22" s="74">
        <v>134000</v>
      </c>
      <c r="D22" s="72">
        <v>116900</v>
      </c>
      <c r="E22" s="72">
        <v>116861</v>
      </c>
      <c r="F22" s="43">
        <f t="shared" si="0"/>
        <v>0.999666381522669</v>
      </c>
      <c r="G22" s="123">
        <v>6000</v>
      </c>
      <c r="H22" s="75">
        <v>6000</v>
      </c>
      <c r="I22" s="72">
        <v>0</v>
      </c>
      <c r="J22" s="43">
        <f>I22/H22</f>
        <v>0</v>
      </c>
    </row>
    <row r="23" spans="1:11" ht="15" customHeight="1">
      <c r="A23" s="10" t="s">
        <v>192</v>
      </c>
      <c r="B23" s="11">
        <v>502</v>
      </c>
      <c r="C23" s="74">
        <v>91000</v>
      </c>
      <c r="D23" s="72">
        <v>93000</v>
      </c>
      <c r="E23" s="72">
        <v>92981</v>
      </c>
      <c r="F23" s="43">
        <f t="shared" si="0"/>
        <v>0.9997956989247312</v>
      </c>
      <c r="G23" s="123">
        <v>9000</v>
      </c>
      <c r="H23" s="75">
        <v>2900</v>
      </c>
      <c r="I23" s="72">
        <v>2880</v>
      </c>
      <c r="J23" s="43">
        <f>I23/H23</f>
        <v>0.993103448275862</v>
      </c>
      <c r="K23" s="162"/>
    </row>
    <row r="24" spans="1:11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  <c r="K24" s="162"/>
    </row>
    <row r="25" spans="1:11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  <c r="K25" s="162"/>
    </row>
    <row r="26" spans="1:10" ht="15" customHeight="1">
      <c r="A26" s="10" t="s">
        <v>131</v>
      </c>
      <c r="B26" s="11">
        <v>511</v>
      </c>
      <c r="C26" s="74">
        <v>30000</v>
      </c>
      <c r="D26" s="72">
        <v>45800</v>
      </c>
      <c r="E26" s="72">
        <v>45790</v>
      </c>
      <c r="F26" s="43">
        <f>E26/D26</f>
        <v>0.9997816593886463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166</v>
      </c>
      <c r="B27" s="11">
        <v>512</v>
      </c>
      <c r="C27" s="74">
        <v>4000</v>
      </c>
      <c r="D27" s="72">
        <v>31300</v>
      </c>
      <c r="E27" s="72">
        <v>31232</v>
      </c>
      <c r="F27" s="43">
        <f>E27/D27</f>
        <v>0.9978274760383387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191</v>
      </c>
      <c r="B29" s="11">
        <v>518</v>
      </c>
      <c r="C29" s="74">
        <v>394600</v>
      </c>
      <c r="D29" s="72">
        <v>454200</v>
      </c>
      <c r="E29" s="72">
        <v>454113.37</v>
      </c>
      <c r="F29" s="43">
        <f>E29/D29</f>
        <v>0.9998092690444738</v>
      </c>
      <c r="G29" s="123">
        <v>15000</v>
      </c>
      <c r="H29" s="75">
        <v>2700</v>
      </c>
      <c r="I29" s="72">
        <v>2640</v>
      </c>
      <c r="J29" s="43">
        <f>I29/H29</f>
        <v>0.9777777777777777</v>
      </c>
    </row>
    <row r="30" spans="1:10" ht="15" customHeight="1">
      <c r="A30" s="10" t="s">
        <v>207</v>
      </c>
      <c r="B30" s="11">
        <v>521</v>
      </c>
      <c r="C30" s="74">
        <v>10000</v>
      </c>
      <c r="D30" s="72">
        <v>452200</v>
      </c>
      <c r="E30" s="72">
        <v>452182</v>
      </c>
      <c r="F30" s="43">
        <f>E30/D30</f>
        <v>0.9999601946041574</v>
      </c>
      <c r="G30" s="123">
        <v>30000</v>
      </c>
      <c r="H30" s="75">
        <v>12500</v>
      </c>
      <c r="I30" s="72">
        <v>12500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128900</v>
      </c>
      <c r="E31" s="72">
        <v>128858.5</v>
      </c>
      <c r="F31" s="43">
        <f>E31/D31</f>
        <v>0.999678044996121</v>
      </c>
      <c r="G31" s="123">
        <v>0</v>
      </c>
      <c r="H31" s="75">
        <v>1600</v>
      </c>
      <c r="I31" s="72">
        <v>1572</v>
      </c>
      <c r="J31" s="43">
        <f>I31/H31</f>
        <v>0.9825</v>
      </c>
    </row>
    <row r="32" spans="1:10" ht="15" customHeight="1">
      <c r="A32" s="10" t="s">
        <v>206</v>
      </c>
      <c r="B32" s="11">
        <v>527</v>
      </c>
      <c r="C32" s="74">
        <v>500</v>
      </c>
      <c r="D32" s="72">
        <v>35800</v>
      </c>
      <c r="E32" s="72">
        <v>35737.41</v>
      </c>
      <c r="F32" s="43">
        <f>E32/D32</f>
        <v>0.9982516759776537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1400</v>
      </c>
      <c r="E37" s="72">
        <v>1373</v>
      </c>
      <c r="F37" s="43">
        <f>E37/D37</f>
        <v>0.9807142857142858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93300</v>
      </c>
      <c r="D39" s="72">
        <v>93300</v>
      </c>
      <c r="E39" s="72">
        <v>93300.6</v>
      </c>
      <c r="F39" s="43">
        <f>E39/D39</f>
        <v>1.0000064308681673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200</v>
      </c>
      <c r="E40" s="77">
        <v>189.86</v>
      </c>
      <c r="F40" s="43">
        <f>E40/D40</f>
        <v>0.9493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1971100</v>
      </c>
      <c r="D41" s="50">
        <f>SUM(D8:D16)</f>
        <v>2515200</v>
      </c>
      <c r="E41" s="50">
        <f>SUM(E8:E16)</f>
        <v>2514291.5700000003</v>
      </c>
      <c r="F41" s="51">
        <f>E41/D41</f>
        <v>0.9996388239503818</v>
      </c>
      <c r="G41" s="52">
        <f>SUM(G8:G16)</f>
        <v>243000</v>
      </c>
      <c r="H41" s="52">
        <f>SUM(H8:H16)</f>
        <v>214800</v>
      </c>
      <c r="I41" s="53">
        <f>SUM(I8:I16)</f>
        <v>214788</v>
      </c>
      <c r="J41" s="51">
        <f>I41/H41</f>
        <v>0.9999441340782123</v>
      </c>
    </row>
    <row r="42" spans="1:10" ht="15" customHeight="1" thickBot="1">
      <c r="A42" s="13" t="s">
        <v>21</v>
      </c>
      <c r="B42" s="16"/>
      <c r="C42" s="54">
        <f>-SUM(C18:C40)</f>
        <v>-1971100</v>
      </c>
      <c r="D42" s="54">
        <f>-SUM(D18:D40)</f>
        <v>-2515200</v>
      </c>
      <c r="E42" s="54">
        <f>-SUM(E18:E40)</f>
        <v>-2514291.5700000003</v>
      </c>
      <c r="F42" s="43">
        <f>E42/D42</f>
        <v>0.9996388239503818</v>
      </c>
      <c r="G42" s="55">
        <f>-SUM(G18:G40)</f>
        <v>-95000</v>
      </c>
      <c r="H42" s="55">
        <f>-SUM(H18:H40)</f>
        <v>-38500</v>
      </c>
      <c r="I42" s="56">
        <f>-SUM(I18:I40)</f>
        <v>-22352</v>
      </c>
      <c r="J42" s="43">
        <f>I42/H42</f>
        <v>0.5805714285714285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148000</v>
      </c>
      <c r="H43" s="79">
        <f>+H41+H42</f>
        <v>176300</v>
      </c>
      <c r="I43" s="79">
        <f>+I41+I42</f>
        <v>192436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192436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7">
      <selection activeCell="L39" sqref="L3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83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84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80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60">
        <v>4990000</v>
      </c>
      <c r="D7" s="21">
        <v>5210500</v>
      </c>
      <c r="E7" s="61">
        <v>5210128.61</v>
      </c>
      <c r="F7" s="43">
        <f>E7/D7</f>
        <v>0.9999287227713272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1180600</v>
      </c>
      <c r="E8" s="64">
        <v>1180600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177</v>
      </c>
      <c r="B9" s="20"/>
      <c r="C9" s="62">
        <v>0</v>
      </c>
      <c r="D9" s="63">
        <v>2144600</v>
      </c>
      <c r="E9" s="64">
        <v>2028385.68</v>
      </c>
      <c r="F9" s="43">
        <f>E9/D9</f>
        <v>0.94581072461065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20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62">
        <v>0</v>
      </c>
      <c r="D11" s="63">
        <v>88400</v>
      </c>
      <c r="E11" s="64">
        <v>87020</v>
      </c>
      <c r="F11" s="43">
        <f>E11/D11</f>
        <v>0.9843891402714933</v>
      </c>
      <c r="G11" s="132">
        <v>0</v>
      </c>
      <c r="H11" s="63">
        <v>0</v>
      </c>
      <c r="I11" s="64">
        <v>0</v>
      </c>
      <c r="J11" s="46">
        <f>IF(ISERR(I11/H11),0,I11/H11)</f>
        <v>0</v>
      </c>
    </row>
    <row r="12" spans="1:10" ht="15" customHeight="1">
      <c r="A12" s="13" t="s">
        <v>171</v>
      </c>
      <c r="B12" s="20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82" t="s">
        <v>58</v>
      </c>
      <c r="B13" s="184"/>
      <c r="C13" s="62">
        <v>425000</v>
      </c>
      <c r="D13" s="63">
        <v>283500</v>
      </c>
      <c r="E13" s="64">
        <v>282200</v>
      </c>
      <c r="F13" s="43">
        <f>E13/D13</f>
        <v>0.9954144620811287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62">
        <v>3100000</v>
      </c>
      <c r="D14" s="63">
        <v>2500000</v>
      </c>
      <c r="E14" s="64">
        <v>2491161.74</v>
      </c>
      <c r="F14" s="43">
        <f>E14/D14</f>
        <v>0.9964646960000001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82" t="s">
        <v>85</v>
      </c>
      <c r="B15" s="184"/>
      <c r="C15" s="65">
        <v>0</v>
      </c>
      <c r="D15" s="66">
        <v>541000</v>
      </c>
      <c r="E15" s="67">
        <v>541866.79</v>
      </c>
      <c r="F15" s="43">
        <f>E15/D15</f>
        <v>1.0016021996303144</v>
      </c>
      <c r="G15" s="133">
        <v>2543000</v>
      </c>
      <c r="H15" s="66">
        <v>1260000</v>
      </c>
      <c r="I15" s="67">
        <v>1257474.66</v>
      </c>
      <c r="J15" s="43">
        <f>I15/H15</f>
        <v>0.9979957619047618</v>
      </c>
    </row>
    <row r="16" spans="1:10" ht="15" customHeight="1" thickBot="1">
      <c r="A16" s="173" t="s">
        <v>90</v>
      </c>
      <c r="B16" s="188"/>
      <c r="C16" s="68">
        <v>0</v>
      </c>
      <c r="D16" s="69">
        <v>295200</v>
      </c>
      <c r="E16" s="70">
        <v>295111.96</v>
      </c>
      <c r="F16" s="43">
        <f>E16/D16</f>
        <v>0.9997017615176153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50000</v>
      </c>
      <c r="D18" s="72">
        <v>930000</v>
      </c>
      <c r="E18" s="61">
        <v>930398.88</v>
      </c>
      <c r="F18" s="43">
        <f aca="true" t="shared" si="1" ref="F18:F42">E18/D18</f>
        <v>1.0004289032258065</v>
      </c>
      <c r="G18" s="21">
        <v>10000</v>
      </c>
      <c r="H18" s="21">
        <v>10000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75000</v>
      </c>
      <c r="D19" s="61">
        <v>928700</v>
      </c>
      <c r="E19" s="61">
        <v>928679.54</v>
      </c>
      <c r="F19" s="43">
        <f t="shared" si="1"/>
        <v>0.9999779692042641</v>
      </c>
      <c r="G19" s="21">
        <v>69000</v>
      </c>
      <c r="H19" s="21">
        <v>24800</v>
      </c>
      <c r="I19" s="61">
        <v>24778</v>
      </c>
      <c r="J19" s="43">
        <f>I19/H19</f>
        <v>0.9991129032258065</v>
      </c>
    </row>
    <row r="20" spans="1:10" ht="15" customHeight="1">
      <c r="A20" s="18" t="s">
        <v>125</v>
      </c>
      <c r="B20" s="19">
        <v>501</v>
      </c>
      <c r="C20" s="71">
        <v>2740000</v>
      </c>
      <c r="D20" s="61">
        <v>2220000</v>
      </c>
      <c r="E20" s="61">
        <v>2216888.74</v>
      </c>
      <c r="F20" s="43">
        <f t="shared" si="1"/>
        <v>0.9985985315315317</v>
      </c>
      <c r="G20" s="21">
        <v>310000</v>
      </c>
      <c r="H20" s="21">
        <v>118400</v>
      </c>
      <c r="I20" s="61">
        <v>118317.51</v>
      </c>
      <c r="J20" s="43">
        <f>I20/H20</f>
        <v>0.9993032939189189</v>
      </c>
    </row>
    <row r="21" spans="1:10" ht="15" customHeight="1">
      <c r="A21" s="10" t="s">
        <v>126</v>
      </c>
      <c r="B21" s="11">
        <v>502</v>
      </c>
      <c r="C21" s="74">
        <v>962000</v>
      </c>
      <c r="D21" s="72">
        <v>874000</v>
      </c>
      <c r="E21" s="72">
        <v>828078.31</v>
      </c>
      <c r="F21" s="43">
        <f t="shared" si="1"/>
        <v>0.9474580205949658</v>
      </c>
      <c r="G21" s="123">
        <v>32000</v>
      </c>
      <c r="H21" s="123">
        <v>26800</v>
      </c>
      <c r="I21" s="72">
        <v>26747.81</v>
      </c>
      <c r="J21" s="43">
        <f>I21/H21</f>
        <v>0.9980526119402986</v>
      </c>
    </row>
    <row r="22" spans="1:10" ht="15" customHeight="1">
      <c r="A22" s="10" t="s">
        <v>127</v>
      </c>
      <c r="B22" s="11">
        <v>502</v>
      </c>
      <c r="C22" s="74">
        <v>820000</v>
      </c>
      <c r="D22" s="72">
        <v>749000</v>
      </c>
      <c r="E22" s="72">
        <v>749604.18</v>
      </c>
      <c r="F22" s="43">
        <f t="shared" si="1"/>
        <v>1.0008066488651537</v>
      </c>
      <c r="G22" s="123">
        <v>24000</v>
      </c>
      <c r="H22" s="123">
        <v>27300</v>
      </c>
      <c r="I22" s="72">
        <v>27268.98</v>
      </c>
      <c r="J22" s="43">
        <f>I22/H22</f>
        <v>0.9988637362637363</v>
      </c>
    </row>
    <row r="23" spans="1:10" ht="15" customHeight="1">
      <c r="A23" s="10" t="s">
        <v>128</v>
      </c>
      <c r="B23" s="11">
        <v>502</v>
      </c>
      <c r="C23" s="74">
        <v>270000</v>
      </c>
      <c r="D23" s="72">
        <v>394000</v>
      </c>
      <c r="E23" s="72">
        <v>394604</v>
      </c>
      <c r="F23" s="43">
        <f t="shared" si="1"/>
        <v>1.0015329949238578</v>
      </c>
      <c r="G23" s="123">
        <v>14000</v>
      </c>
      <c r="H23" s="123">
        <v>1000</v>
      </c>
      <c r="I23" s="72">
        <v>959.52</v>
      </c>
      <c r="J23" s="43">
        <f>I23/H23</f>
        <v>0.9595199999999999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18000</v>
      </c>
      <c r="E25" s="72">
        <v>17884.59</v>
      </c>
      <c r="F25" s="43">
        <f>E25/D25</f>
        <v>0.9935883333333333</v>
      </c>
      <c r="G25" s="123">
        <v>1000</v>
      </c>
      <c r="H25" s="123">
        <v>1000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152000</v>
      </c>
      <c r="D26" s="72">
        <v>507000</v>
      </c>
      <c r="E26" s="72">
        <v>507447.54</v>
      </c>
      <c r="F26" s="43">
        <f t="shared" si="1"/>
        <v>1.000882721893491</v>
      </c>
      <c r="G26" s="123">
        <v>10000</v>
      </c>
      <c r="H26" s="123">
        <v>2500</v>
      </c>
      <c r="I26" s="72">
        <v>2500</v>
      </c>
      <c r="J26" s="43">
        <f>I26/H26</f>
        <v>1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2900</v>
      </c>
      <c r="E27" s="72">
        <v>2818</v>
      </c>
      <c r="F27" s="43">
        <f t="shared" si="1"/>
        <v>0.9717241379310345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5000</v>
      </c>
      <c r="D28" s="72">
        <v>5000</v>
      </c>
      <c r="E28" s="72">
        <v>0</v>
      </c>
      <c r="F28" s="43">
        <f t="shared" si="1"/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1210000</v>
      </c>
      <c r="D29" s="72">
        <v>1600000</v>
      </c>
      <c r="E29" s="72">
        <v>1579065.04</v>
      </c>
      <c r="F29" s="43">
        <f t="shared" si="1"/>
        <v>0.98691565</v>
      </c>
      <c r="G29" s="123">
        <v>135000</v>
      </c>
      <c r="H29" s="123">
        <v>126000</v>
      </c>
      <c r="I29" s="72">
        <v>125807.09</v>
      </c>
      <c r="J29" s="43">
        <f>I29/H29</f>
        <v>0.9984689682539682</v>
      </c>
    </row>
    <row r="30" spans="1:10" ht="15" customHeight="1">
      <c r="A30" s="10" t="s">
        <v>134</v>
      </c>
      <c r="B30" s="11">
        <v>521</v>
      </c>
      <c r="C30" s="152">
        <v>710000</v>
      </c>
      <c r="D30" s="97">
        <v>2100000</v>
      </c>
      <c r="E30" s="72">
        <v>2044536</v>
      </c>
      <c r="F30" s="43">
        <f t="shared" si="1"/>
        <v>0.9735885714285715</v>
      </c>
      <c r="G30" s="123">
        <v>1370000</v>
      </c>
      <c r="H30" s="123">
        <v>505500</v>
      </c>
      <c r="I30" s="72">
        <v>505437</v>
      </c>
      <c r="J30" s="43">
        <f>I30/H30</f>
        <v>0.9998753709198813</v>
      </c>
    </row>
    <row r="31" spans="1:10" ht="15" customHeight="1">
      <c r="A31" s="10" t="s">
        <v>135</v>
      </c>
      <c r="B31" s="11">
        <v>524</v>
      </c>
      <c r="C31" s="152">
        <v>0</v>
      </c>
      <c r="D31" s="97">
        <v>385000</v>
      </c>
      <c r="E31" s="72">
        <v>384944</v>
      </c>
      <c r="F31" s="43">
        <f t="shared" si="1"/>
        <v>0.9998545454545454</v>
      </c>
      <c r="G31" s="123">
        <v>350000</v>
      </c>
      <c r="H31" s="123">
        <v>129000</v>
      </c>
      <c r="I31" s="72">
        <v>128955</v>
      </c>
      <c r="J31" s="43">
        <f>I31/H31</f>
        <v>0.9996511627906977</v>
      </c>
    </row>
    <row r="32" spans="1:10" ht="15" customHeight="1">
      <c r="A32" s="10" t="s">
        <v>206</v>
      </c>
      <c r="B32" s="11">
        <v>527</v>
      </c>
      <c r="C32" s="152">
        <v>0</v>
      </c>
      <c r="D32" s="97">
        <v>104900</v>
      </c>
      <c r="E32" s="72">
        <v>104818.18</v>
      </c>
      <c r="F32" s="43">
        <f t="shared" si="1"/>
        <v>0.9992200190657768</v>
      </c>
      <c r="G32" s="123">
        <v>0</v>
      </c>
      <c r="H32" s="123">
        <v>2500</v>
      </c>
      <c r="I32" s="72">
        <v>2499.6</v>
      </c>
      <c r="J32" s="43">
        <f>I32/H32</f>
        <v>0.99984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800</v>
      </c>
      <c r="I33" s="72">
        <v>769</v>
      </c>
      <c r="J33" s="43">
        <f>I33/H33</f>
        <v>0.96125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184</v>
      </c>
      <c r="B38" s="11">
        <v>549</v>
      </c>
      <c r="C38" s="74">
        <v>660000</v>
      </c>
      <c r="D38" s="72">
        <v>644000</v>
      </c>
      <c r="E38" s="72">
        <v>644757.27</v>
      </c>
      <c r="F38" s="43">
        <f t="shared" si="1"/>
        <v>1.0011758850931678</v>
      </c>
      <c r="G38" s="123">
        <v>140000</v>
      </c>
      <c r="H38" s="123">
        <v>13300</v>
      </c>
      <c r="I38" s="72">
        <v>13281.82</v>
      </c>
      <c r="J38" s="43">
        <f>I38/H38</f>
        <v>0.9986330827067669</v>
      </c>
    </row>
    <row r="39" spans="1:12" ht="15" customHeight="1">
      <c r="A39" s="17" t="s">
        <v>140</v>
      </c>
      <c r="B39" s="9">
        <v>551</v>
      </c>
      <c r="C39" s="74">
        <v>856000</v>
      </c>
      <c r="D39" s="72">
        <v>781000</v>
      </c>
      <c r="E39" s="72">
        <v>781694.5</v>
      </c>
      <c r="F39" s="43">
        <f t="shared" si="1"/>
        <v>1.0008892445582587</v>
      </c>
      <c r="G39" s="123">
        <v>0</v>
      </c>
      <c r="H39" s="123">
        <v>0</v>
      </c>
      <c r="I39" s="72">
        <v>0</v>
      </c>
      <c r="J39" s="43">
        <v>0</v>
      </c>
      <c r="L39" s="5" t="s">
        <v>145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300</v>
      </c>
      <c r="E40" s="77">
        <v>256.01</v>
      </c>
      <c r="F40" s="43">
        <f t="shared" si="1"/>
        <v>0.8533666666666666</v>
      </c>
      <c r="G40" s="122">
        <v>0</v>
      </c>
      <c r="H40" s="122">
        <v>100</v>
      </c>
      <c r="I40" s="77">
        <v>20.86</v>
      </c>
      <c r="J40" s="43">
        <f>I40/H40</f>
        <v>0.2086</v>
      </c>
    </row>
    <row r="41" spans="1:10" ht="15" customHeight="1">
      <c r="A41" s="14" t="s">
        <v>20</v>
      </c>
      <c r="B41" s="15"/>
      <c r="C41" s="50">
        <f>SUM(C7:C16)</f>
        <v>8515000</v>
      </c>
      <c r="D41" s="50">
        <f>SUM(D7:D16)</f>
        <v>12243800</v>
      </c>
      <c r="E41" s="50">
        <f>SUM(E7:E16)</f>
        <v>12116474.780000001</v>
      </c>
      <c r="F41" s="51">
        <f t="shared" si="1"/>
        <v>0.9896008412420981</v>
      </c>
      <c r="G41" s="52">
        <f>SUM(G7:G16)</f>
        <v>2543000</v>
      </c>
      <c r="H41" s="52">
        <f>SUM(H7:H16)</f>
        <v>1260000</v>
      </c>
      <c r="I41" s="53">
        <f>SUM(I7:I16)</f>
        <v>1257474.66</v>
      </c>
      <c r="J41" s="51">
        <f>I41/H41</f>
        <v>0.9979957619047618</v>
      </c>
    </row>
    <row r="42" spans="1:10" ht="15" customHeight="1" thickBot="1">
      <c r="A42" s="13" t="s">
        <v>21</v>
      </c>
      <c r="B42" s="16"/>
      <c r="C42" s="54">
        <f>-SUM(C18:C40)</f>
        <v>-8515000</v>
      </c>
      <c r="D42" s="54">
        <f>-SUM(D18:D40)</f>
        <v>-12243800</v>
      </c>
      <c r="E42" s="54">
        <f>-SUM(E18:E40)</f>
        <v>-12116474.78</v>
      </c>
      <c r="F42" s="43">
        <f t="shared" si="1"/>
        <v>0.989600841242098</v>
      </c>
      <c r="G42" s="55">
        <f>-SUM(G18:G40)</f>
        <v>-2465000</v>
      </c>
      <c r="H42" s="55">
        <f>-SUM(H18:H40)</f>
        <v>-989000</v>
      </c>
      <c r="I42" s="56">
        <f>-SUM(I18:I40)</f>
        <v>-977342.19</v>
      </c>
      <c r="J42" s="49">
        <f>I42/H42</f>
        <v>0.9882125278058644</v>
      </c>
    </row>
    <row r="43" spans="1:10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78000</v>
      </c>
      <c r="H43" s="93">
        <f>+H41+H42</f>
        <v>271000</v>
      </c>
      <c r="I43" s="79">
        <f>+I41+I42</f>
        <v>280132.47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280132.47</v>
      </c>
      <c r="J44" s="151" t="s">
        <v>19</v>
      </c>
    </row>
    <row r="45" ht="12.75">
      <c r="C45" s="147"/>
    </row>
    <row r="46" ht="12.75">
      <c r="C46" s="147"/>
    </row>
    <row r="47" ht="12.75">
      <c r="C47" s="147"/>
    </row>
    <row r="48" ht="12.75">
      <c r="C48" s="159"/>
    </row>
  </sheetData>
  <sheetProtection/>
  <mergeCells count="10">
    <mergeCell ref="A17:J17"/>
    <mergeCell ref="D1:F1"/>
    <mergeCell ref="C3:F3"/>
    <mergeCell ref="G3:J3"/>
    <mergeCell ref="A6:J6"/>
    <mergeCell ref="A15:B15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&amp;L&amp;A&amp;R111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0">
      <selection activeCell="T32" sqref="T3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25390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181</v>
      </c>
    </row>
    <row r="2" spans="1:9" ht="15">
      <c r="A2" s="29" t="s">
        <v>180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>
      <c r="A3" s="6" t="s">
        <v>183</v>
      </c>
    </row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990000</v>
      </c>
      <c r="D8" s="22">
        <v>1060000</v>
      </c>
      <c r="E8" s="61">
        <v>1060000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262200</v>
      </c>
      <c r="E9" s="64">
        <v>262200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130000</v>
      </c>
      <c r="E10" s="64">
        <v>129047.22</v>
      </c>
      <c r="F10" s="43">
        <f>E10/D10</f>
        <v>0.9926709230769231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550000</v>
      </c>
      <c r="D13" s="64">
        <v>339300</v>
      </c>
      <c r="E13" s="64">
        <v>339230</v>
      </c>
      <c r="F13" s="43">
        <f>E13/D13</f>
        <v>0.9997936928971412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700000</v>
      </c>
      <c r="D14" s="64">
        <v>528200</v>
      </c>
      <c r="E14" s="64">
        <v>528209.29</v>
      </c>
      <c r="F14" s="43">
        <f>E14/D14</f>
        <v>1.0000175880348354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0</v>
      </c>
      <c r="D15" s="67">
        <v>93000</v>
      </c>
      <c r="E15" s="67">
        <v>93015.29</v>
      </c>
      <c r="F15" s="43">
        <f>E15/D15</f>
        <v>1.0001644086021504</v>
      </c>
      <c r="G15" s="133">
        <v>51000</v>
      </c>
      <c r="H15" s="66">
        <v>122800</v>
      </c>
      <c r="I15" s="67">
        <v>122818</v>
      </c>
      <c r="J15" s="43">
        <f>I15/H15</f>
        <v>1.0001465798045603</v>
      </c>
    </row>
    <row r="16" spans="1:10" ht="15" customHeight="1" thickBot="1">
      <c r="A16" s="173" t="s">
        <v>163</v>
      </c>
      <c r="B16" s="174"/>
      <c r="C16" s="166">
        <v>0</v>
      </c>
      <c r="D16" s="70">
        <v>64900</v>
      </c>
      <c r="E16" s="70">
        <v>64946.76</v>
      </c>
      <c r="F16" s="43">
        <f>E16/D16</f>
        <v>1.0007204930662559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90000</v>
      </c>
      <c r="D18" s="72">
        <v>0</v>
      </c>
      <c r="E18" s="61">
        <v>0</v>
      </c>
      <c r="F18" s="43">
        <v>0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255000</v>
      </c>
      <c r="D19" s="61">
        <v>127000</v>
      </c>
      <c r="E19" s="61">
        <v>126317.62</v>
      </c>
      <c r="F19" s="43">
        <f>E19/D19</f>
        <v>0.9946269291338582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700000</v>
      </c>
      <c r="D20" s="61">
        <v>528200</v>
      </c>
      <c r="E20" s="61">
        <v>528205.91</v>
      </c>
      <c r="F20" s="43">
        <f>E20/D20</f>
        <v>1.000011188943582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182000</v>
      </c>
      <c r="D21" s="72">
        <v>212400</v>
      </c>
      <c r="E21" s="72">
        <v>212383.96</v>
      </c>
      <c r="F21" s="43">
        <f>E21/D21</f>
        <v>0.9999244821092278</v>
      </c>
      <c r="G21" s="123">
        <v>9000</v>
      </c>
      <c r="H21" s="75">
        <v>8300</v>
      </c>
      <c r="I21" s="72">
        <v>8274</v>
      </c>
      <c r="J21" s="43">
        <f>I21/H21</f>
        <v>0.996867469879518</v>
      </c>
    </row>
    <row r="22" spans="1:10" ht="15" customHeight="1">
      <c r="A22" s="10" t="s">
        <v>127</v>
      </c>
      <c r="B22" s="11">
        <v>502</v>
      </c>
      <c r="C22" s="74">
        <v>295000</v>
      </c>
      <c r="D22" s="72">
        <v>297700</v>
      </c>
      <c r="E22" s="72">
        <v>297708.87</v>
      </c>
      <c r="F22" s="43">
        <f>E22/D22</f>
        <v>1.000029795095734</v>
      </c>
      <c r="G22" s="123">
        <v>8000</v>
      </c>
      <c r="H22" s="75">
        <v>13000</v>
      </c>
      <c r="I22" s="72">
        <v>12976</v>
      </c>
      <c r="J22" s="43">
        <f>I22/H22</f>
        <v>0.9981538461538462</v>
      </c>
    </row>
    <row r="23" spans="1:10" ht="15" customHeight="1">
      <c r="A23" s="10" t="s">
        <v>128</v>
      </c>
      <c r="B23" s="11">
        <v>502</v>
      </c>
      <c r="C23" s="74">
        <v>93000</v>
      </c>
      <c r="D23" s="72">
        <v>84200</v>
      </c>
      <c r="E23" s="72">
        <v>84237.04</v>
      </c>
      <c r="F23" s="43">
        <f>E23/D23</f>
        <v>1.0004399049881234</v>
      </c>
      <c r="G23" s="123">
        <v>3000</v>
      </c>
      <c r="H23" s="75">
        <v>13100</v>
      </c>
      <c r="I23" s="72">
        <v>13059</v>
      </c>
      <c r="J23" s="43">
        <f>I23/H23</f>
        <v>0.9968702290076336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33100</v>
      </c>
      <c r="D26" s="72">
        <v>33600</v>
      </c>
      <c r="E26" s="72">
        <v>33630.92</v>
      </c>
      <c r="F26" s="43">
        <f>E26/D26</f>
        <v>1.000920238095238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19000</v>
      </c>
      <c r="D27" s="72">
        <v>0</v>
      </c>
      <c r="E27" s="72">
        <v>0</v>
      </c>
      <c r="F27" s="43"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329000</v>
      </c>
      <c r="D29" s="72">
        <v>446700</v>
      </c>
      <c r="E29" s="72">
        <v>446608.94</v>
      </c>
      <c r="F29" s="43">
        <f>E29/D29</f>
        <v>0.999796149541079</v>
      </c>
      <c r="G29" s="123">
        <v>0</v>
      </c>
      <c r="H29" s="75">
        <v>600</v>
      </c>
      <c r="I29" s="72">
        <v>552</v>
      </c>
      <c r="J29" s="43">
        <f>I29/H29</f>
        <v>0.92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332200</v>
      </c>
      <c r="E30" s="72">
        <v>332137</v>
      </c>
      <c r="F30" s="43">
        <f>E30/D30</f>
        <v>0.9998103552077062</v>
      </c>
      <c r="G30" s="123">
        <v>9000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108800</v>
      </c>
      <c r="E31" s="72">
        <v>108774.5</v>
      </c>
      <c r="F31" s="43">
        <f>E31/D31</f>
        <v>0.999765625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5000</v>
      </c>
      <c r="D32" s="72">
        <v>55100</v>
      </c>
      <c r="E32" s="72">
        <v>55051.14</v>
      </c>
      <c r="F32" s="43">
        <f>E32/D32</f>
        <v>0.9991132486388384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11500</v>
      </c>
      <c r="E33" s="72">
        <v>11432.9</v>
      </c>
      <c r="F33" s="43">
        <f>E33/D33</f>
        <v>0.9941652173913044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1400</v>
      </c>
      <c r="E37" s="72">
        <v>1345.76</v>
      </c>
      <c r="F37" s="43">
        <f>E37/D37</f>
        <v>0.9612571428571428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238900</v>
      </c>
      <c r="D39" s="72">
        <v>238800</v>
      </c>
      <c r="E39" s="72">
        <v>238814</v>
      </c>
      <c r="F39" s="43">
        <f>E39/D39</f>
        <v>1.0000586264656617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2240000</v>
      </c>
      <c r="D41" s="50">
        <f>SUM(D8:D16)</f>
        <v>2477600</v>
      </c>
      <c r="E41" s="50">
        <f>SUM(E8:E16)</f>
        <v>2476648.5599999996</v>
      </c>
      <c r="F41" s="51">
        <f>E41/D41</f>
        <v>0.9996159832095575</v>
      </c>
      <c r="G41" s="52">
        <f>SUM(G8:G16)</f>
        <v>51000</v>
      </c>
      <c r="H41" s="52">
        <f>SUM(H8:H16)</f>
        <v>122800</v>
      </c>
      <c r="I41" s="53">
        <f>SUM(I8:I16)</f>
        <v>122818</v>
      </c>
      <c r="J41" s="51">
        <f>I41/H41</f>
        <v>1.0001465798045603</v>
      </c>
    </row>
    <row r="42" spans="1:10" ht="15" customHeight="1" thickBot="1">
      <c r="A42" s="13" t="s">
        <v>21</v>
      </c>
      <c r="B42" s="16"/>
      <c r="C42" s="54">
        <f>-SUM(C18:C40)</f>
        <v>-2240000</v>
      </c>
      <c r="D42" s="54">
        <f>-SUM(D18:D40)</f>
        <v>-2477600</v>
      </c>
      <c r="E42" s="54">
        <f>-SUM(E18:E40)</f>
        <v>-2476648.5599999996</v>
      </c>
      <c r="F42" s="43">
        <f>E42/D42</f>
        <v>0.9996159832095575</v>
      </c>
      <c r="G42" s="55">
        <f>-SUM(G18:G40)</f>
        <v>-29000</v>
      </c>
      <c r="H42" s="55">
        <f>-SUM(H18:H40)</f>
        <v>-35000</v>
      </c>
      <c r="I42" s="56">
        <f>-SUM(I18:I40)</f>
        <v>-34861</v>
      </c>
      <c r="J42" s="43">
        <f>I42/H42</f>
        <v>0.9960285714285714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22000</v>
      </c>
      <c r="H43" s="79">
        <f>+H41+H42</f>
        <v>87800</v>
      </c>
      <c r="I43" s="79">
        <f>+I41+I42</f>
        <v>87957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87957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4:B14"/>
    <mergeCell ref="A15:B15"/>
    <mergeCell ref="A16:B16"/>
    <mergeCell ref="A17:J17"/>
    <mergeCell ref="D2:F2"/>
    <mergeCell ref="C4:F4"/>
    <mergeCell ref="G4:J4"/>
    <mergeCell ref="A7:J7"/>
    <mergeCell ref="A8:B8"/>
    <mergeCell ref="A13:B13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0">
      <selection activeCell="M28" sqref="M2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25390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98</v>
      </c>
    </row>
    <row r="2" spans="1:9" ht="15">
      <c r="A2" s="29" t="s">
        <v>99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614300</v>
      </c>
      <c r="D8" s="22">
        <v>614300</v>
      </c>
      <c r="E8" s="61">
        <v>614300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199500</v>
      </c>
      <c r="E9" s="64">
        <v>199500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7700</v>
      </c>
      <c r="E10" s="64">
        <v>7648.5</v>
      </c>
      <c r="F10" s="43">
        <f>E10/D10</f>
        <v>0.9933116883116883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320000</v>
      </c>
      <c r="D13" s="64">
        <v>268700</v>
      </c>
      <c r="E13" s="64">
        <v>264585</v>
      </c>
      <c r="F13" s="43">
        <f>E13/D13</f>
        <v>0.9846855228879792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610000</v>
      </c>
      <c r="D14" s="64">
        <v>493300</v>
      </c>
      <c r="E14" s="64">
        <v>493231</v>
      </c>
      <c r="F14" s="43">
        <f>E14/D14</f>
        <v>0.9998601256841678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0</v>
      </c>
      <c r="D15" s="67">
        <v>87300</v>
      </c>
      <c r="E15" s="67">
        <v>87280.32</v>
      </c>
      <c r="F15" s="43">
        <f>E15/D15</f>
        <v>0.9997745704467355</v>
      </c>
      <c r="G15" s="133">
        <v>17000</v>
      </c>
      <c r="H15" s="66">
        <v>21400</v>
      </c>
      <c r="I15" s="67">
        <v>21368</v>
      </c>
      <c r="J15" s="43">
        <f>I15/H15</f>
        <v>0.9985046728971962</v>
      </c>
    </row>
    <row r="16" spans="1:10" ht="15" customHeight="1" thickBot="1">
      <c r="A16" s="173" t="s">
        <v>163</v>
      </c>
      <c r="B16" s="174"/>
      <c r="C16" s="166">
        <v>0</v>
      </c>
      <c r="D16" s="70">
        <v>0</v>
      </c>
      <c r="E16" s="70">
        <v>0</v>
      </c>
      <c r="F16" s="43">
        <v>0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40000</v>
      </c>
      <c r="D18" s="72">
        <v>143800</v>
      </c>
      <c r="E18" s="61">
        <v>116625.94</v>
      </c>
      <c r="F18" s="43">
        <f>E18/D18</f>
        <v>0.8110287899860918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48000</v>
      </c>
      <c r="D19" s="61">
        <v>140000</v>
      </c>
      <c r="E19" s="61">
        <v>132680.04</v>
      </c>
      <c r="F19" s="43">
        <f aca="true" t="shared" si="0" ref="F19:F42">E19/D19</f>
        <v>0.9477145714285715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610000</v>
      </c>
      <c r="D20" s="61">
        <v>490000</v>
      </c>
      <c r="E20" s="61">
        <v>489865.58</v>
      </c>
      <c r="F20" s="43">
        <f t="shared" si="0"/>
        <v>0.9997256734693878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220000</v>
      </c>
      <c r="D21" s="72">
        <v>160000</v>
      </c>
      <c r="E21" s="72">
        <v>159938.71</v>
      </c>
      <c r="F21" s="43">
        <f t="shared" si="0"/>
        <v>0.9996169374999999</v>
      </c>
      <c r="G21" s="123">
        <v>4000</v>
      </c>
      <c r="H21" s="75">
        <v>5000</v>
      </c>
      <c r="I21" s="72">
        <v>5000</v>
      </c>
      <c r="J21" s="43">
        <f>I21/H21</f>
        <v>1</v>
      </c>
    </row>
    <row r="22" spans="1:10" ht="15" customHeight="1">
      <c r="A22" s="10" t="s">
        <v>127</v>
      </c>
      <c r="B22" s="11">
        <v>502</v>
      </c>
      <c r="C22" s="74">
        <v>155000</v>
      </c>
      <c r="D22" s="72">
        <v>74000</v>
      </c>
      <c r="E22" s="72">
        <v>73354.2</v>
      </c>
      <c r="F22" s="43">
        <f>E22/D22</f>
        <v>0.9912729729729729</v>
      </c>
      <c r="G22" s="123">
        <v>4000</v>
      </c>
      <c r="H22" s="75">
        <v>5800</v>
      </c>
      <c r="I22" s="72">
        <v>5725</v>
      </c>
      <c r="J22" s="43">
        <f>I22/H22</f>
        <v>0.9870689655172413</v>
      </c>
    </row>
    <row r="23" spans="1:10" ht="15" customHeight="1">
      <c r="A23" s="10" t="s">
        <v>128</v>
      </c>
      <c r="B23" s="11">
        <v>502</v>
      </c>
      <c r="C23" s="74">
        <v>65000</v>
      </c>
      <c r="D23" s="72">
        <v>65000</v>
      </c>
      <c r="E23" s="72">
        <v>62619</v>
      </c>
      <c r="F23" s="43">
        <f>E23/D23</f>
        <v>0.9633692307692308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>
      <c r="A24" s="10" t="s">
        <v>129</v>
      </c>
      <c r="B24" s="11">
        <v>502</v>
      </c>
      <c r="C24" s="74">
        <v>8000</v>
      </c>
      <c r="D24" s="72">
        <v>8000</v>
      </c>
      <c r="E24" s="72">
        <v>7192.76</v>
      </c>
      <c r="F24" s="43">
        <f>E24/D24</f>
        <v>0.899095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56200</v>
      </c>
      <c r="D26" s="72">
        <v>42200</v>
      </c>
      <c r="E26" s="72">
        <v>42160.78</v>
      </c>
      <c r="F26" s="43">
        <f t="shared" si="0"/>
        <v>0.999070616113744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3000</v>
      </c>
      <c r="D27" s="72">
        <v>3000</v>
      </c>
      <c r="E27" s="72">
        <v>0</v>
      </c>
      <c r="F27" s="43">
        <f t="shared" si="0"/>
        <v>0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115300</v>
      </c>
      <c r="D29" s="72">
        <v>187300</v>
      </c>
      <c r="E29" s="72">
        <v>168600.16</v>
      </c>
      <c r="F29" s="43">
        <f t="shared" si="0"/>
        <v>0.900161025093433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70000</v>
      </c>
      <c r="D30" s="72">
        <v>146900</v>
      </c>
      <c r="E30" s="72">
        <v>146900</v>
      </c>
      <c r="F30" s="43">
        <f t="shared" si="0"/>
        <v>1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24000</v>
      </c>
      <c r="D31" s="72">
        <v>49700</v>
      </c>
      <c r="E31" s="72">
        <v>49700</v>
      </c>
      <c r="F31" s="43">
        <f t="shared" si="0"/>
        <v>1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1400</v>
      </c>
      <c r="D32" s="72">
        <v>29300</v>
      </c>
      <c r="E32" s="72">
        <v>29257.3</v>
      </c>
      <c r="F32" s="43">
        <f t="shared" si="0"/>
        <v>0.9985426621160409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400</v>
      </c>
      <c r="D33" s="72">
        <v>400</v>
      </c>
      <c r="E33" s="72">
        <v>0</v>
      </c>
      <c r="F33" s="43">
        <f t="shared" si="0"/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128000</v>
      </c>
      <c r="D39" s="72">
        <v>131200</v>
      </c>
      <c r="E39" s="72">
        <v>131202.64</v>
      </c>
      <c r="F39" s="43">
        <f t="shared" si="0"/>
        <v>1.0000201219512197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3">
        <v>0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1544300</v>
      </c>
      <c r="D41" s="50">
        <f>SUM(D8:D16)</f>
        <v>1670800</v>
      </c>
      <c r="E41" s="50">
        <f>SUM(E8:E16)</f>
        <v>1666544.82</v>
      </c>
      <c r="F41" s="51">
        <f t="shared" si="0"/>
        <v>0.9974532080440508</v>
      </c>
      <c r="G41" s="52">
        <f>SUM(G8:G16)</f>
        <v>17000</v>
      </c>
      <c r="H41" s="52">
        <f>SUM(H8:H16)</f>
        <v>21400</v>
      </c>
      <c r="I41" s="53">
        <f>SUM(I8:I16)</f>
        <v>21368</v>
      </c>
      <c r="J41" s="51">
        <f>I41/H41</f>
        <v>0.9985046728971962</v>
      </c>
    </row>
    <row r="42" spans="1:10" ht="15" customHeight="1" thickBot="1">
      <c r="A42" s="13" t="s">
        <v>21</v>
      </c>
      <c r="B42" s="16"/>
      <c r="C42" s="54">
        <f>-SUM(C18:C40)</f>
        <v>-1544300</v>
      </c>
      <c r="D42" s="54">
        <f>-SUM(D18:D40)</f>
        <v>-1670800</v>
      </c>
      <c r="E42" s="54">
        <f>-SUM(E18:E40)</f>
        <v>-1610097.1099999999</v>
      </c>
      <c r="F42" s="43">
        <f t="shared" si="0"/>
        <v>0.9636683684462533</v>
      </c>
      <c r="G42" s="55">
        <f>-SUM(G18:G40)</f>
        <v>-8000</v>
      </c>
      <c r="H42" s="55">
        <f>-SUM(H18:H40)</f>
        <v>-10800</v>
      </c>
      <c r="I42" s="56">
        <f>-SUM(I18:I40)</f>
        <v>-10725</v>
      </c>
      <c r="J42" s="43">
        <f>I42/H42</f>
        <v>0.9930555555555556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56447.710000000196</v>
      </c>
      <c r="F43" s="59" t="s">
        <v>19</v>
      </c>
      <c r="G43" s="135">
        <f>+G41+G42</f>
        <v>9000</v>
      </c>
      <c r="H43" s="79">
        <f>+H41+H42</f>
        <v>10600</v>
      </c>
      <c r="I43" s="79">
        <f>+I41+I42</f>
        <v>10643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67090.7100000002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P29" sqref="P29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2" width="10.75390625" style="5" bestFit="1" customWidth="1"/>
    <col min="13" max="16384" width="9.125" style="5" customWidth="1"/>
  </cols>
  <sheetData>
    <row r="1" ht="15" customHeight="1">
      <c r="A1" s="29" t="s">
        <v>96</v>
      </c>
    </row>
    <row r="2" spans="1:9" ht="15">
      <c r="A2" s="29" t="s">
        <v>97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602000</v>
      </c>
      <c r="D8" s="22">
        <v>602000</v>
      </c>
      <c r="E8" s="61">
        <v>602000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257700</v>
      </c>
      <c r="E9" s="64">
        <v>257700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81900</v>
      </c>
      <c r="E10" s="64">
        <v>81900.95</v>
      </c>
      <c r="F10" s="43">
        <f>E10/D10</f>
        <v>1.0000115995115995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355100</v>
      </c>
      <c r="D13" s="64">
        <v>277500</v>
      </c>
      <c r="E13" s="64">
        <v>277500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790000</v>
      </c>
      <c r="D14" s="64">
        <v>660800</v>
      </c>
      <c r="E14" s="64">
        <v>660802.57</v>
      </c>
      <c r="F14" s="43">
        <f>E14/D14</f>
        <v>1.0000038892251815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0</v>
      </c>
      <c r="D15" s="67">
        <v>106000</v>
      </c>
      <c r="E15" s="67">
        <v>105996.09</v>
      </c>
      <c r="F15" s="43">
        <f>E15/D15</f>
        <v>0.9999631132075472</v>
      </c>
      <c r="G15" s="133">
        <v>80600</v>
      </c>
      <c r="H15" s="66">
        <v>80600</v>
      </c>
      <c r="I15" s="67">
        <v>70975</v>
      </c>
      <c r="J15" s="43">
        <f>I15/H15</f>
        <v>0.8805831265508685</v>
      </c>
    </row>
    <row r="16" spans="1:12" ht="15" customHeight="1" thickBot="1">
      <c r="A16" s="173" t="s">
        <v>219</v>
      </c>
      <c r="B16" s="174"/>
      <c r="C16" s="166">
        <v>0</v>
      </c>
      <c r="D16" s="70">
        <v>11000</v>
      </c>
      <c r="E16" s="70">
        <v>10984.2</v>
      </c>
      <c r="F16" s="43">
        <f>E16/D16</f>
        <v>0.9985636363636364</v>
      </c>
      <c r="G16" s="134">
        <v>0</v>
      </c>
      <c r="H16" s="69">
        <v>0</v>
      </c>
      <c r="I16" s="70">
        <v>0</v>
      </c>
      <c r="J16" s="47">
        <f>IF(ISERR(I16/H16),0,I16/H16)</f>
        <v>0</v>
      </c>
      <c r="L16" s="44"/>
    </row>
    <row r="17" spans="1:12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  <c r="L17" s="44"/>
    </row>
    <row r="18" spans="1:12" ht="15" customHeight="1">
      <c r="A18" s="18" t="s">
        <v>123</v>
      </c>
      <c r="B18" s="19">
        <v>558</v>
      </c>
      <c r="C18" s="71">
        <v>0</v>
      </c>
      <c r="D18" s="72">
        <v>118200</v>
      </c>
      <c r="E18" s="61">
        <v>117058.77</v>
      </c>
      <c r="F18" s="43">
        <f>E18/D18</f>
        <v>0.9903449238578681</v>
      </c>
      <c r="G18" s="21">
        <v>0</v>
      </c>
      <c r="H18" s="73">
        <v>0</v>
      </c>
      <c r="I18" s="61">
        <v>0</v>
      </c>
      <c r="J18" s="43">
        <v>0</v>
      </c>
      <c r="L18" s="44"/>
    </row>
    <row r="19" spans="1:10" ht="15" customHeight="1">
      <c r="A19" s="18" t="s">
        <v>124</v>
      </c>
      <c r="B19" s="19">
        <v>501</v>
      </c>
      <c r="C19" s="71">
        <v>82000</v>
      </c>
      <c r="D19" s="61">
        <v>141600</v>
      </c>
      <c r="E19" s="61">
        <v>110901.9</v>
      </c>
      <c r="F19" s="43">
        <f aca="true" t="shared" si="0" ref="F19:F42">E19/D19</f>
        <v>0.7832055084745763</v>
      </c>
      <c r="G19" s="21">
        <v>61700</v>
      </c>
      <c r="H19" s="73">
        <v>39800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790000</v>
      </c>
      <c r="D20" s="61">
        <v>660800</v>
      </c>
      <c r="E20" s="61">
        <v>660802.57</v>
      </c>
      <c r="F20" s="43">
        <f t="shared" si="0"/>
        <v>1.0000038892251815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243700</v>
      </c>
      <c r="D21" s="72">
        <v>179100</v>
      </c>
      <c r="E21" s="72">
        <v>179075.79</v>
      </c>
      <c r="F21" s="43">
        <f t="shared" si="0"/>
        <v>0.9998648241206031</v>
      </c>
      <c r="G21" s="123">
        <v>13000</v>
      </c>
      <c r="H21" s="75">
        <v>8300</v>
      </c>
      <c r="I21" s="72">
        <v>8203</v>
      </c>
      <c r="J21" s="43">
        <f>I21/H21</f>
        <v>0.9883132530120482</v>
      </c>
    </row>
    <row r="22" spans="1:10" ht="15" customHeight="1">
      <c r="A22" s="10" t="s">
        <v>127</v>
      </c>
      <c r="B22" s="11">
        <v>502</v>
      </c>
      <c r="C22" s="74">
        <v>135700</v>
      </c>
      <c r="D22" s="72">
        <v>79800</v>
      </c>
      <c r="E22" s="72">
        <v>79732</v>
      </c>
      <c r="F22" s="43">
        <f>E22/D22</f>
        <v>0.9991478696741855</v>
      </c>
      <c r="G22" s="123">
        <v>900</v>
      </c>
      <c r="H22" s="75">
        <v>100</v>
      </c>
      <c r="I22" s="72">
        <v>100</v>
      </c>
      <c r="J22" s="43">
        <f>I22/H22</f>
        <v>1</v>
      </c>
    </row>
    <row r="23" spans="1:10" ht="15" customHeight="1">
      <c r="A23" s="10" t="s">
        <v>128</v>
      </c>
      <c r="B23" s="11">
        <v>502</v>
      </c>
      <c r="C23" s="74">
        <v>56000</v>
      </c>
      <c r="D23" s="72">
        <v>56300</v>
      </c>
      <c r="E23" s="72">
        <v>56354</v>
      </c>
      <c r="F23" s="43">
        <f>E23/D23</f>
        <v>1.0009591474245116</v>
      </c>
      <c r="G23" s="123">
        <v>5000</v>
      </c>
      <c r="H23" s="75">
        <v>2900</v>
      </c>
      <c r="I23" s="72">
        <v>2824</v>
      </c>
      <c r="J23" s="43">
        <f>I23/H23</f>
        <v>0.9737931034482759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14000</v>
      </c>
      <c r="D26" s="72">
        <v>56500</v>
      </c>
      <c r="E26" s="72">
        <v>46540.8</v>
      </c>
      <c r="F26" s="43">
        <f>E26/D26</f>
        <v>0.8237309734513275</v>
      </c>
      <c r="G26" s="123">
        <v>0</v>
      </c>
      <c r="H26" s="75">
        <v>20000</v>
      </c>
      <c r="I26" s="72">
        <v>20000</v>
      </c>
      <c r="J26" s="43">
        <f>I26/H26</f>
        <v>1</v>
      </c>
    </row>
    <row r="27" spans="1:10" ht="15" customHeight="1">
      <c r="A27" s="10" t="s">
        <v>141</v>
      </c>
      <c r="B27" s="11">
        <v>512</v>
      </c>
      <c r="C27" s="74">
        <v>11000</v>
      </c>
      <c r="D27" s="72">
        <v>8800</v>
      </c>
      <c r="E27" s="72">
        <v>8800</v>
      </c>
      <c r="F27" s="43">
        <f t="shared" si="0"/>
        <v>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500</v>
      </c>
      <c r="D28" s="72">
        <v>2200</v>
      </c>
      <c r="E28" s="72">
        <v>2202</v>
      </c>
      <c r="F28" s="43">
        <f t="shared" si="0"/>
        <v>1.000909090909091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240400</v>
      </c>
      <c r="D29" s="72">
        <v>283300</v>
      </c>
      <c r="E29" s="72">
        <v>263255.38</v>
      </c>
      <c r="F29" s="43">
        <f t="shared" si="0"/>
        <v>0.9292459583480409</v>
      </c>
      <c r="G29" s="123">
        <v>0</v>
      </c>
      <c r="H29" s="75">
        <v>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109000</v>
      </c>
      <c r="D30" s="72">
        <v>252500</v>
      </c>
      <c r="E30" s="72">
        <v>252487.5</v>
      </c>
      <c r="F30" s="43">
        <f t="shared" si="0"/>
        <v>0.999950495049505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33000</v>
      </c>
      <c r="D31" s="72">
        <v>77800</v>
      </c>
      <c r="E31" s="72">
        <v>77770.5</v>
      </c>
      <c r="F31" s="43">
        <f t="shared" si="0"/>
        <v>0.9996208226221079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1900</v>
      </c>
      <c r="D32" s="72">
        <v>50000</v>
      </c>
      <c r="E32" s="72">
        <v>49902.14</v>
      </c>
      <c r="F32" s="43">
        <f t="shared" si="0"/>
        <v>0.9980428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29900</v>
      </c>
      <c r="D39" s="72">
        <v>29900</v>
      </c>
      <c r="E39" s="72">
        <v>29867</v>
      </c>
      <c r="F39" s="43">
        <f t="shared" si="0"/>
        <v>0.9988963210702341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4.55</v>
      </c>
      <c r="F40" s="43">
        <f t="shared" si="0"/>
        <v>0.0455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1747100</v>
      </c>
      <c r="D41" s="50">
        <f>SUM(D8:D16)</f>
        <v>1996900</v>
      </c>
      <c r="E41" s="50">
        <f>SUM(E8:E16)</f>
        <v>1996883.81</v>
      </c>
      <c r="F41" s="51">
        <f t="shared" si="0"/>
        <v>0.9999918924332716</v>
      </c>
      <c r="G41" s="52">
        <f>SUM(G8:G16)</f>
        <v>80600</v>
      </c>
      <c r="H41" s="52">
        <f>SUM(H8:H16)</f>
        <v>80600</v>
      </c>
      <c r="I41" s="53">
        <f>SUM(I8:I16)</f>
        <v>70975</v>
      </c>
      <c r="J41" s="51">
        <f>I41/H41</f>
        <v>0.8805831265508685</v>
      </c>
    </row>
    <row r="42" spans="1:10" ht="15" customHeight="1" thickBot="1">
      <c r="A42" s="13" t="s">
        <v>21</v>
      </c>
      <c r="B42" s="16"/>
      <c r="C42" s="54">
        <f>-SUM(C18:C40)</f>
        <v>-1747100</v>
      </c>
      <c r="D42" s="54">
        <f>-SUM(D18:D40)</f>
        <v>-1996900</v>
      </c>
      <c r="E42" s="54">
        <f>-SUM(E18:E40)</f>
        <v>-1934754.9</v>
      </c>
      <c r="F42" s="43">
        <f t="shared" si="0"/>
        <v>0.9688792127798087</v>
      </c>
      <c r="G42" s="55">
        <f>-SUM(G18:G40)</f>
        <v>-80600</v>
      </c>
      <c r="H42" s="55">
        <f>-SUM(H18:H40)</f>
        <v>-71100</v>
      </c>
      <c r="I42" s="56">
        <f>-SUM(I18:I40)</f>
        <v>-31127</v>
      </c>
      <c r="J42" s="43">
        <f>I42/H42</f>
        <v>0.43779184247538677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62128.91000000015</v>
      </c>
      <c r="F43" s="59" t="s">
        <v>19</v>
      </c>
      <c r="G43" s="135">
        <f>+G41+G42</f>
        <v>0</v>
      </c>
      <c r="H43" s="79">
        <f>+H41+H42</f>
        <v>9500</v>
      </c>
      <c r="I43" s="79">
        <f>+I41+I42</f>
        <v>39848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101976.91000000015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7">
      <selection activeCell="P27" sqref="P27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37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94</v>
      </c>
    </row>
    <row r="2" spans="1:9" ht="15">
      <c r="A2" s="29" t="s">
        <v>95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529000</v>
      </c>
      <c r="D8" s="22">
        <v>529000</v>
      </c>
      <c r="E8" s="61">
        <v>529000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181800</v>
      </c>
      <c r="E9" s="64">
        <v>181800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63600</v>
      </c>
      <c r="E10" s="64">
        <v>63589.05</v>
      </c>
      <c r="F10" s="43">
        <f>E10/D10</f>
        <v>0.9998278301886793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400000</v>
      </c>
      <c r="D13" s="64">
        <v>227000</v>
      </c>
      <c r="E13" s="64">
        <v>227000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520000</v>
      </c>
      <c r="D14" s="64">
        <v>465900</v>
      </c>
      <c r="E14" s="64">
        <v>465926.35</v>
      </c>
      <c r="F14" s="43">
        <f>E14/D14</f>
        <v>1.000056557201116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1000</v>
      </c>
      <c r="D15" s="67">
        <v>34500</v>
      </c>
      <c r="E15" s="67">
        <v>34415.37</v>
      </c>
      <c r="F15" s="43">
        <f>E15/D15</f>
        <v>0.9975469565217392</v>
      </c>
      <c r="G15" s="133">
        <v>65000</v>
      </c>
      <c r="H15" s="66">
        <v>65500</v>
      </c>
      <c r="I15" s="67">
        <v>65533</v>
      </c>
      <c r="J15" s="43">
        <f>I15/H15</f>
        <v>1.000503816793893</v>
      </c>
    </row>
    <row r="16" spans="1:10" ht="15" customHeight="1" thickBot="1">
      <c r="A16" s="173" t="s">
        <v>90</v>
      </c>
      <c r="B16" s="174"/>
      <c r="C16" s="166">
        <v>0</v>
      </c>
      <c r="D16" s="70">
        <v>88700</v>
      </c>
      <c r="E16" s="70">
        <v>88622.81</v>
      </c>
      <c r="F16" s="43">
        <f>E16/D16</f>
        <v>0.9991297632468996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68500</v>
      </c>
      <c r="E18" s="61">
        <v>68500.55</v>
      </c>
      <c r="F18" s="43">
        <f aca="true" t="shared" si="0" ref="F18:F23">E18/D18</f>
        <v>1.0000080291970803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203500</v>
      </c>
      <c r="D19" s="61">
        <v>116900</v>
      </c>
      <c r="E19" s="61">
        <v>117016.92</v>
      </c>
      <c r="F19" s="43">
        <f t="shared" si="0"/>
        <v>1.0010001710863987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520000</v>
      </c>
      <c r="D20" s="61">
        <v>465900</v>
      </c>
      <c r="E20" s="61">
        <v>465926.35</v>
      </c>
      <c r="F20" s="43">
        <f t="shared" si="0"/>
        <v>1.000056557201116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171000</v>
      </c>
      <c r="D21" s="72">
        <v>168400</v>
      </c>
      <c r="E21" s="72">
        <v>168353.11</v>
      </c>
      <c r="F21" s="43">
        <f t="shared" si="0"/>
        <v>0.9997215558194773</v>
      </c>
      <c r="G21" s="123">
        <v>10000</v>
      </c>
      <c r="H21" s="75">
        <v>9800</v>
      </c>
      <c r="I21" s="72">
        <v>9785.63</v>
      </c>
      <c r="J21" s="43">
        <f>I21/H21</f>
        <v>0.9985336734693877</v>
      </c>
    </row>
    <row r="22" spans="1:10" ht="15" customHeight="1">
      <c r="A22" s="10" t="s">
        <v>127</v>
      </c>
      <c r="B22" s="11">
        <v>502</v>
      </c>
      <c r="C22" s="74">
        <v>126000</v>
      </c>
      <c r="D22" s="72">
        <v>108400</v>
      </c>
      <c r="E22" s="72">
        <v>108351.81</v>
      </c>
      <c r="F22" s="43">
        <f t="shared" si="0"/>
        <v>0.999555442804428</v>
      </c>
      <c r="G22" s="123">
        <v>800</v>
      </c>
      <c r="H22" s="75">
        <v>100</v>
      </c>
      <c r="I22" s="72">
        <v>77</v>
      </c>
      <c r="J22" s="43">
        <f>I22/H22</f>
        <v>0.77</v>
      </c>
    </row>
    <row r="23" spans="1:10" ht="15" customHeight="1">
      <c r="A23" s="10" t="s">
        <v>128</v>
      </c>
      <c r="B23" s="11">
        <v>502</v>
      </c>
      <c r="C23" s="74">
        <v>104600</v>
      </c>
      <c r="D23" s="72">
        <v>91000</v>
      </c>
      <c r="E23" s="72">
        <v>91018.12</v>
      </c>
      <c r="F23" s="43">
        <f t="shared" si="0"/>
        <v>1.0001991208791208</v>
      </c>
      <c r="G23" s="123">
        <v>6700</v>
      </c>
      <c r="H23" s="75">
        <v>7300</v>
      </c>
      <c r="I23" s="72">
        <v>7263.88</v>
      </c>
      <c r="J23" s="43">
        <f>I23/H23</f>
        <v>0.9950520547945205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10000</v>
      </c>
      <c r="D26" s="72">
        <v>13200</v>
      </c>
      <c r="E26" s="72">
        <v>13160.66</v>
      </c>
      <c r="F26" s="43">
        <f>E26/D26</f>
        <v>0.997019696969697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4200</v>
      </c>
      <c r="E27" s="72">
        <v>4189</v>
      </c>
      <c r="F27" s="43">
        <f>E27/D27</f>
        <v>0.9973809523809524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267100</v>
      </c>
      <c r="D29" s="72">
        <v>280900</v>
      </c>
      <c r="E29" s="72">
        <v>280855.15</v>
      </c>
      <c r="F29" s="43">
        <f>E29/D29</f>
        <v>0.9998403346386615</v>
      </c>
      <c r="G29" s="123">
        <v>400</v>
      </c>
      <c r="H29" s="75">
        <v>400</v>
      </c>
      <c r="I29" s="72">
        <v>360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10000</v>
      </c>
      <c r="D30" s="72">
        <v>133900</v>
      </c>
      <c r="E30" s="72">
        <v>133900</v>
      </c>
      <c r="F30" s="43">
        <f>E30/D30</f>
        <v>1</v>
      </c>
      <c r="G30" s="123">
        <v>6300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45300</v>
      </c>
      <c r="E31" s="72">
        <v>45222</v>
      </c>
      <c r="F31" s="43">
        <f>E31/D31</f>
        <v>0.9982781456953642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46000</v>
      </c>
      <c r="E32" s="72">
        <v>46029.44</v>
      </c>
      <c r="F32" s="43">
        <f>E32/D32</f>
        <v>1.00064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9700</v>
      </c>
      <c r="E33" s="72">
        <v>9651.66</v>
      </c>
      <c r="F33" s="43">
        <f>E33/D33</f>
        <v>0.9950164948453608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32800</v>
      </c>
      <c r="D39" s="72">
        <v>38100</v>
      </c>
      <c r="E39" s="72">
        <v>38128</v>
      </c>
      <c r="F39" s="43">
        <f>E39/D39</f>
        <v>1.000734908136483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50.81</v>
      </c>
      <c r="F40" s="43">
        <f>E40/D40</f>
        <v>0.5081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1450000</v>
      </c>
      <c r="D41" s="50">
        <f>SUM(D8:D16)</f>
        <v>1590500</v>
      </c>
      <c r="E41" s="50">
        <f>SUM(E8:E16)</f>
        <v>1590353.58</v>
      </c>
      <c r="F41" s="51">
        <f>E41/D41</f>
        <v>0.9999079408990884</v>
      </c>
      <c r="G41" s="52">
        <f>SUM(G8:G16)</f>
        <v>65000</v>
      </c>
      <c r="H41" s="52">
        <f>SUM(H8:H16)</f>
        <v>65500</v>
      </c>
      <c r="I41" s="53">
        <f>SUM(I8:I16)</f>
        <v>65533</v>
      </c>
      <c r="J41" s="51">
        <f>I41/H41</f>
        <v>1.000503816793893</v>
      </c>
    </row>
    <row r="42" spans="1:10" ht="15" customHeight="1" thickBot="1">
      <c r="A42" s="13" t="s">
        <v>21</v>
      </c>
      <c r="B42" s="16"/>
      <c r="C42" s="54">
        <f>-SUM(C18:C40)</f>
        <v>-1450000</v>
      </c>
      <c r="D42" s="54">
        <f>-SUM(D18:D40)</f>
        <v>-1590500</v>
      </c>
      <c r="E42" s="54">
        <f>-SUM(E18:E40)</f>
        <v>-1590353.5799999998</v>
      </c>
      <c r="F42" s="43">
        <f>E42/D42</f>
        <v>0.9999079408990882</v>
      </c>
      <c r="G42" s="55">
        <f>-SUM(G18:G40)</f>
        <v>-24200</v>
      </c>
      <c r="H42" s="55">
        <f>-SUM(H18:H40)</f>
        <v>-17600</v>
      </c>
      <c r="I42" s="56">
        <f>-SUM(I18:I40)</f>
        <v>-17486.51</v>
      </c>
      <c r="J42" s="43">
        <f>I42/H42</f>
        <v>0.9935517045454545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40800</v>
      </c>
      <c r="H43" s="79">
        <f>+H41+H42</f>
        <v>47900</v>
      </c>
      <c r="I43" s="79">
        <f>+I41+I42</f>
        <v>48046.490000000005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48046.490000000005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M28" sqref="M2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92</v>
      </c>
    </row>
    <row r="2" spans="1:9" ht="15">
      <c r="A2" s="29" t="s">
        <v>93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621300</v>
      </c>
      <c r="D8" s="22">
        <v>621300</v>
      </c>
      <c r="E8" s="61">
        <v>621300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190600</v>
      </c>
      <c r="E9" s="64">
        <v>190600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62800</v>
      </c>
      <c r="E10" s="64">
        <v>61292.85</v>
      </c>
      <c r="F10" s="43">
        <f>E10/D10</f>
        <v>0.9760007961783439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340000</v>
      </c>
      <c r="D13" s="64">
        <v>197000</v>
      </c>
      <c r="E13" s="64">
        <v>197000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500000</v>
      </c>
      <c r="D14" s="64">
        <v>367900</v>
      </c>
      <c r="E14" s="64">
        <v>367925.52</v>
      </c>
      <c r="F14" s="43">
        <f>E14/D14</f>
        <v>1.0000693666757272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3" t="s">
        <v>60</v>
      </c>
      <c r="B15" s="81"/>
      <c r="C15" s="165">
        <v>1000</v>
      </c>
      <c r="D15" s="64">
        <v>129300</v>
      </c>
      <c r="E15" s="67">
        <v>129273.23</v>
      </c>
      <c r="F15" s="43">
        <f>E15/D15</f>
        <v>0.9997929621036349</v>
      </c>
      <c r="G15" s="133">
        <v>65000</v>
      </c>
      <c r="H15" s="66">
        <v>87000</v>
      </c>
      <c r="I15" s="67">
        <v>87009</v>
      </c>
      <c r="J15" s="43">
        <f>I15/H15</f>
        <v>1.0001034482758622</v>
      </c>
    </row>
    <row r="16" spans="1:10" ht="15" customHeight="1" thickBot="1">
      <c r="A16" s="173" t="s">
        <v>90</v>
      </c>
      <c r="B16" s="174"/>
      <c r="C16" s="166">
        <v>0</v>
      </c>
      <c r="D16" s="70">
        <v>54600</v>
      </c>
      <c r="E16" s="70">
        <v>54594.34</v>
      </c>
      <c r="F16" s="43">
        <f>E16/D16</f>
        <v>0.999896336996337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67900</v>
      </c>
      <c r="E18" s="61">
        <v>66095.53</v>
      </c>
      <c r="F18" s="43">
        <f aca="true" t="shared" si="0" ref="F18:F23">E18/D18</f>
        <v>0.9734245949926362</v>
      </c>
      <c r="G18" s="21">
        <v>0</v>
      </c>
      <c r="H18" s="73">
        <v>0</v>
      </c>
      <c r="I18" s="61">
        <v>0</v>
      </c>
      <c r="J18" s="43">
        <v>0</v>
      </c>
    </row>
    <row r="19" spans="1:10" ht="15" customHeight="1">
      <c r="A19" s="18" t="s">
        <v>144</v>
      </c>
      <c r="B19" s="19">
        <v>501</v>
      </c>
      <c r="C19" s="71">
        <v>115200</v>
      </c>
      <c r="D19" s="61">
        <v>134500</v>
      </c>
      <c r="E19" s="61">
        <v>134618.67</v>
      </c>
      <c r="F19" s="43">
        <f t="shared" si="0"/>
        <v>1.0008823048327138</v>
      </c>
      <c r="G19" s="21">
        <v>0</v>
      </c>
      <c r="H19" s="73">
        <v>0</v>
      </c>
      <c r="I19" s="61">
        <v>0</v>
      </c>
      <c r="J19" s="43">
        <v>0</v>
      </c>
    </row>
    <row r="20" spans="1:10" ht="15" customHeight="1">
      <c r="A20" s="18" t="s">
        <v>125</v>
      </c>
      <c r="B20" s="19">
        <v>501</v>
      </c>
      <c r="C20" s="71">
        <v>500000</v>
      </c>
      <c r="D20" s="61">
        <v>367900</v>
      </c>
      <c r="E20" s="61">
        <v>367925.52</v>
      </c>
      <c r="F20" s="43">
        <f t="shared" si="0"/>
        <v>1.0000693666757272</v>
      </c>
      <c r="G20" s="21">
        <v>0</v>
      </c>
      <c r="H20" s="73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271600</v>
      </c>
      <c r="D21" s="72">
        <v>217400</v>
      </c>
      <c r="E21" s="72">
        <v>217434.24</v>
      </c>
      <c r="F21" s="43">
        <f t="shared" si="0"/>
        <v>1.000157497700092</v>
      </c>
      <c r="G21" s="123">
        <v>10900</v>
      </c>
      <c r="H21" s="75">
        <v>15700</v>
      </c>
      <c r="I21" s="72">
        <v>15697</v>
      </c>
      <c r="J21" s="43">
        <f>I21/H21</f>
        <v>0.9998089171974522</v>
      </c>
    </row>
    <row r="22" spans="1:10" ht="15" customHeight="1">
      <c r="A22" s="10" t="s">
        <v>127</v>
      </c>
      <c r="B22" s="11">
        <v>502</v>
      </c>
      <c r="C22" s="74">
        <v>153300</v>
      </c>
      <c r="D22" s="72">
        <v>116900</v>
      </c>
      <c r="E22" s="72">
        <v>116864</v>
      </c>
      <c r="F22" s="43">
        <f t="shared" si="0"/>
        <v>0.9996920444824636</v>
      </c>
      <c r="G22" s="123">
        <v>800</v>
      </c>
      <c r="H22" s="75">
        <v>200</v>
      </c>
      <c r="I22" s="72">
        <v>196</v>
      </c>
      <c r="J22" s="43">
        <f>I22/H22</f>
        <v>0.98</v>
      </c>
    </row>
    <row r="23" spans="1:10" ht="15" customHeight="1">
      <c r="A23" s="10" t="s">
        <v>128</v>
      </c>
      <c r="B23" s="11">
        <v>502</v>
      </c>
      <c r="C23" s="74">
        <v>86000</v>
      </c>
      <c r="D23" s="72">
        <v>103800</v>
      </c>
      <c r="E23" s="72">
        <v>103821</v>
      </c>
      <c r="F23" s="43">
        <f t="shared" si="0"/>
        <v>1.0002023121387282</v>
      </c>
      <c r="G23" s="123">
        <v>5600</v>
      </c>
      <c r="H23" s="75">
        <v>15400</v>
      </c>
      <c r="I23" s="72">
        <v>15354</v>
      </c>
      <c r="J23" s="43">
        <f>I23/H23</f>
        <v>0.997012987012987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75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27500</v>
      </c>
      <c r="D26" s="72">
        <v>10600</v>
      </c>
      <c r="E26" s="72">
        <v>10563.24</v>
      </c>
      <c r="F26" s="43">
        <f>E26/D26</f>
        <v>0.9965320754716981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8000</v>
      </c>
      <c r="D27" s="72">
        <v>5000</v>
      </c>
      <c r="E27" s="72">
        <v>4983</v>
      </c>
      <c r="F27" s="43">
        <f>E27/D27</f>
        <v>0.9966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75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215900</v>
      </c>
      <c r="D29" s="72">
        <v>318600</v>
      </c>
      <c r="E29" s="72">
        <v>318945.16</v>
      </c>
      <c r="F29" s="43">
        <f>E29/D29</f>
        <v>1.0010833647206527</v>
      </c>
      <c r="G29" s="123">
        <v>400</v>
      </c>
      <c r="H29" s="75">
        <v>800</v>
      </c>
      <c r="I29" s="72">
        <v>720</v>
      </c>
      <c r="J29" s="43">
        <f>I29/H29</f>
        <v>0.9</v>
      </c>
    </row>
    <row r="30" spans="1:10" ht="15" customHeight="1">
      <c r="A30" s="10" t="s">
        <v>134</v>
      </c>
      <c r="B30" s="11">
        <v>521</v>
      </c>
      <c r="C30" s="74">
        <v>22000</v>
      </c>
      <c r="D30" s="72">
        <v>140400</v>
      </c>
      <c r="E30" s="72">
        <v>140400</v>
      </c>
      <c r="F30" s="43">
        <f>E30/D30</f>
        <v>1</v>
      </c>
      <c r="G30" s="123">
        <v>6300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47400</v>
      </c>
      <c r="E31" s="72">
        <v>47392</v>
      </c>
      <c r="F31" s="43">
        <f>E31/D31</f>
        <v>0.999831223628692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30000</v>
      </c>
      <c r="D32" s="72">
        <v>60000</v>
      </c>
      <c r="E32" s="72">
        <v>59917.68</v>
      </c>
      <c r="F32" s="43">
        <f>E32/D32</f>
        <v>0.998628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200</v>
      </c>
      <c r="E33" s="72">
        <v>174.08</v>
      </c>
      <c r="F33" s="43">
        <f>E33/D33</f>
        <v>0.8704000000000001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32800</v>
      </c>
      <c r="D39" s="72">
        <v>32800</v>
      </c>
      <c r="E39" s="72">
        <v>32795</v>
      </c>
      <c r="F39" s="43">
        <f>E39/D39</f>
        <v>0.9998475609756098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56.82</v>
      </c>
      <c r="F40" s="43">
        <f>E40/D40</f>
        <v>0.5682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1462300</v>
      </c>
      <c r="D41" s="50">
        <f>SUM(D8:D16)</f>
        <v>1623500</v>
      </c>
      <c r="E41" s="50">
        <f>SUM(E8:E16)</f>
        <v>1621985.9400000002</v>
      </c>
      <c r="F41" s="51">
        <f>E41/D41</f>
        <v>0.9990674099168464</v>
      </c>
      <c r="G41" s="52">
        <f>SUM(G8:G16)</f>
        <v>65000</v>
      </c>
      <c r="H41" s="52">
        <f>SUM(H8:H16)</f>
        <v>87000</v>
      </c>
      <c r="I41" s="53">
        <f>SUM(I8:I16)</f>
        <v>87009</v>
      </c>
      <c r="J41" s="51">
        <f>I41/H41</f>
        <v>1.0001034482758622</v>
      </c>
    </row>
    <row r="42" spans="1:10" ht="15" customHeight="1" thickBot="1">
      <c r="A42" s="13" t="s">
        <v>21</v>
      </c>
      <c r="B42" s="16"/>
      <c r="C42" s="54">
        <f>-SUM(C18:C40)</f>
        <v>-1462300</v>
      </c>
      <c r="D42" s="54">
        <f>-SUM(D18:D40)</f>
        <v>-1623500</v>
      </c>
      <c r="E42" s="54">
        <f>-SUM(E18:E40)</f>
        <v>-1621985.94</v>
      </c>
      <c r="F42" s="43">
        <f>E42/D42</f>
        <v>0.9990674099168463</v>
      </c>
      <c r="G42" s="55">
        <f>-SUM(G18:G40)</f>
        <v>-24000</v>
      </c>
      <c r="H42" s="55">
        <f>-SUM(H18:H40)</f>
        <v>-32100</v>
      </c>
      <c r="I42" s="56">
        <f>-SUM(I18:I40)</f>
        <v>-31967</v>
      </c>
      <c r="J42" s="43">
        <f>I42/H42</f>
        <v>0.9958566978193146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41000</v>
      </c>
      <c r="H43" s="79">
        <f>+H41+H42</f>
        <v>54900</v>
      </c>
      <c r="I43" s="79">
        <f>+I41+I42</f>
        <v>55042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55042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9">
    <mergeCell ref="A17:J17"/>
    <mergeCell ref="A13:B13"/>
    <mergeCell ref="A14:B14"/>
    <mergeCell ref="A7:J7"/>
    <mergeCell ref="A8:B8"/>
    <mergeCell ref="D2:F2"/>
    <mergeCell ref="C4:F4"/>
    <mergeCell ref="G4:J4"/>
    <mergeCell ref="A16:B16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K27" sqref="K27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201</v>
      </c>
    </row>
    <row r="2" spans="1:9" ht="15">
      <c r="A2" s="29" t="s">
        <v>91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643300</v>
      </c>
      <c r="D8" s="22">
        <v>643300</v>
      </c>
      <c r="E8" s="61">
        <v>643300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205200</v>
      </c>
      <c r="E9" s="64">
        <v>205200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228</v>
      </c>
      <c r="B10" s="16"/>
      <c r="C10" s="164">
        <v>0</v>
      </c>
      <c r="D10" s="155">
        <v>186300</v>
      </c>
      <c r="E10" s="155">
        <v>186284.23</v>
      </c>
      <c r="F10" s="43">
        <f>E10/D10</f>
        <v>0.9999153515834676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330000</v>
      </c>
      <c r="D13" s="64">
        <v>271700</v>
      </c>
      <c r="E13" s="64">
        <v>271707</v>
      </c>
      <c r="F13" s="43">
        <f>E13/D13</f>
        <v>1.0000257637099743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580000</v>
      </c>
      <c r="D14" s="64">
        <v>536500</v>
      </c>
      <c r="E14" s="64">
        <v>536477</v>
      </c>
      <c r="F14" s="43">
        <f>E14/D14</f>
        <v>0.9999571295433365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100</v>
      </c>
      <c r="D15" s="67">
        <v>61800</v>
      </c>
      <c r="E15" s="67">
        <v>61803.81</v>
      </c>
      <c r="F15" s="43">
        <f>E15/D15</f>
        <v>1.000061650485437</v>
      </c>
      <c r="G15" s="133">
        <v>96500</v>
      </c>
      <c r="H15" s="66">
        <v>96500</v>
      </c>
      <c r="I15" s="67">
        <v>96266</v>
      </c>
      <c r="J15" s="43">
        <f>I15/H15</f>
        <v>0.9975751295336788</v>
      </c>
    </row>
    <row r="16" spans="1:10" ht="15" customHeight="1" thickBot="1">
      <c r="A16" s="173" t="s">
        <v>90</v>
      </c>
      <c r="B16" s="174"/>
      <c r="C16" s="166">
        <v>0</v>
      </c>
      <c r="D16" s="70">
        <v>72000</v>
      </c>
      <c r="E16" s="70">
        <v>71796</v>
      </c>
      <c r="F16" s="43">
        <f>E16/D16</f>
        <v>0.9971666666666666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37400</v>
      </c>
      <c r="D18" s="72">
        <v>69000</v>
      </c>
      <c r="E18" s="61">
        <v>58966.93</v>
      </c>
      <c r="F18" s="43">
        <f aca="true" t="shared" si="0" ref="F18:F23">E18/D18</f>
        <v>0.8545931884057971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142</v>
      </c>
      <c r="B19" s="19">
        <v>501</v>
      </c>
      <c r="C19" s="71">
        <v>40000</v>
      </c>
      <c r="D19" s="61">
        <v>115000</v>
      </c>
      <c r="E19" s="61">
        <v>105007.07</v>
      </c>
      <c r="F19" s="43">
        <f t="shared" si="0"/>
        <v>0.9131049565217392</v>
      </c>
      <c r="G19" s="21">
        <v>7300</v>
      </c>
      <c r="H19" s="21">
        <v>2300</v>
      </c>
      <c r="I19" s="61">
        <v>2260</v>
      </c>
      <c r="J19" s="43">
        <f>I19/H19</f>
        <v>0.9826086956521739</v>
      </c>
    </row>
    <row r="20" spans="1:10" ht="15" customHeight="1">
      <c r="A20" s="18" t="s">
        <v>125</v>
      </c>
      <c r="B20" s="19">
        <v>501</v>
      </c>
      <c r="C20" s="71">
        <v>580000</v>
      </c>
      <c r="D20" s="61">
        <v>536500</v>
      </c>
      <c r="E20" s="61">
        <v>536477</v>
      </c>
      <c r="F20" s="43">
        <f t="shared" si="0"/>
        <v>0.9999571295433365</v>
      </c>
      <c r="G20" s="21">
        <v>0</v>
      </c>
      <c r="H20" s="21">
        <v>0</v>
      </c>
      <c r="I20" s="61">
        <v>0</v>
      </c>
      <c r="J20" s="43">
        <v>0</v>
      </c>
    </row>
    <row r="21" spans="1:10" ht="15" customHeight="1">
      <c r="A21" s="10" t="s">
        <v>126</v>
      </c>
      <c r="B21" s="11">
        <v>502</v>
      </c>
      <c r="C21" s="74">
        <v>307700</v>
      </c>
      <c r="D21" s="72">
        <v>252100</v>
      </c>
      <c r="E21" s="72">
        <v>252110.83</v>
      </c>
      <c r="F21" s="43">
        <f t="shared" si="0"/>
        <v>1.0000429591431972</v>
      </c>
      <c r="G21" s="123">
        <v>0</v>
      </c>
      <c r="H21" s="123">
        <v>0</v>
      </c>
      <c r="I21" s="72">
        <v>0</v>
      </c>
      <c r="J21" s="43">
        <v>0</v>
      </c>
    </row>
    <row r="22" spans="1:10" ht="15" customHeight="1">
      <c r="A22" s="10" t="s">
        <v>127</v>
      </c>
      <c r="B22" s="11">
        <v>502</v>
      </c>
      <c r="C22" s="74">
        <v>108700</v>
      </c>
      <c r="D22" s="72">
        <v>87800</v>
      </c>
      <c r="E22" s="72">
        <v>87813</v>
      </c>
      <c r="F22" s="43">
        <f t="shared" si="0"/>
        <v>1.0001480637813212</v>
      </c>
      <c r="G22" s="123">
        <v>0</v>
      </c>
      <c r="H22" s="123">
        <v>500</v>
      </c>
      <c r="I22" s="72">
        <v>440</v>
      </c>
      <c r="J22" s="43">
        <f>I22/H22</f>
        <v>0.88</v>
      </c>
    </row>
    <row r="23" spans="1:10" ht="15" customHeight="1">
      <c r="A23" s="10" t="s">
        <v>128</v>
      </c>
      <c r="B23" s="11">
        <v>502</v>
      </c>
      <c r="C23" s="74">
        <v>90000</v>
      </c>
      <c r="D23" s="72">
        <v>86800</v>
      </c>
      <c r="E23" s="72">
        <v>86755</v>
      </c>
      <c r="F23" s="43">
        <f t="shared" si="0"/>
        <v>0.9994815668202764</v>
      </c>
      <c r="G23" s="123">
        <v>4800</v>
      </c>
      <c r="H23" s="123">
        <v>7100</v>
      </c>
      <c r="I23" s="72">
        <v>7080</v>
      </c>
      <c r="J23" s="43">
        <f>I23/H23</f>
        <v>0.9971830985915493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500</v>
      </c>
      <c r="I24" s="72">
        <v>440</v>
      </c>
      <c r="J24" s="43">
        <f>I24/H24</f>
        <v>0.88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90000</v>
      </c>
      <c r="D26" s="72">
        <v>15800</v>
      </c>
      <c r="E26" s="72">
        <v>15746</v>
      </c>
      <c r="F26" s="43">
        <f>E26/D26</f>
        <v>0.9965822784810127</v>
      </c>
      <c r="G26" s="123">
        <v>10000</v>
      </c>
      <c r="H26" s="123">
        <v>10000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4000</v>
      </c>
      <c r="D27" s="72">
        <v>7600</v>
      </c>
      <c r="E27" s="72">
        <v>6600</v>
      </c>
      <c r="F27" s="43">
        <f>E27/D27</f>
        <v>0.868421052631579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46000</v>
      </c>
      <c r="D29" s="72">
        <v>287100</v>
      </c>
      <c r="E29" s="72">
        <v>276059.48</v>
      </c>
      <c r="F29" s="43">
        <f>E29/D29</f>
        <v>0.9615446882619296</v>
      </c>
      <c r="G29" s="123">
        <v>15000</v>
      </c>
      <c r="H29" s="123">
        <v>15000</v>
      </c>
      <c r="I29" s="72">
        <v>0</v>
      </c>
      <c r="J29" s="43">
        <v>0</v>
      </c>
    </row>
    <row r="30" spans="1:10" ht="15" customHeight="1">
      <c r="A30" s="10" t="s">
        <v>134</v>
      </c>
      <c r="B30" s="11">
        <v>521</v>
      </c>
      <c r="C30" s="74">
        <v>96000</v>
      </c>
      <c r="D30" s="72">
        <v>293000</v>
      </c>
      <c r="E30" s="72">
        <v>286558.5</v>
      </c>
      <c r="F30" s="43">
        <f>E30/D30</f>
        <v>0.9780153583617748</v>
      </c>
      <c r="G30" s="123">
        <v>12800</v>
      </c>
      <c r="H30" s="123">
        <v>7700</v>
      </c>
      <c r="I30" s="72">
        <v>7600</v>
      </c>
      <c r="J30" s="43">
        <f>I30/H30</f>
        <v>0.987012987012987</v>
      </c>
    </row>
    <row r="31" spans="1:10" ht="15" customHeight="1">
      <c r="A31" s="10" t="s">
        <v>135</v>
      </c>
      <c r="B31" s="11">
        <v>524</v>
      </c>
      <c r="C31" s="74">
        <v>32000</v>
      </c>
      <c r="D31" s="72">
        <v>93700</v>
      </c>
      <c r="E31" s="72">
        <v>92788.5</v>
      </c>
      <c r="F31" s="43">
        <f>E31/D31</f>
        <v>0.9902721451440768</v>
      </c>
      <c r="G31" s="123">
        <v>4300</v>
      </c>
      <c r="H31" s="123">
        <v>4300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2000</v>
      </c>
      <c r="D32" s="72">
        <v>52300</v>
      </c>
      <c r="E32" s="72">
        <v>52285.32</v>
      </c>
      <c r="F32" s="43">
        <f>E32/D32</f>
        <v>0.9997193116634799</v>
      </c>
      <c r="G32" s="123">
        <v>300</v>
      </c>
      <c r="H32" s="123">
        <v>300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119600</v>
      </c>
      <c r="D39" s="72">
        <v>80000</v>
      </c>
      <c r="E39" s="72">
        <v>79984.02</v>
      </c>
      <c r="F39" s="43">
        <f>E39/D39</f>
        <v>0.9998002500000001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9.34</v>
      </c>
      <c r="F40" s="43">
        <f>E40/D40</f>
        <v>0.0934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1553400</v>
      </c>
      <c r="D41" s="50">
        <f>SUM(D8:D16)</f>
        <v>1976800</v>
      </c>
      <c r="E41" s="50">
        <f>SUM(E8:E16)</f>
        <v>1976568.04</v>
      </c>
      <c r="F41" s="51">
        <f>E41/D41</f>
        <v>0.9998826588425739</v>
      </c>
      <c r="G41" s="52">
        <f>SUM(G8:G16)</f>
        <v>96500</v>
      </c>
      <c r="H41" s="52">
        <f>SUM(H8:H16)</f>
        <v>96500</v>
      </c>
      <c r="I41" s="53">
        <f>SUM(I8:I16)</f>
        <v>96266</v>
      </c>
      <c r="J41" s="51">
        <f>I41/H41</f>
        <v>0.9975751295336788</v>
      </c>
    </row>
    <row r="42" spans="1:10" ht="15" customHeight="1" thickBot="1">
      <c r="A42" s="13" t="s">
        <v>21</v>
      </c>
      <c r="B42" s="16"/>
      <c r="C42" s="54">
        <f>-SUM(C18:C40)</f>
        <v>-1553400</v>
      </c>
      <c r="D42" s="54">
        <f>-SUM(D18:D40)</f>
        <v>-1976800</v>
      </c>
      <c r="E42" s="54">
        <f>-SUM(E18:E40)</f>
        <v>-1937160.9900000002</v>
      </c>
      <c r="F42" s="43">
        <f>E42/D42</f>
        <v>0.9799478905301499</v>
      </c>
      <c r="G42" s="55">
        <f>-SUM(G18:G40)</f>
        <v>-54500</v>
      </c>
      <c r="H42" s="55">
        <f>-SUM(H18:H40)</f>
        <v>-47700</v>
      </c>
      <c r="I42" s="56">
        <f>-SUM(I18:I40)</f>
        <v>-17820</v>
      </c>
      <c r="J42" s="43">
        <f>I42/H42</f>
        <v>0.37358490566037733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39407.049999999814</v>
      </c>
      <c r="F43" s="59" t="s">
        <v>19</v>
      </c>
      <c r="G43" s="135">
        <f>+G41+G42</f>
        <v>42000</v>
      </c>
      <c r="H43" s="79">
        <f>+H41+H42</f>
        <v>48800</v>
      </c>
      <c r="I43" s="79">
        <f>+I41+I42</f>
        <v>78446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117853.04999999981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M36" sqref="M36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88</v>
      </c>
    </row>
    <row r="2" spans="1:9" ht="15">
      <c r="A2" s="29" t="s">
        <v>89</v>
      </c>
      <c r="D2" s="175" t="s">
        <v>8</v>
      </c>
      <c r="E2" s="175"/>
      <c r="F2" s="175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185" t="s">
        <v>57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15" customHeight="1">
      <c r="A8" s="180" t="s">
        <v>198</v>
      </c>
      <c r="B8" s="181"/>
      <c r="C8" s="24">
        <v>890400</v>
      </c>
      <c r="D8" s="22">
        <v>890400</v>
      </c>
      <c r="E8" s="61">
        <v>890400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f>IF(ISERR(I8/H8),0,I8/H8)</f>
        <v>0</v>
      </c>
    </row>
    <row r="9" spans="1:10" ht="15" customHeight="1">
      <c r="A9" s="13" t="s">
        <v>197</v>
      </c>
      <c r="B9" s="16"/>
      <c r="C9" s="164">
        <v>0</v>
      </c>
      <c r="D9" s="64">
        <v>292400</v>
      </c>
      <c r="E9" s="64">
        <v>292400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209</v>
      </c>
      <c r="B10" s="16"/>
      <c r="C10" s="164">
        <v>0</v>
      </c>
      <c r="D10" s="64">
        <v>338500</v>
      </c>
      <c r="E10" s="64">
        <v>338467.73</v>
      </c>
      <c r="F10" s="43">
        <f>E10/D10</f>
        <v>0.9999046676514032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234</v>
      </c>
      <c r="B11" s="20"/>
      <c r="C11" s="164">
        <v>0</v>
      </c>
      <c r="D11" s="64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182</v>
      </c>
      <c r="B12" s="16"/>
      <c r="C12" s="164">
        <v>0</v>
      </c>
      <c r="D12" s="64">
        <v>0</v>
      </c>
      <c r="E12" s="155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164">
        <v>410000</v>
      </c>
      <c r="D13" s="64">
        <v>362900</v>
      </c>
      <c r="E13" s="64">
        <v>362874</v>
      </c>
      <c r="F13" s="43">
        <f>E13/D13</f>
        <v>0.9999283549187103</v>
      </c>
      <c r="G13" s="132">
        <v>0</v>
      </c>
      <c r="H13" s="63">
        <v>0</v>
      </c>
      <c r="I13" s="64">
        <v>0</v>
      </c>
      <c r="J13" s="46">
        <f>IF(ISERR(I13/H13),0,I13/H13)</f>
        <v>0</v>
      </c>
    </row>
    <row r="14" spans="1:10" ht="15" customHeight="1">
      <c r="A14" s="182" t="s">
        <v>59</v>
      </c>
      <c r="B14" s="184"/>
      <c r="C14" s="164">
        <v>750000</v>
      </c>
      <c r="D14" s="64">
        <v>648800</v>
      </c>
      <c r="E14" s="64">
        <v>647925.38</v>
      </c>
      <c r="F14" s="43">
        <f>E14/D14</f>
        <v>0.9986519420468557</v>
      </c>
      <c r="G14" s="132">
        <v>0</v>
      </c>
      <c r="H14" s="63">
        <v>0</v>
      </c>
      <c r="I14" s="64">
        <v>0</v>
      </c>
      <c r="J14" s="46">
        <f>IF(ISERR(I14/H14),0,I14/H14)</f>
        <v>0</v>
      </c>
    </row>
    <row r="15" spans="1:10" ht="15" customHeight="1">
      <c r="A15" s="182" t="s">
        <v>60</v>
      </c>
      <c r="B15" s="194"/>
      <c r="C15" s="165">
        <v>1000</v>
      </c>
      <c r="D15" s="67">
        <v>94300</v>
      </c>
      <c r="E15" s="67">
        <v>94413.61</v>
      </c>
      <c r="F15" s="43">
        <f>E15/D15</f>
        <v>1.0012047720042418</v>
      </c>
      <c r="G15" s="133">
        <v>80000</v>
      </c>
      <c r="H15" s="66">
        <v>85500</v>
      </c>
      <c r="I15" s="67">
        <v>85485</v>
      </c>
      <c r="J15" s="43">
        <f>I15/H15</f>
        <v>0.9998245614035087</v>
      </c>
    </row>
    <row r="16" spans="1:10" ht="15" customHeight="1" thickBot="1">
      <c r="A16" s="173" t="s">
        <v>90</v>
      </c>
      <c r="B16" s="174"/>
      <c r="C16" s="166">
        <v>0</v>
      </c>
      <c r="D16" s="70">
        <v>113900</v>
      </c>
      <c r="E16" s="70">
        <v>113908.89</v>
      </c>
      <c r="F16" s="43">
        <f>E16/D16</f>
        <v>1.0000780509218612</v>
      </c>
      <c r="G16" s="134">
        <v>0</v>
      </c>
      <c r="H16" s="69">
        <v>0</v>
      </c>
      <c r="I16" s="70">
        <v>0</v>
      </c>
      <c r="J16" s="47">
        <f>IF(ISERR(I16/H16),0,I16/H16)</f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0</v>
      </c>
      <c r="D18" s="72">
        <v>291300</v>
      </c>
      <c r="E18" s="61">
        <v>291307.38</v>
      </c>
      <c r="F18" s="43">
        <f aca="true" t="shared" si="0" ref="F18:F23">E18/D18</f>
        <v>1.0000253347064882</v>
      </c>
      <c r="G18" s="21">
        <v>0</v>
      </c>
      <c r="H18" s="21">
        <v>0</v>
      </c>
      <c r="I18" s="61">
        <v>0</v>
      </c>
      <c r="J18" s="43">
        <v>0</v>
      </c>
    </row>
    <row r="19" spans="1:12" ht="15" customHeight="1">
      <c r="A19" s="18" t="s">
        <v>124</v>
      </c>
      <c r="B19" s="19">
        <v>501</v>
      </c>
      <c r="C19" s="71">
        <v>77200</v>
      </c>
      <c r="D19" s="61">
        <v>245800</v>
      </c>
      <c r="E19" s="61">
        <v>245968.8</v>
      </c>
      <c r="F19" s="43">
        <f t="shared" si="0"/>
        <v>1.000686737184703</v>
      </c>
      <c r="G19" s="21">
        <v>0</v>
      </c>
      <c r="H19" s="21">
        <v>0</v>
      </c>
      <c r="I19" s="61">
        <v>0</v>
      </c>
      <c r="J19" s="43">
        <v>0</v>
      </c>
      <c r="L19" s="44"/>
    </row>
    <row r="20" spans="1:12" ht="13.5" customHeight="1">
      <c r="A20" s="18" t="s">
        <v>125</v>
      </c>
      <c r="B20" s="19">
        <v>501</v>
      </c>
      <c r="C20" s="71">
        <v>750000</v>
      </c>
      <c r="D20" s="61">
        <v>648000</v>
      </c>
      <c r="E20" s="61">
        <v>647925.38</v>
      </c>
      <c r="F20" s="43">
        <f t="shared" si="0"/>
        <v>0.9998848456790124</v>
      </c>
      <c r="G20" s="21">
        <v>0</v>
      </c>
      <c r="H20" s="21">
        <v>0</v>
      </c>
      <c r="I20" s="61">
        <v>0</v>
      </c>
      <c r="J20" s="43">
        <v>0</v>
      </c>
      <c r="L20" s="44"/>
    </row>
    <row r="21" spans="1:12" ht="15" customHeight="1">
      <c r="A21" s="10" t="s">
        <v>126</v>
      </c>
      <c r="B21" s="11">
        <v>502</v>
      </c>
      <c r="C21" s="74">
        <v>233700</v>
      </c>
      <c r="D21" s="72">
        <v>189100</v>
      </c>
      <c r="E21" s="72">
        <v>189059.2</v>
      </c>
      <c r="F21" s="43">
        <f t="shared" si="0"/>
        <v>0.9997842411422528</v>
      </c>
      <c r="G21" s="123">
        <v>8100</v>
      </c>
      <c r="H21" s="123">
        <v>6700</v>
      </c>
      <c r="I21" s="72">
        <v>6704</v>
      </c>
      <c r="J21" s="43">
        <f>I21/H21</f>
        <v>1.0005970149253731</v>
      </c>
      <c r="L21" s="44"/>
    </row>
    <row r="22" spans="1:10" ht="15" customHeight="1">
      <c r="A22" s="10" t="s">
        <v>127</v>
      </c>
      <c r="B22" s="11">
        <v>502</v>
      </c>
      <c r="C22" s="74">
        <v>395000</v>
      </c>
      <c r="D22" s="72">
        <v>289500</v>
      </c>
      <c r="E22" s="72">
        <v>289530</v>
      </c>
      <c r="F22" s="43">
        <f t="shared" si="0"/>
        <v>1.0001036269430053</v>
      </c>
      <c r="G22" s="123">
        <v>1900</v>
      </c>
      <c r="H22" s="123">
        <v>100</v>
      </c>
      <c r="I22" s="72">
        <v>65</v>
      </c>
      <c r="J22" s="43">
        <f>I22/H22</f>
        <v>0.65</v>
      </c>
    </row>
    <row r="23" spans="1:10" ht="15" customHeight="1">
      <c r="A23" s="10" t="s">
        <v>128</v>
      </c>
      <c r="B23" s="11">
        <v>502</v>
      </c>
      <c r="C23" s="74">
        <v>174200</v>
      </c>
      <c r="D23" s="72">
        <v>121600</v>
      </c>
      <c r="E23" s="72">
        <v>121625</v>
      </c>
      <c r="F23" s="43">
        <f t="shared" si="0"/>
        <v>1.000205592105263</v>
      </c>
      <c r="G23" s="123">
        <v>6000</v>
      </c>
      <c r="H23" s="123">
        <v>10600</v>
      </c>
      <c r="I23" s="72">
        <v>10592</v>
      </c>
      <c r="J23" s="43">
        <f>I23/H23</f>
        <v>0.999245283018868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143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32000</v>
      </c>
      <c r="D26" s="72">
        <v>45200</v>
      </c>
      <c r="E26" s="72">
        <v>45220.54</v>
      </c>
      <c r="F26" s="43">
        <f>E26/D26</f>
        <v>1.000454424778761</v>
      </c>
      <c r="G26" s="123">
        <v>0</v>
      </c>
      <c r="H26" s="123">
        <v>0</v>
      </c>
      <c r="I26" s="72">
        <v>0</v>
      </c>
      <c r="J26" s="43">
        <v>0</v>
      </c>
    </row>
    <row r="27" spans="1:10" ht="15" customHeight="1">
      <c r="A27" s="10" t="s">
        <v>141</v>
      </c>
      <c r="B27" s="11">
        <v>512</v>
      </c>
      <c r="C27" s="74">
        <v>4800</v>
      </c>
      <c r="D27" s="72">
        <v>4200</v>
      </c>
      <c r="E27" s="72">
        <v>4182</v>
      </c>
      <c r="F27" s="43">
        <f>E27/D27</f>
        <v>0.9957142857142857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253200</v>
      </c>
      <c r="D29" s="72">
        <v>411100</v>
      </c>
      <c r="E29" s="72">
        <v>410233.72</v>
      </c>
      <c r="F29" s="43">
        <f>E29/D29</f>
        <v>0.9978927754804183</v>
      </c>
      <c r="G29" s="123">
        <v>1600</v>
      </c>
      <c r="H29" s="123">
        <v>700</v>
      </c>
      <c r="I29" s="72">
        <v>700</v>
      </c>
      <c r="J29" s="43">
        <f>I29/H29</f>
        <v>1</v>
      </c>
    </row>
    <row r="30" spans="1:10" ht="15" customHeight="1">
      <c r="A30" s="10" t="s">
        <v>134</v>
      </c>
      <c r="B30" s="11">
        <v>521</v>
      </c>
      <c r="C30" s="74">
        <v>33000</v>
      </c>
      <c r="D30" s="72">
        <v>281200</v>
      </c>
      <c r="E30" s="72">
        <v>281120</v>
      </c>
      <c r="F30" s="43">
        <f>E30/D30</f>
        <v>0.9997155049786629</v>
      </c>
      <c r="G30" s="123">
        <v>7200</v>
      </c>
      <c r="H30" s="123">
        <v>10000</v>
      </c>
      <c r="I30" s="72">
        <v>10000</v>
      </c>
      <c r="J30" s="43">
        <f>I30/H30</f>
        <v>1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78200</v>
      </c>
      <c r="E31" s="72">
        <v>78258</v>
      </c>
      <c r="F31" s="43">
        <f>E31/D31</f>
        <v>1.0007416879795397</v>
      </c>
      <c r="G31" s="123">
        <v>0</v>
      </c>
      <c r="H31" s="123">
        <v>0</v>
      </c>
      <c r="I31" s="72">
        <v>0</v>
      </c>
      <c r="J31" s="43">
        <v>0</v>
      </c>
    </row>
    <row r="32" spans="1:10" ht="15" customHeight="1">
      <c r="A32" s="10" t="s">
        <v>206</v>
      </c>
      <c r="B32" s="11">
        <v>527</v>
      </c>
      <c r="C32" s="74">
        <v>20000</v>
      </c>
      <c r="D32" s="72">
        <v>41100</v>
      </c>
      <c r="E32" s="72">
        <v>41165.72</v>
      </c>
      <c r="F32" s="43">
        <f>E32/D32</f>
        <v>1.0015990267639903</v>
      </c>
      <c r="G32" s="123">
        <v>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16400</v>
      </c>
      <c r="E33" s="72">
        <v>16359.44</v>
      </c>
      <c r="F33" s="43">
        <f>E33/D33</f>
        <v>0.9975268292682927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75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75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78300</v>
      </c>
      <c r="D39" s="72">
        <v>78300</v>
      </c>
      <c r="E39" s="72">
        <v>78320</v>
      </c>
      <c r="F39" s="43">
        <f>E39/D39</f>
        <v>1.0002554278416347</v>
      </c>
      <c r="G39" s="123">
        <v>0</v>
      </c>
      <c r="H39" s="75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200</v>
      </c>
      <c r="E40" s="77">
        <v>114.43</v>
      </c>
      <c r="F40" s="43">
        <f>E40/D40</f>
        <v>0.57215</v>
      </c>
      <c r="G40" s="122">
        <v>0</v>
      </c>
      <c r="H40" s="78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SUM(C8:C16)</f>
        <v>2051400</v>
      </c>
      <c r="D41" s="50">
        <f>SUM(D8:D16)</f>
        <v>2741200</v>
      </c>
      <c r="E41" s="50">
        <f>SUM(E8:E16)</f>
        <v>2740389.61</v>
      </c>
      <c r="F41" s="51">
        <f>E41/D41</f>
        <v>0.9997043667007149</v>
      </c>
      <c r="G41" s="52">
        <f>SUM(G8:G16)</f>
        <v>80000</v>
      </c>
      <c r="H41" s="52">
        <f>SUM(H8:H16)</f>
        <v>85500</v>
      </c>
      <c r="I41" s="53">
        <f>SUM(I8:I16)</f>
        <v>85485</v>
      </c>
      <c r="J41" s="51">
        <f>I41/H41</f>
        <v>0.9998245614035087</v>
      </c>
    </row>
    <row r="42" spans="1:10" ht="15" customHeight="1" thickBot="1">
      <c r="A42" s="13" t="s">
        <v>21</v>
      </c>
      <c r="B42" s="16"/>
      <c r="C42" s="54">
        <f>-SUM(C18:C40)</f>
        <v>-2051400</v>
      </c>
      <c r="D42" s="54">
        <f>-SUM(D18:D40)</f>
        <v>-2741200</v>
      </c>
      <c r="E42" s="54">
        <f>-SUM(E18:E40)</f>
        <v>-2740389.6100000003</v>
      </c>
      <c r="F42" s="43">
        <f>E42/D42</f>
        <v>0.9997043667007152</v>
      </c>
      <c r="G42" s="55">
        <f>-SUM(G18:G40)</f>
        <v>-24800</v>
      </c>
      <c r="H42" s="55">
        <f>-SUM(H18:H40)</f>
        <v>-28100</v>
      </c>
      <c r="I42" s="56">
        <f>-SUM(I18:I40)</f>
        <v>-28061</v>
      </c>
      <c r="J42" s="43">
        <f>I42/H42</f>
        <v>0.9986120996441281</v>
      </c>
    </row>
    <row r="43" spans="1:14" ht="15" customHeight="1" thickBot="1">
      <c r="A43" s="92" t="s">
        <v>162</v>
      </c>
      <c r="B43" s="58"/>
      <c r="C43" s="79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35">
        <f>+G41+G42</f>
        <v>55200</v>
      </c>
      <c r="H43" s="79">
        <f>+H41+H42</f>
        <v>57400</v>
      </c>
      <c r="I43" s="79">
        <f>+I41+I42</f>
        <v>57424</v>
      </c>
      <c r="J43" s="59" t="s">
        <v>19</v>
      </c>
      <c r="K43" s="5"/>
      <c r="L43" s="44"/>
      <c r="N43" s="44"/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57424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10">
    <mergeCell ref="A17:J17"/>
    <mergeCell ref="A13:B13"/>
    <mergeCell ref="A14:B14"/>
    <mergeCell ref="A15:B15"/>
    <mergeCell ref="D2:F2"/>
    <mergeCell ref="C4:F4"/>
    <mergeCell ref="G4:J4"/>
    <mergeCell ref="A16:B16"/>
    <mergeCell ref="A7:J7"/>
    <mergeCell ref="A8:B8"/>
  </mergeCells>
  <printOptions horizontalCentered="1"/>
  <pageMargins left="0" right="0" top="0.98425196850393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1" sqref="G21"/>
    </sheetView>
  </sheetViews>
  <sheetFormatPr defaultColWidth="9.00390625" defaultRowHeight="12.75"/>
  <cols>
    <col min="2" max="3" width="4.75390625" style="0" customWidth="1"/>
  </cols>
  <sheetData>
    <row r="1" spans="2:4" ht="12.75">
      <c r="B1" s="28"/>
      <c r="C1" s="28"/>
      <c r="D1" s="28" t="s">
        <v>147</v>
      </c>
    </row>
    <row r="2" spans="2:4" ht="12.75">
      <c r="B2" s="28"/>
      <c r="C2" s="28"/>
      <c r="D2" s="28"/>
    </row>
    <row r="3" spans="2:3" ht="12.75">
      <c r="B3" s="28"/>
      <c r="C3" s="28"/>
    </row>
    <row r="4" spans="2:4" ht="12.75">
      <c r="B4" s="158">
        <v>146</v>
      </c>
      <c r="C4" s="27"/>
      <c r="D4" t="s">
        <v>148</v>
      </c>
    </row>
    <row r="5" ht="12.75">
      <c r="B5" s="158"/>
    </row>
    <row r="6" spans="2:4" ht="12.75">
      <c r="B6" s="158">
        <v>147</v>
      </c>
      <c r="C6" s="27"/>
      <c r="D6" t="s">
        <v>4</v>
      </c>
    </row>
    <row r="7" ht="12.75">
      <c r="B7" s="158"/>
    </row>
    <row r="8" spans="2:3" ht="12.75">
      <c r="B8" s="158"/>
      <c r="C8" s="27"/>
    </row>
    <row r="9" ht="12.75">
      <c r="B9" s="158"/>
    </row>
    <row r="10" spans="2:3" ht="12.75">
      <c r="B10" s="158"/>
      <c r="C10" s="27"/>
    </row>
    <row r="11" spans="2:3" ht="12.75">
      <c r="B11" s="27"/>
      <c r="C11" s="27"/>
    </row>
    <row r="12" spans="2:3" ht="12.75">
      <c r="B12" s="27"/>
      <c r="C12" s="27"/>
    </row>
    <row r="13" spans="2:3" ht="12.75">
      <c r="B13" s="27"/>
      <c r="C13" s="27"/>
    </row>
    <row r="14" spans="2:3" ht="12.75">
      <c r="B14" s="27"/>
      <c r="C14" s="27"/>
    </row>
    <row r="15" spans="2:3" ht="12.75">
      <c r="B15" s="27"/>
      <c r="C15" s="27"/>
    </row>
    <row r="16" spans="2:3" ht="12" customHeight="1">
      <c r="B16" s="27"/>
      <c r="C16" s="27"/>
    </row>
    <row r="17" spans="2:3" ht="12.75">
      <c r="B17" s="27"/>
      <c r="C17" s="27"/>
    </row>
    <row r="18" spans="1:8" s="99" customFormat="1" ht="12.75" customHeight="1">
      <c r="A18"/>
      <c r="B18" s="27"/>
      <c r="C18" s="27"/>
      <c r="D18"/>
      <c r="E18"/>
      <c r="F18"/>
      <c r="G18" s="98"/>
      <c r="H18" s="98"/>
    </row>
    <row r="19" spans="2:3" ht="12.75">
      <c r="B19" s="27"/>
      <c r="C19" s="27"/>
    </row>
    <row r="20" spans="1:8" s="99" customFormat="1" ht="12" customHeight="1">
      <c r="A20"/>
      <c r="B20" s="27"/>
      <c r="C20" s="27"/>
      <c r="D20"/>
      <c r="E20"/>
      <c r="F20"/>
      <c r="G20" s="98"/>
      <c r="H20" s="98"/>
    </row>
    <row r="21" spans="2:3" ht="12.75">
      <c r="B21" s="27"/>
      <c r="C21" s="27"/>
    </row>
    <row r="22" spans="1:8" s="99" customFormat="1" ht="12.75" customHeight="1">
      <c r="A22"/>
      <c r="B22" s="27"/>
      <c r="C22" s="27"/>
      <c r="D22"/>
      <c r="E22"/>
      <c r="F22"/>
      <c r="G22" s="98"/>
      <c r="H22" s="98"/>
    </row>
    <row r="23" spans="2:3" ht="12.75">
      <c r="B23" s="27"/>
      <c r="C23" s="27"/>
    </row>
    <row r="24" spans="2:3" ht="12.75">
      <c r="B24" s="27"/>
      <c r="C24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&amp;LOstatní příspěvkové organizace - obsah&amp;R145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M38" sqref="M38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2</v>
      </c>
    </row>
    <row r="2" spans="1:9" ht="15">
      <c r="A2" s="29" t="s">
        <v>3</v>
      </c>
      <c r="D2" s="90" t="s">
        <v>8</v>
      </c>
      <c r="E2" s="90"/>
      <c r="F2" s="90"/>
      <c r="G2" s="119"/>
      <c r="H2" s="30" t="s">
        <v>9</v>
      </c>
      <c r="I2" s="31">
        <v>44561</v>
      </c>
    </row>
    <row r="3" ht="13.5" thickBot="1"/>
    <row r="4" spans="1:10" ht="12" customHeight="1">
      <c r="A4" s="163"/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80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40" t="s">
        <v>149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>
      <c r="A8" s="180" t="s">
        <v>198</v>
      </c>
      <c r="B8" s="181"/>
      <c r="C8" s="60">
        <v>250000</v>
      </c>
      <c r="D8" s="21">
        <v>850000</v>
      </c>
      <c r="E8" s="61">
        <v>850000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v>0</v>
      </c>
    </row>
    <row r="9" spans="1:10" ht="15" customHeight="1">
      <c r="A9" s="13" t="s">
        <v>197</v>
      </c>
      <c r="B9" s="20"/>
      <c r="C9" s="62">
        <v>0</v>
      </c>
      <c r="D9" s="63">
        <v>252900</v>
      </c>
      <c r="E9" s="64">
        <v>252900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v>0</v>
      </c>
    </row>
    <row r="10" spans="1:10" ht="15" customHeight="1">
      <c r="A10" s="13" t="s">
        <v>170</v>
      </c>
      <c r="B10" s="20"/>
      <c r="C10" s="62">
        <v>0</v>
      </c>
      <c r="D10" s="63">
        <v>165000</v>
      </c>
      <c r="E10" s="64">
        <v>165000</v>
      </c>
      <c r="F10" s="43">
        <f>E10/D10</f>
        <v>1</v>
      </c>
      <c r="G10" s="132">
        <v>0</v>
      </c>
      <c r="H10" s="63">
        <v>0</v>
      </c>
      <c r="I10" s="64">
        <v>0</v>
      </c>
      <c r="J10" s="46">
        <v>0</v>
      </c>
    </row>
    <row r="11" spans="1:10" ht="15" customHeight="1">
      <c r="A11" s="13" t="s">
        <v>202</v>
      </c>
      <c r="B11" s="20"/>
      <c r="C11" s="62">
        <v>0</v>
      </c>
      <c r="D11" s="63">
        <v>0</v>
      </c>
      <c r="E11" s="64">
        <v>0</v>
      </c>
      <c r="F11" s="43">
        <v>0</v>
      </c>
      <c r="G11" s="132">
        <v>0</v>
      </c>
      <c r="H11" s="63">
        <v>0</v>
      </c>
      <c r="I11" s="64">
        <v>0</v>
      </c>
      <c r="J11" s="46">
        <v>0</v>
      </c>
    </row>
    <row r="12" spans="1:10" ht="15" customHeight="1">
      <c r="A12" s="13" t="s">
        <v>59</v>
      </c>
      <c r="B12" s="20"/>
      <c r="C12" s="65">
        <v>0</v>
      </c>
      <c r="D12" s="66">
        <v>0</v>
      </c>
      <c r="E12" s="67">
        <v>0</v>
      </c>
      <c r="F12" s="43">
        <v>0</v>
      </c>
      <c r="G12" s="133">
        <v>0</v>
      </c>
      <c r="H12" s="66">
        <v>0</v>
      </c>
      <c r="I12" s="67">
        <v>0</v>
      </c>
      <c r="J12" s="46">
        <v>0</v>
      </c>
    </row>
    <row r="13" spans="1:10" ht="15" customHeight="1">
      <c r="A13" s="94" t="s">
        <v>150</v>
      </c>
      <c r="B13" s="95"/>
      <c r="C13" s="65">
        <v>4600000</v>
      </c>
      <c r="D13" s="66">
        <v>4945700</v>
      </c>
      <c r="E13" s="67">
        <v>4945467.4</v>
      </c>
      <c r="F13" s="43">
        <f>E13/D13</f>
        <v>0.9999529692460117</v>
      </c>
      <c r="G13" s="161">
        <v>141000</v>
      </c>
      <c r="H13" s="63">
        <v>102100</v>
      </c>
      <c r="I13" s="64">
        <v>102064</v>
      </c>
      <c r="J13" s="43">
        <f>I13/H13</f>
        <v>0.9996474045053869</v>
      </c>
    </row>
    <row r="14" spans="1:10" ht="15" customHeight="1" thickBot="1">
      <c r="A14" s="105" t="s">
        <v>90</v>
      </c>
      <c r="B14" s="106"/>
      <c r="C14" s="108">
        <v>0</v>
      </c>
      <c r="D14" s="107">
        <v>430400</v>
      </c>
      <c r="E14" s="107">
        <v>430352.38</v>
      </c>
      <c r="F14" s="43">
        <f>E14/D14</f>
        <v>0.9998893587360594</v>
      </c>
      <c r="G14" s="61">
        <v>0</v>
      </c>
      <c r="H14" s="61">
        <v>0</v>
      </c>
      <c r="I14" s="61">
        <v>0</v>
      </c>
      <c r="J14" s="109">
        <v>0</v>
      </c>
    </row>
    <row r="15" spans="1:10" ht="15" customHeight="1">
      <c r="A15" s="40" t="s">
        <v>151</v>
      </c>
      <c r="B15" s="41"/>
      <c r="C15" s="100"/>
      <c r="D15" s="100"/>
      <c r="E15" s="100"/>
      <c r="F15" s="101"/>
      <c r="G15" s="136"/>
      <c r="H15" s="41"/>
      <c r="I15" s="41"/>
      <c r="J15" s="102"/>
    </row>
    <row r="16" spans="1:10" ht="15" customHeight="1">
      <c r="A16" s="18" t="s">
        <v>152</v>
      </c>
      <c r="B16" s="19">
        <v>558</v>
      </c>
      <c r="C16" s="71">
        <v>250000</v>
      </c>
      <c r="D16" s="72">
        <v>212600</v>
      </c>
      <c r="E16" s="61">
        <v>213331.13</v>
      </c>
      <c r="F16" s="43">
        <f aca="true" t="shared" si="0" ref="F16:F40">E16/D16</f>
        <v>1.0034389934148635</v>
      </c>
      <c r="G16" s="21">
        <v>5000</v>
      </c>
      <c r="H16" s="73">
        <v>0</v>
      </c>
      <c r="I16" s="61">
        <v>0</v>
      </c>
      <c r="J16" s="43">
        <v>0</v>
      </c>
    </row>
    <row r="17" spans="1:10" ht="15" customHeight="1">
      <c r="A17" s="18" t="s">
        <v>142</v>
      </c>
      <c r="B17" s="19">
        <v>501</v>
      </c>
      <c r="C17" s="71">
        <v>545000</v>
      </c>
      <c r="D17" s="61">
        <v>587600</v>
      </c>
      <c r="E17" s="61">
        <v>586852.23</v>
      </c>
      <c r="F17" s="43">
        <f t="shared" si="0"/>
        <v>0.9987274166099387</v>
      </c>
      <c r="G17" s="21">
        <v>5000</v>
      </c>
      <c r="H17" s="73">
        <v>5300</v>
      </c>
      <c r="I17" s="61">
        <v>5272</v>
      </c>
      <c r="J17" s="43">
        <f>I17/H17</f>
        <v>0.9947169811320755</v>
      </c>
    </row>
    <row r="18" spans="1:10" ht="15" customHeight="1">
      <c r="A18" s="10" t="s">
        <v>153</v>
      </c>
      <c r="B18" s="11">
        <v>501</v>
      </c>
      <c r="C18" s="74">
        <v>0</v>
      </c>
      <c r="D18" s="72">
        <v>0</v>
      </c>
      <c r="E18" s="72">
        <v>0</v>
      </c>
      <c r="F18" s="43">
        <v>0</v>
      </c>
      <c r="G18" s="123">
        <v>0</v>
      </c>
      <c r="H18" s="75">
        <v>0</v>
      </c>
      <c r="I18" s="72">
        <v>0</v>
      </c>
      <c r="J18" s="43">
        <v>0</v>
      </c>
    </row>
    <row r="19" spans="1:10" ht="15" customHeight="1">
      <c r="A19" s="10" t="s">
        <v>126</v>
      </c>
      <c r="B19" s="11">
        <v>502</v>
      </c>
      <c r="C19" s="74">
        <v>230000</v>
      </c>
      <c r="D19" s="72">
        <v>210200</v>
      </c>
      <c r="E19" s="72">
        <v>210250.59</v>
      </c>
      <c r="F19" s="43">
        <f t="shared" si="0"/>
        <v>1.000240675547098</v>
      </c>
      <c r="G19" s="123">
        <v>42000</v>
      </c>
      <c r="H19" s="75">
        <v>20400</v>
      </c>
      <c r="I19" s="72">
        <v>20350</v>
      </c>
      <c r="J19" s="43">
        <f>I19/H19</f>
        <v>0.9975490196078431</v>
      </c>
    </row>
    <row r="20" spans="1:10" ht="15" customHeight="1">
      <c r="A20" s="10" t="s">
        <v>127</v>
      </c>
      <c r="B20" s="11">
        <v>502</v>
      </c>
      <c r="C20" s="74">
        <v>160000</v>
      </c>
      <c r="D20" s="72">
        <v>82400</v>
      </c>
      <c r="E20" s="72">
        <v>82411</v>
      </c>
      <c r="F20" s="43">
        <f t="shared" si="0"/>
        <v>1.000133495145631</v>
      </c>
      <c r="G20" s="123">
        <v>0</v>
      </c>
      <c r="H20" s="75">
        <v>1700</v>
      </c>
      <c r="I20" s="72">
        <v>1682</v>
      </c>
      <c r="J20" s="43">
        <f>I20/H20</f>
        <v>0.9894117647058823</v>
      </c>
    </row>
    <row r="21" spans="1:10" ht="15" customHeight="1">
      <c r="A21" s="10" t="s">
        <v>128</v>
      </c>
      <c r="B21" s="11">
        <v>502</v>
      </c>
      <c r="C21" s="74">
        <v>75000</v>
      </c>
      <c r="D21" s="72">
        <v>57700</v>
      </c>
      <c r="E21" s="72">
        <v>57673</v>
      </c>
      <c r="F21" s="43">
        <f t="shared" si="0"/>
        <v>0.9995320623916811</v>
      </c>
      <c r="G21" s="123">
        <v>10000</v>
      </c>
      <c r="H21" s="75">
        <v>23500</v>
      </c>
      <c r="I21" s="72">
        <v>23541</v>
      </c>
      <c r="J21" s="43">
        <f>I21/H21</f>
        <v>1.001744680851064</v>
      </c>
    </row>
    <row r="22" spans="1:10" ht="15" customHeight="1">
      <c r="A22" s="10" t="s">
        <v>129</v>
      </c>
      <c r="B22" s="11">
        <v>502</v>
      </c>
      <c r="C22" s="74">
        <v>0</v>
      </c>
      <c r="D22" s="72">
        <v>0</v>
      </c>
      <c r="E22" s="72">
        <v>0</v>
      </c>
      <c r="F22" s="43">
        <v>0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130</v>
      </c>
      <c r="B23" s="11">
        <v>504</v>
      </c>
      <c r="C23" s="74">
        <v>0</v>
      </c>
      <c r="D23" s="72">
        <v>0</v>
      </c>
      <c r="E23" s="72">
        <v>0</v>
      </c>
      <c r="F23" s="43">
        <v>0</v>
      </c>
      <c r="G23" s="123">
        <v>0</v>
      </c>
      <c r="H23" s="75">
        <v>0</v>
      </c>
      <c r="I23" s="72">
        <v>0</v>
      </c>
      <c r="J23" s="43">
        <v>0</v>
      </c>
    </row>
    <row r="24" spans="1:10" ht="15" customHeight="1">
      <c r="A24" s="10" t="s">
        <v>131</v>
      </c>
      <c r="B24" s="11">
        <v>511</v>
      </c>
      <c r="C24" s="74">
        <v>400000</v>
      </c>
      <c r="D24" s="72">
        <v>47100</v>
      </c>
      <c r="E24" s="72">
        <v>47069.8</v>
      </c>
      <c r="F24" s="43">
        <f t="shared" si="0"/>
        <v>0.9993588110403397</v>
      </c>
      <c r="G24" s="123">
        <v>11000</v>
      </c>
      <c r="H24" s="75">
        <v>700</v>
      </c>
      <c r="I24" s="72">
        <v>650</v>
      </c>
      <c r="J24" s="43">
        <f>I24/H24</f>
        <v>0.9285714285714286</v>
      </c>
    </row>
    <row r="25" spans="1:10" ht="15" customHeight="1">
      <c r="A25" s="10" t="s">
        <v>141</v>
      </c>
      <c r="B25" s="11">
        <v>512</v>
      </c>
      <c r="C25" s="74">
        <v>10000</v>
      </c>
      <c r="D25" s="72">
        <v>2400</v>
      </c>
      <c r="E25" s="72">
        <v>2383</v>
      </c>
      <c r="F25" s="43">
        <f t="shared" si="0"/>
        <v>0.9929166666666667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132</v>
      </c>
      <c r="B26" s="11">
        <v>513</v>
      </c>
      <c r="C26" s="74">
        <v>10000</v>
      </c>
      <c r="D26" s="72">
        <v>5100</v>
      </c>
      <c r="E26" s="72">
        <v>5074</v>
      </c>
      <c r="F26" s="43">
        <f t="shared" si="0"/>
        <v>0.9949019607843137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154</v>
      </c>
      <c r="B27" s="11">
        <v>518</v>
      </c>
      <c r="C27" s="74">
        <v>1200000</v>
      </c>
      <c r="D27" s="72">
        <v>2652200</v>
      </c>
      <c r="E27" s="72">
        <v>2652223.45</v>
      </c>
      <c r="F27" s="43">
        <f t="shared" si="0"/>
        <v>1.000008841716311</v>
      </c>
      <c r="G27" s="123">
        <v>0</v>
      </c>
      <c r="H27" s="75">
        <v>0</v>
      </c>
      <c r="I27" s="72">
        <v>0</v>
      </c>
      <c r="J27" s="43">
        <v>0</v>
      </c>
    </row>
    <row r="28" spans="1:10" ht="15" customHeight="1">
      <c r="A28" s="10" t="s">
        <v>134</v>
      </c>
      <c r="B28" s="11">
        <v>521</v>
      </c>
      <c r="C28" s="74">
        <v>1700000</v>
      </c>
      <c r="D28" s="72">
        <v>2270100</v>
      </c>
      <c r="E28" s="72">
        <v>2270080</v>
      </c>
      <c r="F28" s="43">
        <f t="shared" si="0"/>
        <v>0.9999911898154267</v>
      </c>
      <c r="G28" s="123">
        <v>9000</v>
      </c>
      <c r="H28" s="75">
        <v>7700</v>
      </c>
      <c r="I28" s="72">
        <v>7677</v>
      </c>
      <c r="J28" s="43">
        <f>I28/H28</f>
        <v>0.997012987012987</v>
      </c>
    </row>
    <row r="29" spans="1:10" ht="15" customHeight="1">
      <c r="A29" s="10" t="s">
        <v>135</v>
      </c>
      <c r="B29" s="11">
        <v>524</v>
      </c>
      <c r="C29" s="74">
        <v>100000</v>
      </c>
      <c r="D29" s="72">
        <v>257000</v>
      </c>
      <c r="E29" s="72">
        <v>256971.46</v>
      </c>
      <c r="F29" s="43">
        <f t="shared" si="0"/>
        <v>0.9998889494163424</v>
      </c>
      <c r="G29" s="123">
        <v>0</v>
      </c>
      <c r="H29" s="75">
        <v>9000</v>
      </c>
      <c r="I29" s="72">
        <v>9000</v>
      </c>
      <c r="J29" s="43">
        <f>I29/H29</f>
        <v>1</v>
      </c>
    </row>
    <row r="30" spans="1:10" ht="15" customHeight="1">
      <c r="A30" s="10" t="s">
        <v>206</v>
      </c>
      <c r="B30" s="11">
        <v>527</v>
      </c>
      <c r="C30" s="74">
        <v>0</v>
      </c>
      <c r="D30" s="72">
        <v>122700</v>
      </c>
      <c r="E30" s="72">
        <v>122722.42</v>
      </c>
      <c r="F30" s="43">
        <f t="shared" si="0"/>
        <v>1.0001827220863895</v>
      </c>
      <c r="G30" s="123">
        <v>0</v>
      </c>
      <c r="H30" s="75">
        <v>0</v>
      </c>
      <c r="I30" s="72">
        <v>0</v>
      </c>
      <c r="J30" s="43">
        <v>0</v>
      </c>
    </row>
    <row r="31" spans="1:10" ht="15" customHeight="1">
      <c r="A31" s="10" t="s">
        <v>136</v>
      </c>
      <c r="B31" s="11">
        <v>525</v>
      </c>
      <c r="C31" s="74">
        <v>0</v>
      </c>
      <c r="D31" s="72">
        <v>0</v>
      </c>
      <c r="E31" s="72">
        <v>0</v>
      </c>
      <c r="F31" s="43">
        <v>0</v>
      </c>
      <c r="G31" s="123">
        <v>0</v>
      </c>
      <c r="H31" s="75">
        <v>0</v>
      </c>
      <c r="I31" s="72">
        <v>0</v>
      </c>
      <c r="J31" s="43">
        <v>0</v>
      </c>
    </row>
    <row r="32" spans="1:10" ht="15" customHeight="1">
      <c r="A32" s="10" t="s">
        <v>137</v>
      </c>
      <c r="B32" s="11">
        <v>528</v>
      </c>
      <c r="C32" s="74">
        <v>0</v>
      </c>
      <c r="D32" s="72">
        <v>0</v>
      </c>
      <c r="E32" s="72">
        <v>0</v>
      </c>
      <c r="F32" s="43">
        <v>0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155</v>
      </c>
      <c r="B33" s="11">
        <v>538</v>
      </c>
      <c r="C33" s="74">
        <v>0</v>
      </c>
      <c r="D33" s="72">
        <v>500</v>
      </c>
      <c r="E33" s="72">
        <v>440</v>
      </c>
      <c r="F33" s="43">
        <f>E33/D33</f>
        <v>0.88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139</v>
      </c>
      <c r="B34" s="11">
        <v>541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203</v>
      </c>
      <c r="B35" s="9">
        <v>547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236</v>
      </c>
      <c r="B36" s="11">
        <v>549</v>
      </c>
      <c r="C36" s="74">
        <v>45400</v>
      </c>
      <c r="D36" s="72">
        <v>11600</v>
      </c>
      <c r="E36" s="72">
        <v>11514</v>
      </c>
      <c r="F36" s="43">
        <f t="shared" si="0"/>
        <v>0.9925862068965517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7" t="s">
        <v>140</v>
      </c>
      <c r="B37" s="9">
        <v>551</v>
      </c>
      <c r="C37" s="110">
        <v>124600</v>
      </c>
      <c r="D37" s="111">
        <v>124600</v>
      </c>
      <c r="E37" s="111">
        <v>124591</v>
      </c>
      <c r="F37" s="43">
        <f t="shared" si="0"/>
        <v>0.9999277688603532</v>
      </c>
      <c r="G37" s="137">
        <v>0</v>
      </c>
      <c r="H37" s="112">
        <v>0</v>
      </c>
      <c r="I37" s="111">
        <v>0</v>
      </c>
      <c r="J37" s="43">
        <v>0</v>
      </c>
    </row>
    <row r="38" spans="1:10" ht="15" customHeight="1" thickBot="1">
      <c r="A38" s="48" t="s">
        <v>169</v>
      </c>
      <c r="B38" s="12">
        <v>591</v>
      </c>
      <c r="C38" s="169">
        <v>0</v>
      </c>
      <c r="D38" s="114">
        <v>200</v>
      </c>
      <c r="E38" s="114">
        <v>132.7</v>
      </c>
      <c r="F38" s="43">
        <f t="shared" si="0"/>
        <v>0.6635</v>
      </c>
      <c r="G38" s="134">
        <v>0</v>
      </c>
      <c r="H38" s="115">
        <v>0</v>
      </c>
      <c r="I38" s="114">
        <v>0</v>
      </c>
      <c r="J38" s="49">
        <v>0</v>
      </c>
    </row>
    <row r="39" spans="1:10" ht="15" customHeight="1">
      <c r="A39" s="14" t="s">
        <v>20</v>
      </c>
      <c r="B39" s="15"/>
      <c r="C39" s="50">
        <f>SUM(C8:C14)</f>
        <v>4850000</v>
      </c>
      <c r="D39" s="50">
        <f>SUM(D8:D14)</f>
        <v>6644000</v>
      </c>
      <c r="E39" s="50">
        <f>SUM(E8:E14)</f>
        <v>6643719.78</v>
      </c>
      <c r="F39" s="43">
        <f t="shared" si="0"/>
        <v>0.9999578236002409</v>
      </c>
      <c r="G39" s="50">
        <f>SUM(G8:G14)</f>
        <v>141000</v>
      </c>
      <c r="H39" s="50">
        <f>SUM(H8:H14)</f>
        <v>102100</v>
      </c>
      <c r="I39" s="50">
        <f>SUM(I8:I14)</f>
        <v>102064</v>
      </c>
      <c r="J39" s="51">
        <f>I39/H39</f>
        <v>0.9996474045053869</v>
      </c>
    </row>
    <row r="40" spans="1:11" s="83" customFormat="1" ht="15" customHeight="1" thickBot="1">
      <c r="A40" s="88" t="s">
        <v>21</v>
      </c>
      <c r="B40" s="91"/>
      <c r="C40" s="124">
        <f>-SUM(C16:C38)</f>
        <v>-4850000</v>
      </c>
      <c r="D40" s="54">
        <f>-SUM(D16:D38)</f>
        <v>-6644000</v>
      </c>
      <c r="E40" s="54">
        <f>-SUM(E16:E38)</f>
        <v>-6643719.78</v>
      </c>
      <c r="F40" s="43">
        <f t="shared" si="0"/>
        <v>0.9999578236002409</v>
      </c>
      <c r="G40" s="124">
        <f>-SUM(G16:G38)</f>
        <v>-82000</v>
      </c>
      <c r="H40" s="54">
        <f>-SUM(H16:H38)</f>
        <v>-68300</v>
      </c>
      <c r="I40" s="54">
        <f>-SUM(I16:I38)</f>
        <v>-68172</v>
      </c>
      <c r="J40" s="43">
        <f>I40/H40</f>
        <v>0.9981259150805271</v>
      </c>
      <c r="K40" s="4"/>
    </row>
    <row r="41" spans="1:11" s="87" customFormat="1" ht="13.5" thickBot="1">
      <c r="A41" s="92" t="s">
        <v>162</v>
      </c>
      <c r="B41" s="85"/>
      <c r="C41" s="79">
        <f>+C39+C40</f>
        <v>0</v>
      </c>
      <c r="D41" s="79">
        <f>+D39+D40</f>
        <v>0</v>
      </c>
      <c r="E41" s="79">
        <f>+E39+E40</f>
        <v>0</v>
      </c>
      <c r="F41" s="103" t="s">
        <v>19</v>
      </c>
      <c r="G41" s="138">
        <f>+G39+G40</f>
        <v>59000</v>
      </c>
      <c r="H41" s="79">
        <f>+H39+H40</f>
        <v>33800</v>
      </c>
      <c r="I41" s="79">
        <f>+I39+I40</f>
        <v>33892</v>
      </c>
      <c r="J41" s="59" t="s">
        <v>19</v>
      </c>
      <c r="K41" s="86"/>
    </row>
    <row r="42" spans="1:10" ht="13.5" thickBot="1">
      <c r="A42" s="145" t="s">
        <v>168</v>
      </c>
      <c r="B42" s="142"/>
      <c r="C42" s="142"/>
      <c r="D42" s="143"/>
      <c r="E42" s="144"/>
      <c r="F42" s="144"/>
      <c r="G42" s="150"/>
      <c r="H42" s="144"/>
      <c r="I42" s="146">
        <f>E41+I41</f>
        <v>33892</v>
      </c>
      <c r="J42" s="151" t="s">
        <v>19</v>
      </c>
    </row>
    <row r="43" ht="12.75">
      <c r="I43" s="104"/>
    </row>
    <row r="44" ht="12.75">
      <c r="C44" s="148"/>
    </row>
    <row r="45" ht="12.75">
      <c r="C45" s="148"/>
    </row>
    <row r="46" ht="12.75">
      <c r="C46" s="148"/>
    </row>
  </sheetData>
  <sheetProtection/>
  <mergeCells count="3">
    <mergeCell ref="C4:F4"/>
    <mergeCell ref="G4:J4"/>
    <mergeCell ref="A8:B8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4">
      <selection activeCell="S13" sqref="S1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ht="15" customHeight="1">
      <c r="A1" s="29" t="s">
        <v>4</v>
      </c>
    </row>
    <row r="2" spans="1:9" ht="15">
      <c r="A2" s="29" t="s">
        <v>5</v>
      </c>
      <c r="D2" s="90" t="s">
        <v>8</v>
      </c>
      <c r="E2" s="90"/>
      <c r="F2" s="90"/>
      <c r="G2" s="119"/>
      <c r="H2" s="30" t="s">
        <v>9</v>
      </c>
      <c r="I2" s="31">
        <v>44561</v>
      </c>
    </row>
    <row r="3" ht="13.5" thickBot="1"/>
    <row r="4" spans="3:10" ht="12" customHeight="1">
      <c r="C4" s="176" t="s">
        <v>53</v>
      </c>
      <c r="D4" s="177"/>
      <c r="E4" s="177"/>
      <c r="F4" s="178"/>
      <c r="G4" s="179" t="s">
        <v>10</v>
      </c>
      <c r="H4" s="177"/>
      <c r="I4" s="177"/>
      <c r="J4" s="178"/>
    </row>
    <row r="5" spans="1:10" ht="12" customHeight="1">
      <c r="A5" s="32"/>
      <c r="B5" s="7"/>
      <c r="C5" s="33" t="s">
        <v>54</v>
      </c>
      <c r="D5" s="34" t="s">
        <v>55</v>
      </c>
      <c r="E5" s="35" t="s">
        <v>56</v>
      </c>
      <c r="F5" s="36" t="s">
        <v>7</v>
      </c>
      <c r="G5" s="128" t="s">
        <v>54</v>
      </c>
      <c r="H5" s="34" t="s">
        <v>55</v>
      </c>
      <c r="I5" s="8" t="s">
        <v>56</v>
      </c>
      <c r="J5" s="9" t="s">
        <v>7</v>
      </c>
    </row>
    <row r="6" spans="1:10" ht="9.75" customHeight="1" thickBot="1">
      <c r="A6" s="32"/>
      <c r="B6" s="37"/>
      <c r="C6" s="38" t="s">
        <v>11</v>
      </c>
      <c r="D6" s="39" t="s">
        <v>12</v>
      </c>
      <c r="E6" s="8" t="s">
        <v>13</v>
      </c>
      <c r="F6" s="9" t="s">
        <v>14</v>
      </c>
      <c r="G6" s="131" t="s">
        <v>15</v>
      </c>
      <c r="H6" s="39" t="s">
        <v>16</v>
      </c>
      <c r="I6" s="8" t="s">
        <v>17</v>
      </c>
      <c r="J6" s="9" t="s">
        <v>18</v>
      </c>
    </row>
    <row r="7" spans="1:10" ht="15" customHeight="1">
      <c r="A7" s="40" t="s">
        <v>57</v>
      </c>
      <c r="B7" s="41"/>
      <c r="C7" s="41"/>
      <c r="D7" s="41"/>
      <c r="E7" s="41"/>
      <c r="F7" s="41"/>
      <c r="G7" s="136"/>
      <c r="H7" s="41"/>
      <c r="I7" s="41"/>
      <c r="J7" s="42"/>
    </row>
    <row r="8" spans="1:10" ht="15" customHeight="1">
      <c r="A8" s="180" t="s">
        <v>198</v>
      </c>
      <c r="B8" s="181"/>
      <c r="C8" s="24">
        <v>800000</v>
      </c>
      <c r="D8" s="22">
        <v>1188000</v>
      </c>
      <c r="E8" s="61">
        <v>1188000</v>
      </c>
      <c r="F8" s="43">
        <f>E8/D8</f>
        <v>1</v>
      </c>
      <c r="G8" s="21">
        <v>0</v>
      </c>
      <c r="H8" s="21">
        <v>0</v>
      </c>
      <c r="I8" s="61">
        <v>0</v>
      </c>
      <c r="J8" s="43">
        <v>0</v>
      </c>
    </row>
    <row r="9" spans="1:10" ht="15" customHeight="1">
      <c r="A9" s="13" t="s">
        <v>6</v>
      </c>
      <c r="B9" s="20"/>
      <c r="C9" s="164">
        <v>0</v>
      </c>
      <c r="D9" s="64">
        <v>0</v>
      </c>
      <c r="E9" s="64">
        <v>0</v>
      </c>
      <c r="F9" s="43">
        <v>0</v>
      </c>
      <c r="G9" s="132">
        <v>0</v>
      </c>
      <c r="H9" s="63">
        <v>0</v>
      </c>
      <c r="I9" s="64">
        <v>0</v>
      </c>
      <c r="J9" s="43">
        <v>0</v>
      </c>
    </row>
    <row r="10" spans="1:10" ht="15" customHeight="1">
      <c r="A10" s="13" t="s">
        <v>202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3">
        <v>0</v>
      </c>
    </row>
    <row r="11" spans="1:10" ht="15" customHeight="1">
      <c r="A11" s="13" t="s">
        <v>59</v>
      </c>
      <c r="B11" s="20"/>
      <c r="C11" s="164">
        <v>300000</v>
      </c>
      <c r="D11" s="64">
        <v>169000</v>
      </c>
      <c r="E11" s="64">
        <v>168960.13</v>
      </c>
      <c r="F11" s="43">
        <f>E11/D11</f>
        <v>0.9997640828402368</v>
      </c>
      <c r="G11" s="132">
        <v>0</v>
      </c>
      <c r="H11" s="63">
        <v>0</v>
      </c>
      <c r="I11" s="64">
        <v>0</v>
      </c>
      <c r="J11" s="43">
        <v>0</v>
      </c>
    </row>
    <row r="12" spans="1:10" ht="15" customHeight="1">
      <c r="A12" s="13" t="s">
        <v>150</v>
      </c>
      <c r="B12" s="20"/>
      <c r="C12" s="165">
        <v>520000</v>
      </c>
      <c r="D12" s="67">
        <v>60300</v>
      </c>
      <c r="E12" s="67">
        <v>58891.05</v>
      </c>
      <c r="F12" s="43">
        <f>E12/D12</f>
        <v>0.976634328358209</v>
      </c>
      <c r="G12" s="133">
        <v>600000</v>
      </c>
      <c r="H12" s="66">
        <v>641000</v>
      </c>
      <c r="I12" s="67">
        <v>632998</v>
      </c>
      <c r="J12" s="43">
        <f>I12/H12</f>
        <v>0.9875163806552262</v>
      </c>
    </row>
    <row r="13" spans="1:10" ht="15" customHeight="1" thickBot="1">
      <c r="A13" s="88" t="s">
        <v>90</v>
      </c>
      <c r="B13" s="89"/>
      <c r="C13" s="166">
        <v>0</v>
      </c>
      <c r="D13" s="70">
        <v>0</v>
      </c>
      <c r="E13" s="70">
        <v>0</v>
      </c>
      <c r="F13" s="43">
        <v>0</v>
      </c>
      <c r="G13" s="134">
        <v>0</v>
      </c>
      <c r="H13" s="69">
        <v>0</v>
      </c>
      <c r="I13" s="70">
        <v>0</v>
      </c>
      <c r="J13" s="43">
        <v>0</v>
      </c>
    </row>
    <row r="14" spans="1:10" ht="15" customHeight="1">
      <c r="A14" s="40" t="s">
        <v>61</v>
      </c>
      <c r="B14" s="41"/>
      <c r="C14" s="100"/>
      <c r="D14" s="100"/>
      <c r="E14" s="100"/>
      <c r="F14" s="101"/>
      <c r="G14" s="139"/>
      <c r="H14" s="100"/>
      <c r="I14" s="100"/>
      <c r="J14" s="102"/>
    </row>
    <row r="15" spans="1:10" ht="15" customHeight="1">
      <c r="A15" s="18" t="s">
        <v>123</v>
      </c>
      <c r="B15" s="19">
        <v>558</v>
      </c>
      <c r="C15" s="71">
        <v>0</v>
      </c>
      <c r="D15" s="72">
        <v>0</v>
      </c>
      <c r="E15" s="61">
        <v>0</v>
      </c>
      <c r="F15" s="43">
        <v>0</v>
      </c>
      <c r="G15" s="21">
        <v>0</v>
      </c>
      <c r="H15" s="73">
        <v>0</v>
      </c>
      <c r="I15" s="61">
        <v>0</v>
      </c>
      <c r="J15" s="43">
        <v>0</v>
      </c>
    </row>
    <row r="16" spans="1:12" ht="15" customHeight="1">
      <c r="A16" s="18" t="s">
        <v>156</v>
      </c>
      <c r="B16" s="19">
        <v>501</v>
      </c>
      <c r="C16" s="71">
        <v>29600</v>
      </c>
      <c r="D16" s="61">
        <v>71300</v>
      </c>
      <c r="E16" s="61">
        <v>71278.12</v>
      </c>
      <c r="F16" s="43">
        <f>E16/D16</f>
        <v>0.9996931276297335</v>
      </c>
      <c r="G16" s="21">
        <v>20000</v>
      </c>
      <c r="H16" s="73">
        <v>27100</v>
      </c>
      <c r="I16" s="61">
        <v>27021.34</v>
      </c>
      <c r="J16" s="43">
        <f>I16/H16</f>
        <v>0.9970974169741698</v>
      </c>
      <c r="L16" s="149"/>
    </row>
    <row r="17" spans="1:12" ht="15" customHeight="1">
      <c r="A17" s="10" t="s">
        <v>157</v>
      </c>
      <c r="B17" s="11">
        <v>501</v>
      </c>
      <c r="C17" s="74">
        <v>300000</v>
      </c>
      <c r="D17" s="72">
        <v>169000</v>
      </c>
      <c r="E17" s="72">
        <v>168960.13</v>
      </c>
      <c r="F17" s="43">
        <f>E17/D17</f>
        <v>0.9997640828402368</v>
      </c>
      <c r="G17" s="123">
        <v>150000</v>
      </c>
      <c r="H17" s="75">
        <v>86400</v>
      </c>
      <c r="I17" s="72">
        <v>86318.75</v>
      </c>
      <c r="J17" s="43">
        <f>I17/H17</f>
        <v>0.9990596064814815</v>
      </c>
      <c r="L17" s="149"/>
    </row>
    <row r="18" spans="1:15" ht="15" customHeight="1">
      <c r="A18" s="10" t="s">
        <v>158</v>
      </c>
      <c r="B18" s="11">
        <v>502</v>
      </c>
      <c r="C18" s="74">
        <v>0</v>
      </c>
      <c r="D18" s="72">
        <v>0</v>
      </c>
      <c r="E18" s="72">
        <v>0</v>
      </c>
      <c r="F18" s="43">
        <v>0</v>
      </c>
      <c r="G18" s="123">
        <v>0</v>
      </c>
      <c r="H18" s="75">
        <v>0</v>
      </c>
      <c r="I18" s="72">
        <v>0</v>
      </c>
      <c r="J18" s="43">
        <v>0</v>
      </c>
      <c r="L18" s="149"/>
      <c r="O18" s="5" t="s">
        <v>145</v>
      </c>
    </row>
    <row r="19" spans="1:10" ht="15" customHeight="1">
      <c r="A19" s="10" t="s">
        <v>127</v>
      </c>
      <c r="B19" s="11">
        <v>502</v>
      </c>
      <c r="C19" s="74">
        <v>260000</v>
      </c>
      <c r="D19" s="72">
        <v>246000</v>
      </c>
      <c r="E19" s="72">
        <v>245985.49</v>
      </c>
      <c r="F19" s="43">
        <f>E19/D19</f>
        <v>0.9999410162601625</v>
      </c>
      <c r="G19" s="123">
        <v>30000</v>
      </c>
      <c r="H19" s="75">
        <v>103900</v>
      </c>
      <c r="I19" s="72">
        <v>103871.41</v>
      </c>
      <c r="J19" s="43">
        <f>I19/H19</f>
        <v>0.9997248315688162</v>
      </c>
    </row>
    <row r="20" spans="1:10" ht="15" customHeight="1">
      <c r="A20" s="10" t="s">
        <v>167</v>
      </c>
      <c r="B20" s="11">
        <v>502</v>
      </c>
      <c r="C20" s="74">
        <v>25000</v>
      </c>
      <c r="D20" s="72">
        <v>2900</v>
      </c>
      <c r="E20" s="72">
        <v>2851.95</v>
      </c>
      <c r="F20" s="43">
        <f>E20/D20</f>
        <v>0.9834310344827586</v>
      </c>
      <c r="G20" s="123">
        <v>0</v>
      </c>
      <c r="H20" s="75">
        <v>0</v>
      </c>
      <c r="I20" s="72">
        <v>0</v>
      </c>
      <c r="J20" s="43">
        <v>0</v>
      </c>
    </row>
    <row r="21" spans="1:10" ht="15" customHeight="1">
      <c r="A21" s="10" t="s">
        <v>129</v>
      </c>
      <c r="B21" s="11">
        <v>502</v>
      </c>
      <c r="C21" s="74">
        <v>0</v>
      </c>
      <c r="D21" s="72">
        <v>12900</v>
      </c>
      <c r="E21" s="72">
        <v>12863.15</v>
      </c>
      <c r="F21" s="43">
        <f>E21/D21</f>
        <v>0.9971434108527132</v>
      </c>
      <c r="G21" s="123">
        <v>3000</v>
      </c>
      <c r="H21" s="75">
        <v>3000</v>
      </c>
      <c r="I21" s="72">
        <v>0</v>
      </c>
      <c r="J21" s="43">
        <v>0</v>
      </c>
    </row>
    <row r="22" spans="1:10" ht="15" customHeight="1">
      <c r="A22" s="10" t="s">
        <v>159</v>
      </c>
      <c r="B22" s="11">
        <v>502</v>
      </c>
      <c r="C22" s="74">
        <v>0</v>
      </c>
      <c r="D22" s="72">
        <v>0</v>
      </c>
      <c r="E22" s="72">
        <v>0</v>
      </c>
      <c r="F22" s="43">
        <v>0</v>
      </c>
      <c r="G22" s="123">
        <v>0</v>
      </c>
      <c r="H22" s="75">
        <v>0</v>
      </c>
      <c r="I22" s="72">
        <v>0</v>
      </c>
      <c r="J22" s="43">
        <v>0</v>
      </c>
    </row>
    <row r="23" spans="1:10" ht="15" customHeight="1">
      <c r="A23" s="10" t="s">
        <v>143</v>
      </c>
      <c r="B23" s="11">
        <v>504</v>
      </c>
      <c r="C23" s="74">
        <v>0</v>
      </c>
      <c r="D23" s="72">
        <v>0</v>
      </c>
      <c r="E23" s="72">
        <v>0</v>
      </c>
      <c r="F23" s="43">
        <v>0</v>
      </c>
      <c r="G23" s="123">
        <v>0</v>
      </c>
      <c r="H23" s="75">
        <v>200</v>
      </c>
      <c r="I23" s="72">
        <v>153.72</v>
      </c>
      <c r="J23" s="43">
        <f>I23/H23</f>
        <v>0.7686</v>
      </c>
    </row>
    <row r="24" spans="1:10" ht="15" customHeight="1">
      <c r="A24" s="10" t="s">
        <v>131</v>
      </c>
      <c r="B24" s="11">
        <v>511</v>
      </c>
      <c r="C24" s="74">
        <v>60000</v>
      </c>
      <c r="D24" s="72">
        <v>0</v>
      </c>
      <c r="E24" s="72">
        <v>0</v>
      </c>
      <c r="F24" s="43">
        <v>0</v>
      </c>
      <c r="G24" s="123">
        <v>6000</v>
      </c>
      <c r="H24" s="75">
        <v>5800</v>
      </c>
      <c r="I24" s="72">
        <v>0</v>
      </c>
      <c r="J24" s="43">
        <v>0</v>
      </c>
    </row>
    <row r="25" spans="1:10" ht="15" customHeight="1">
      <c r="A25" s="10" t="s">
        <v>141</v>
      </c>
      <c r="B25" s="11">
        <v>512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75">
        <v>0</v>
      </c>
      <c r="I25" s="72">
        <v>0</v>
      </c>
      <c r="J25" s="43">
        <v>0</v>
      </c>
    </row>
    <row r="26" spans="1:10" ht="15" customHeight="1">
      <c r="A26" s="10" t="s">
        <v>132</v>
      </c>
      <c r="B26" s="11">
        <v>513</v>
      </c>
      <c r="C26" s="74">
        <v>0</v>
      </c>
      <c r="D26" s="72">
        <v>0</v>
      </c>
      <c r="E26" s="72">
        <v>0</v>
      </c>
      <c r="F26" s="43">
        <v>0</v>
      </c>
      <c r="G26" s="123">
        <v>0</v>
      </c>
      <c r="H26" s="75">
        <v>0</v>
      </c>
      <c r="I26" s="72">
        <v>0</v>
      </c>
      <c r="J26" s="43">
        <v>0</v>
      </c>
    </row>
    <row r="27" spans="1:10" ht="15" customHeight="1">
      <c r="A27" s="10" t="s">
        <v>160</v>
      </c>
      <c r="B27" s="11">
        <v>518</v>
      </c>
      <c r="C27" s="74">
        <v>160500</v>
      </c>
      <c r="D27" s="72">
        <v>95900</v>
      </c>
      <c r="E27" s="72">
        <v>95884.66</v>
      </c>
      <c r="F27" s="43">
        <f>E27/D27</f>
        <v>0.9998400417101148</v>
      </c>
      <c r="G27" s="123">
        <v>200000</v>
      </c>
      <c r="H27" s="75">
        <v>72900</v>
      </c>
      <c r="I27" s="72">
        <v>72820.89</v>
      </c>
      <c r="J27" s="43">
        <f>I27/H27</f>
        <v>0.9989148148148148</v>
      </c>
    </row>
    <row r="28" spans="1:10" ht="15" customHeight="1">
      <c r="A28" s="10" t="s">
        <v>134</v>
      </c>
      <c r="B28" s="11">
        <v>521</v>
      </c>
      <c r="C28" s="74">
        <v>544600</v>
      </c>
      <c r="D28" s="72">
        <v>583000</v>
      </c>
      <c r="E28" s="72">
        <v>582891.7</v>
      </c>
      <c r="F28" s="43">
        <f>E28/D28</f>
        <v>0.9998142367066895</v>
      </c>
      <c r="G28" s="123">
        <v>120000</v>
      </c>
      <c r="H28" s="75">
        <v>286100</v>
      </c>
      <c r="I28" s="72">
        <v>286090.3</v>
      </c>
      <c r="J28" s="43">
        <f>I28/H28</f>
        <v>0.9999660957707095</v>
      </c>
    </row>
    <row r="29" spans="1:10" ht="15" customHeight="1">
      <c r="A29" s="10" t="s">
        <v>135</v>
      </c>
      <c r="B29" s="11">
        <v>524</v>
      </c>
      <c r="C29" s="74">
        <v>193100</v>
      </c>
      <c r="D29" s="72">
        <v>161200</v>
      </c>
      <c r="E29" s="72">
        <v>161153.69</v>
      </c>
      <c r="F29" s="43">
        <f>E29/D29</f>
        <v>0.9997127171215882</v>
      </c>
      <c r="G29" s="123">
        <v>20000</v>
      </c>
      <c r="H29" s="75">
        <v>50400</v>
      </c>
      <c r="I29" s="72">
        <v>50342.31</v>
      </c>
      <c r="J29" s="43">
        <f>I29/H29</f>
        <v>0.9988553571428571</v>
      </c>
    </row>
    <row r="30" spans="1:10" ht="15" customHeight="1">
      <c r="A30" s="10" t="s">
        <v>206</v>
      </c>
      <c r="B30" s="11">
        <v>527</v>
      </c>
      <c r="C30" s="74">
        <v>5000</v>
      </c>
      <c r="D30" s="72">
        <v>9400</v>
      </c>
      <c r="E30" s="72">
        <v>8647.96</v>
      </c>
      <c r="F30" s="43">
        <f>E30/D30</f>
        <v>0.919995744680851</v>
      </c>
      <c r="G30" s="123">
        <v>600</v>
      </c>
      <c r="H30" s="75">
        <v>3900</v>
      </c>
      <c r="I30" s="72">
        <v>3866.32</v>
      </c>
      <c r="J30" s="43">
        <f>I30/H30</f>
        <v>0.9913641025641026</v>
      </c>
    </row>
    <row r="31" spans="1:10" ht="15" customHeight="1">
      <c r="A31" s="10" t="s">
        <v>136</v>
      </c>
      <c r="B31" s="11">
        <v>525</v>
      </c>
      <c r="C31" s="74">
        <v>0</v>
      </c>
      <c r="D31" s="72">
        <v>2000</v>
      </c>
      <c r="E31" s="72">
        <v>1816.07</v>
      </c>
      <c r="F31" s="43">
        <f>E31/D31</f>
        <v>0.9080349999999999</v>
      </c>
      <c r="G31" s="123">
        <v>0</v>
      </c>
      <c r="H31" s="75">
        <v>1000</v>
      </c>
      <c r="I31" s="72">
        <v>811.93</v>
      </c>
      <c r="J31" s="43">
        <f>I31/H31</f>
        <v>0.8119299999999999</v>
      </c>
    </row>
    <row r="32" spans="1:10" ht="15" customHeight="1">
      <c r="A32" s="10" t="s">
        <v>161</v>
      </c>
      <c r="B32" s="11">
        <v>528</v>
      </c>
      <c r="C32" s="74">
        <v>0</v>
      </c>
      <c r="D32" s="72">
        <v>0</v>
      </c>
      <c r="E32" s="72">
        <v>0</v>
      </c>
      <c r="F32" s="43">
        <v>0</v>
      </c>
      <c r="G32" s="123">
        <v>0</v>
      </c>
      <c r="H32" s="75">
        <v>0</v>
      </c>
      <c r="I32" s="72">
        <v>0</v>
      </c>
      <c r="J32" s="43">
        <v>0</v>
      </c>
    </row>
    <row r="33" spans="1:10" ht="15" customHeight="1">
      <c r="A33" s="10" t="s">
        <v>87</v>
      </c>
      <c r="B33" s="11">
        <v>538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75">
        <v>0</v>
      </c>
      <c r="I33" s="72">
        <v>0</v>
      </c>
      <c r="J33" s="43">
        <v>0</v>
      </c>
    </row>
    <row r="34" spans="1:10" ht="15" customHeight="1">
      <c r="A34" s="10" t="s">
        <v>139</v>
      </c>
      <c r="B34" s="11">
        <v>541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75">
        <v>0</v>
      </c>
      <c r="I34" s="72">
        <v>0</v>
      </c>
      <c r="J34" s="43">
        <v>0</v>
      </c>
    </row>
    <row r="35" spans="1:10" ht="15" customHeight="1">
      <c r="A35" s="10" t="s">
        <v>203</v>
      </c>
      <c r="B35" s="9">
        <v>547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75">
        <v>0</v>
      </c>
      <c r="I35" s="72">
        <v>0</v>
      </c>
      <c r="J35" s="43">
        <v>0</v>
      </c>
    </row>
    <row r="36" spans="1:10" ht="15" customHeight="1">
      <c r="A36" s="10" t="s">
        <v>175</v>
      </c>
      <c r="B36" s="11">
        <v>549</v>
      </c>
      <c r="C36" s="74">
        <v>0</v>
      </c>
      <c r="D36" s="72">
        <v>9500</v>
      </c>
      <c r="E36" s="72">
        <v>9498</v>
      </c>
      <c r="F36" s="43">
        <f>E36/D36</f>
        <v>0.9997894736842106</v>
      </c>
      <c r="G36" s="123">
        <v>0</v>
      </c>
      <c r="H36" s="75">
        <v>0</v>
      </c>
      <c r="I36" s="72">
        <v>0</v>
      </c>
      <c r="J36" s="43">
        <v>0</v>
      </c>
    </row>
    <row r="37" spans="1:10" ht="15" customHeight="1">
      <c r="A37" s="17" t="s">
        <v>140</v>
      </c>
      <c r="B37" s="9">
        <v>551</v>
      </c>
      <c r="C37" s="110">
        <v>42200</v>
      </c>
      <c r="D37" s="111">
        <v>54100</v>
      </c>
      <c r="E37" s="111">
        <v>54016.24</v>
      </c>
      <c r="F37" s="43">
        <f>E37/D37</f>
        <v>0.9984517560073937</v>
      </c>
      <c r="G37" s="137">
        <v>0</v>
      </c>
      <c r="H37" s="112">
        <v>0</v>
      </c>
      <c r="I37" s="111">
        <v>0</v>
      </c>
      <c r="J37" s="43">
        <v>0</v>
      </c>
    </row>
    <row r="38" spans="1:10" ht="15" customHeight="1" thickBot="1">
      <c r="A38" s="48" t="s">
        <v>169</v>
      </c>
      <c r="B38" s="12">
        <v>591</v>
      </c>
      <c r="C38" s="169">
        <v>0</v>
      </c>
      <c r="D38" s="114">
        <v>100</v>
      </c>
      <c r="E38" s="114">
        <v>4.02</v>
      </c>
      <c r="F38" s="43">
        <f>E38/D38</f>
        <v>0.04019999999999999</v>
      </c>
      <c r="G38" s="140">
        <v>0</v>
      </c>
      <c r="H38" s="114">
        <v>0</v>
      </c>
      <c r="I38" s="114">
        <v>0</v>
      </c>
      <c r="J38" s="49">
        <v>0</v>
      </c>
    </row>
    <row r="39" spans="1:10" ht="15" customHeight="1" thickBot="1">
      <c r="A39" s="25" t="s">
        <v>20</v>
      </c>
      <c r="B39" s="113"/>
      <c r="C39" s="116">
        <f>SUM(C8:C13)</f>
        <v>1620000</v>
      </c>
      <c r="D39" s="117">
        <f>SUM(D8:D13)</f>
        <v>1417300</v>
      </c>
      <c r="E39" s="118">
        <f>SUM(E8:E13)</f>
        <v>1415851.18</v>
      </c>
      <c r="F39" s="82">
        <f>E39/D39</f>
        <v>0.9989777605305863</v>
      </c>
      <c r="G39" s="116">
        <f>SUM(G8:G13)</f>
        <v>600000</v>
      </c>
      <c r="H39" s="117">
        <f>SUM(H8:H13)</f>
        <v>641000</v>
      </c>
      <c r="I39" s="118">
        <f>SUM(I8:I13)</f>
        <v>632998</v>
      </c>
      <c r="J39" s="82">
        <f>I39/H39</f>
        <v>0.9875163806552262</v>
      </c>
    </row>
    <row r="40" spans="1:11" s="83" customFormat="1" ht="15" customHeight="1" thickBot="1">
      <c r="A40" s="57" t="s">
        <v>21</v>
      </c>
      <c r="B40" s="84"/>
      <c r="C40" s="125">
        <f>-SUM(C15:C38)</f>
        <v>-1620000</v>
      </c>
      <c r="D40" s="127">
        <f>-SUM(D15:D38)</f>
        <v>-1417300</v>
      </c>
      <c r="E40" s="126">
        <f>-SUM(E15:E38)</f>
        <v>-1415851.18</v>
      </c>
      <c r="F40" s="43">
        <f>E40/D40</f>
        <v>0.9989777605305863</v>
      </c>
      <c r="G40" s="125">
        <f>-SUM(G15:G38)</f>
        <v>-549600</v>
      </c>
      <c r="H40" s="127">
        <f>-SUM(H15:H38)</f>
        <v>-640700</v>
      </c>
      <c r="I40" s="126">
        <f>-SUM(I15:I38)</f>
        <v>-631296.97</v>
      </c>
      <c r="J40" s="82">
        <f>I40/H40</f>
        <v>0.9853238176993913</v>
      </c>
      <c r="K40" s="4"/>
    </row>
    <row r="41" spans="1:11" s="87" customFormat="1" ht="13.5" thickBot="1">
      <c r="A41" s="92" t="s">
        <v>162</v>
      </c>
      <c r="B41" s="85"/>
      <c r="C41" s="79">
        <f>+C39+C40</f>
        <v>0</v>
      </c>
      <c r="D41" s="79">
        <f>+D39+D40</f>
        <v>0</v>
      </c>
      <c r="E41" s="79">
        <f>+E39+E40</f>
        <v>0</v>
      </c>
      <c r="F41" s="103" t="s">
        <v>19</v>
      </c>
      <c r="G41" s="138">
        <f>+G39+G40</f>
        <v>50400</v>
      </c>
      <c r="H41" s="79">
        <f>+H39+H40</f>
        <v>300</v>
      </c>
      <c r="I41" s="79">
        <f>+I39+I40</f>
        <v>1701.030000000028</v>
      </c>
      <c r="J41" s="59" t="s">
        <v>19</v>
      </c>
      <c r="K41" s="86"/>
    </row>
    <row r="42" spans="1:10" ht="13.5" thickBot="1">
      <c r="A42" s="145" t="s">
        <v>168</v>
      </c>
      <c r="B42" s="142"/>
      <c r="C42" s="142"/>
      <c r="D42" s="143"/>
      <c r="E42" s="144"/>
      <c r="F42" s="144"/>
      <c r="G42" s="150"/>
      <c r="H42" s="144"/>
      <c r="I42" s="146">
        <f>E41+I41</f>
        <v>1701.030000000028</v>
      </c>
      <c r="J42" s="151" t="s">
        <v>19</v>
      </c>
    </row>
    <row r="44" ht="12.75">
      <c r="C44" s="148"/>
    </row>
    <row r="45" ht="12.75">
      <c r="C45" s="148"/>
    </row>
    <row r="46" ht="12.75">
      <c r="C46" s="148"/>
    </row>
    <row r="47" ht="12.75">
      <c r="C47" s="148"/>
    </row>
  </sheetData>
  <sheetProtection/>
  <mergeCells count="3">
    <mergeCell ref="C4:F4"/>
    <mergeCell ref="G4:J4"/>
    <mergeCell ref="A8:B8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0">
      <selection activeCell="E40" sqref="E40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81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82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60">
        <v>3466000</v>
      </c>
      <c r="D7" s="21">
        <v>3343100</v>
      </c>
      <c r="E7" s="61">
        <v>3343100</v>
      </c>
      <c r="F7" s="43">
        <f aca="true" t="shared" si="0" ref="F7:F16">E7/D7</f>
        <v>1</v>
      </c>
      <c r="G7" s="21">
        <v>0</v>
      </c>
      <c r="H7" s="21">
        <v>0</v>
      </c>
      <c r="I7" s="61">
        <v>0</v>
      </c>
      <c r="J7" s="43">
        <f aca="true" t="shared" si="1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990100</v>
      </c>
      <c r="E8" s="64">
        <v>990100</v>
      </c>
      <c r="F8" s="43">
        <f t="shared" si="0"/>
        <v>1</v>
      </c>
      <c r="G8" s="132">
        <v>0</v>
      </c>
      <c r="H8" s="63">
        <v>0</v>
      </c>
      <c r="I8" s="64">
        <v>0</v>
      </c>
      <c r="J8" s="46">
        <f t="shared" si="1"/>
        <v>0</v>
      </c>
    </row>
    <row r="9" spans="1:10" ht="15" customHeight="1">
      <c r="A9" s="13" t="s">
        <v>232</v>
      </c>
      <c r="B9" s="20"/>
      <c r="C9" s="62">
        <v>1401000</v>
      </c>
      <c r="D9" s="63">
        <v>690400</v>
      </c>
      <c r="E9" s="64">
        <v>690376.54</v>
      </c>
      <c r="F9" s="43">
        <f t="shared" si="0"/>
        <v>0.9999660196987255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1"/>
        <v>0</v>
      </c>
    </row>
    <row r="11" spans="1:10" ht="15" customHeight="1">
      <c r="A11" s="13" t="s">
        <v>176</v>
      </c>
      <c r="B11" s="20"/>
      <c r="C11" s="62">
        <v>0</v>
      </c>
      <c r="D11" s="63">
        <v>92800</v>
      </c>
      <c r="E11" s="64">
        <v>92720</v>
      </c>
      <c r="F11" s="43">
        <f t="shared" si="0"/>
        <v>0.9991379310344828</v>
      </c>
      <c r="G11" s="132">
        <v>0</v>
      </c>
      <c r="H11" s="63">
        <v>0</v>
      </c>
      <c r="I11" s="64">
        <v>0</v>
      </c>
      <c r="J11" s="46">
        <f t="shared" si="1"/>
        <v>0</v>
      </c>
    </row>
    <row r="12" spans="1:10" ht="15" customHeight="1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>IF(ISERR(I12/H12),0,I12/H12)</f>
        <v>0</v>
      </c>
    </row>
    <row r="13" spans="1:10" ht="15" customHeight="1">
      <c r="A13" s="182" t="s">
        <v>58</v>
      </c>
      <c r="B13" s="183"/>
      <c r="C13" s="62">
        <v>400000</v>
      </c>
      <c r="D13" s="63">
        <v>293000</v>
      </c>
      <c r="E13" s="64">
        <v>293100</v>
      </c>
      <c r="F13" s="43">
        <f t="shared" si="0"/>
        <v>1.0003412969283276</v>
      </c>
      <c r="G13" s="132">
        <v>0</v>
      </c>
      <c r="H13" s="63">
        <v>0</v>
      </c>
      <c r="I13" s="64">
        <v>0</v>
      </c>
      <c r="J13" s="46">
        <f t="shared" si="1"/>
        <v>0</v>
      </c>
    </row>
    <row r="14" spans="1:10" ht="15" customHeight="1">
      <c r="A14" s="182" t="s">
        <v>59</v>
      </c>
      <c r="B14" s="184"/>
      <c r="C14" s="62">
        <v>2300000</v>
      </c>
      <c r="D14" s="63">
        <v>2087000</v>
      </c>
      <c r="E14" s="64">
        <v>2086816.54</v>
      </c>
      <c r="F14" s="43">
        <f t="shared" si="0"/>
        <v>0.9999120939147101</v>
      </c>
      <c r="G14" s="132">
        <v>0</v>
      </c>
      <c r="H14" s="63">
        <v>0</v>
      </c>
      <c r="I14" s="64">
        <v>0</v>
      </c>
      <c r="J14" s="46">
        <f t="shared" si="1"/>
        <v>0</v>
      </c>
    </row>
    <row r="15" spans="1:10" ht="15" customHeight="1">
      <c r="A15" s="13" t="s">
        <v>68</v>
      </c>
      <c r="B15" s="20"/>
      <c r="C15" s="65">
        <v>500000</v>
      </c>
      <c r="D15" s="66">
        <v>1700000</v>
      </c>
      <c r="E15" s="67">
        <v>1501945.46</v>
      </c>
      <c r="F15" s="43">
        <f t="shared" si="0"/>
        <v>0.8834973294117647</v>
      </c>
      <c r="G15" s="133">
        <v>500000</v>
      </c>
      <c r="H15" s="66">
        <v>305500</v>
      </c>
      <c r="I15" s="67">
        <v>305523.26</v>
      </c>
      <c r="J15" s="43">
        <f>I15/H15</f>
        <v>1.0000761374795417</v>
      </c>
    </row>
    <row r="16" spans="1:10" ht="15" customHeight="1" thickBot="1">
      <c r="A16" s="173" t="s">
        <v>220</v>
      </c>
      <c r="B16" s="174"/>
      <c r="C16" s="68">
        <v>0</v>
      </c>
      <c r="D16" s="69">
        <v>131800</v>
      </c>
      <c r="E16" s="70">
        <v>131755</v>
      </c>
      <c r="F16" s="43">
        <f t="shared" si="0"/>
        <v>0.9996585735963581</v>
      </c>
      <c r="G16" s="134">
        <v>0</v>
      </c>
      <c r="H16" s="69">
        <v>0</v>
      </c>
      <c r="I16" s="70">
        <v>0</v>
      </c>
      <c r="J16" s="47">
        <f t="shared" si="1"/>
        <v>0</v>
      </c>
    </row>
    <row r="17" spans="1:10" ht="15" customHeight="1">
      <c r="A17" s="40" t="s">
        <v>61</v>
      </c>
      <c r="B17" s="41"/>
      <c r="C17" s="41"/>
      <c r="D17" s="41"/>
      <c r="E17" s="41"/>
      <c r="F17" s="41"/>
      <c r="G17" s="136"/>
      <c r="H17" s="41"/>
      <c r="I17" s="41"/>
      <c r="J17" s="42"/>
    </row>
    <row r="18" spans="1:10" ht="15" customHeight="1">
      <c r="A18" s="18" t="s">
        <v>123</v>
      </c>
      <c r="B18" s="19">
        <v>558</v>
      </c>
      <c r="C18" s="71">
        <v>91000</v>
      </c>
      <c r="D18" s="72">
        <v>249400</v>
      </c>
      <c r="E18" s="61">
        <v>225490.66</v>
      </c>
      <c r="F18" s="43">
        <f>E18/D18</f>
        <v>0.9041325581395349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167000</v>
      </c>
      <c r="D19" s="61">
        <v>1100000</v>
      </c>
      <c r="E19" s="61">
        <v>1033376.68</v>
      </c>
      <c r="F19" s="43">
        <f aca="true" t="shared" si="2" ref="F19:F42">E19/D19</f>
        <v>0.9394333454545455</v>
      </c>
      <c r="G19" s="21">
        <v>40000</v>
      </c>
      <c r="H19" s="21">
        <v>2300</v>
      </c>
      <c r="I19" s="61">
        <v>2259.99</v>
      </c>
      <c r="J19" s="43">
        <f>I19/H19</f>
        <v>0.9826043478260869</v>
      </c>
    </row>
    <row r="20" spans="1:10" ht="15" customHeight="1">
      <c r="A20" s="18" t="s">
        <v>125</v>
      </c>
      <c r="B20" s="19">
        <v>501</v>
      </c>
      <c r="C20" s="71">
        <v>2300000</v>
      </c>
      <c r="D20" s="61">
        <v>2087000</v>
      </c>
      <c r="E20" s="61">
        <v>2086816.03</v>
      </c>
      <c r="F20" s="43">
        <f t="shared" si="2"/>
        <v>0.9999118495448012</v>
      </c>
      <c r="G20" s="21">
        <v>0</v>
      </c>
      <c r="H20" s="21">
        <v>8500</v>
      </c>
      <c r="I20" s="61">
        <v>8452.77</v>
      </c>
      <c r="J20" s="43">
        <f>I20/H20</f>
        <v>0.9944435294117647</v>
      </c>
    </row>
    <row r="21" spans="1:10" ht="15" customHeight="1">
      <c r="A21" s="10" t="s">
        <v>126</v>
      </c>
      <c r="B21" s="11">
        <v>502</v>
      </c>
      <c r="C21" s="74">
        <v>750000</v>
      </c>
      <c r="D21" s="72">
        <v>636000</v>
      </c>
      <c r="E21" s="72">
        <v>638692.6</v>
      </c>
      <c r="F21" s="43">
        <f t="shared" si="2"/>
        <v>1.0042336477987421</v>
      </c>
      <c r="G21" s="157">
        <v>45000</v>
      </c>
      <c r="H21" s="157">
        <v>11400</v>
      </c>
      <c r="I21" s="72">
        <v>8760.62</v>
      </c>
      <c r="J21" s="43">
        <f>I21/H21</f>
        <v>0.7684754385964913</v>
      </c>
    </row>
    <row r="22" spans="1:10" ht="15" customHeight="1">
      <c r="A22" s="10" t="s">
        <v>127</v>
      </c>
      <c r="B22" s="11">
        <v>502</v>
      </c>
      <c r="C22" s="74">
        <v>775000</v>
      </c>
      <c r="D22" s="72">
        <v>520000</v>
      </c>
      <c r="E22" s="72">
        <v>520629.39</v>
      </c>
      <c r="F22" s="43">
        <f t="shared" si="2"/>
        <v>1.0012103653846154</v>
      </c>
      <c r="G22" s="123">
        <v>30000</v>
      </c>
      <c r="H22" s="123">
        <v>19000</v>
      </c>
      <c r="I22" s="72">
        <v>19060.5</v>
      </c>
      <c r="J22" s="43">
        <f>I22/H22</f>
        <v>1.0031842105263158</v>
      </c>
    </row>
    <row r="23" spans="1:10" ht="15" customHeight="1">
      <c r="A23" s="10" t="s">
        <v>128</v>
      </c>
      <c r="B23" s="11">
        <v>502</v>
      </c>
      <c r="C23" s="74">
        <v>300000</v>
      </c>
      <c r="D23" s="72">
        <v>198000</v>
      </c>
      <c r="E23" s="72">
        <v>198085</v>
      </c>
      <c r="F23" s="43">
        <f t="shared" si="2"/>
        <v>1.0004292929292928</v>
      </c>
      <c r="G23" s="123">
        <v>20000</v>
      </c>
      <c r="H23" s="123">
        <v>12500</v>
      </c>
      <c r="I23" s="72">
        <v>12434</v>
      </c>
      <c r="J23" s="43">
        <f>I23/H23</f>
        <v>0.99472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-3000</v>
      </c>
      <c r="I25" s="72">
        <v>-3565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20000</v>
      </c>
      <c r="D26" s="72">
        <v>73000</v>
      </c>
      <c r="E26" s="72">
        <v>73126.37</v>
      </c>
      <c r="F26" s="43">
        <f t="shared" si="2"/>
        <v>1.0017310958904109</v>
      </c>
      <c r="G26" s="123">
        <v>35000</v>
      </c>
      <c r="H26" s="123">
        <v>2000</v>
      </c>
      <c r="I26" s="72">
        <v>2146</v>
      </c>
      <c r="J26" s="43">
        <f>I26/H26</f>
        <v>1.073</v>
      </c>
    </row>
    <row r="27" spans="1:10" ht="15" customHeight="1">
      <c r="A27" s="10" t="s">
        <v>141</v>
      </c>
      <c r="B27" s="11">
        <v>512</v>
      </c>
      <c r="C27" s="74">
        <v>20000</v>
      </c>
      <c r="D27" s="72">
        <v>4600</v>
      </c>
      <c r="E27" s="72">
        <v>4523</v>
      </c>
      <c r="F27" s="43">
        <f t="shared" si="2"/>
        <v>0.9832608695652174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1590000</v>
      </c>
      <c r="D29" s="72">
        <v>1841500</v>
      </c>
      <c r="E29" s="72">
        <v>1708264.71</v>
      </c>
      <c r="F29" s="43">
        <f t="shared" si="2"/>
        <v>0.9276484985066522</v>
      </c>
      <c r="G29" s="123">
        <v>10000</v>
      </c>
      <c r="H29" s="123">
        <v>11600</v>
      </c>
      <c r="I29" s="72">
        <v>8099</v>
      </c>
      <c r="J29" s="43">
        <f>I29/H29</f>
        <v>0.6981896551724138</v>
      </c>
    </row>
    <row r="30" spans="1:10" ht="15" customHeight="1">
      <c r="A30" s="10" t="s">
        <v>134</v>
      </c>
      <c r="B30" s="11">
        <v>521</v>
      </c>
      <c r="C30" s="74">
        <v>1551000</v>
      </c>
      <c r="D30" s="72">
        <v>1300000</v>
      </c>
      <c r="E30" s="72">
        <v>1227723</v>
      </c>
      <c r="F30" s="43">
        <f t="shared" si="2"/>
        <v>0.9444023076923077</v>
      </c>
      <c r="G30" s="123">
        <v>50000</v>
      </c>
      <c r="H30" s="123">
        <v>25600</v>
      </c>
      <c r="I30" s="72">
        <v>25645</v>
      </c>
      <c r="J30" s="43">
        <f>I30/H30</f>
        <v>1.0017578125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450000</v>
      </c>
      <c r="E31" s="72">
        <v>408834</v>
      </c>
      <c r="F31" s="43">
        <f t="shared" si="2"/>
        <v>0.90852</v>
      </c>
      <c r="G31" s="123">
        <v>18000</v>
      </c>
      <c r="H31" s="123">
        <v>5900</v>
      </c>
      <c r="I31" s="72">
        <v>5818</v>
      </c>
      <c r="J31" s="43">
        <f>I31/H31</f>
        <v>0.9861016949152542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233000</v>
      </c>
      <c r="E32" s="72">
        <v>233036.66</v>
      </c>
      <c r="F32" s="43">
        <f t="shared" si="2"/>
        <v>1.000157339055794</v>
      </c>
      <c r="G32" s="123">
        <v>1000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100000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0</v>
      </c>
      <c r="D38" s="72">
        <v>100</v>
      </c>
      <c r="E38" s="72">
        <v>0.23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503000</v>
      </c>
      <c r="D39" s="72">
        <v>534600</v>
      </c>
      <c r="E39" s="72">
        <v>525033</v>
      </c>
      <c r="F39" s="43">
        <f t="shared" si="2"/>
        <v>0.9821043771043771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1000</v>
      </c>
      <c r="E40" s="77">
        <v>395.37</v>
      </c>
      <c r="F40" s="43">
        <f t="shared" si="2"/>
        <v>0.39537</v>
      </c>
      <c r="G40" s="122">
        <v>0</v>
      </c>
      <c r="H40" s="122">
        <v>14300</v>
      </c>
      <c r="I40" s="77">
        <v>14225</v>
      </c>
      <c r="J40" s="43">
        <f>I40/H40</f>
        <v>0.9947552447552448</v>
      </c>
    </row>
    <row r="41" spans="1:10" ht="15" customHeight="1">
      <c r="A41" s="14" t="s">
        <v>20</v>
      </c>
      <c r="B41" s="15"/>
      <c r="C41" s="50">
        <f>SUM(C7:C16)</f>
        <v>8067000</v>
      </c>
      <c r="D41" s="50">
        <f>SUM(D7:D16)</f>
        <v>9328200</v>
      </c>
      <c r="E41" s="50">
        <f>SUM(E7:E16)</f>
        <v>9129913.54</v>
      </c>
      <c r="F41" s="51">
        <f t="shared" si="2"/>
        <v>0.9787433309748932</v>
      </c>
      <c r="G41" s="52">
        <f>SUM(G7:G16)</f>
        <v>500000</v>
      </c>
      <c r="H41" s="52">
        <f>SUM(H7:H16)</f>
        <v>305500</v>
      </c>
      <c r="I41" s="53">
        <f>SUM(I7:I16)</f>
        <v>305523.26</v>
      </c>
      <c r="J41" s="51">
        <f>I41/H41</f>
        <v>1.0000761374795417</v>
      </c>
    </row>
    <row r="42" spans="1:10" ht="15" customHeight="1" thickBot="1">
      <c r="A42" s="13" t="s">
        <v>21</v>
      </c>
      <c r="B42" s="16"/>
      <c r="C42" s="54">
        <f>-SUM(C18:C40)</f>
        <v>-8067000</v>
      </c>
      <c r="D42" s="54">
        <f>-SUM(D18:D40)</f>
        <v>-9328200</v>
      </c>
      <c r="E42" s="54">
        <f>-SUM(E18:E40)</f>
        <v>-8884026.700000001</v>
      </c>
      <c r="F42" s="43">
        <f t="shared" si="2"/>
        <v>0.952383814669497</v>
      </c>
      <c r="G42" s="55">
        <f>-SUM(G18:G40)</f>
        <v>-249000</v>
      </c>
      <c r="H42" s="55">
        <f>-SUM(H18:H40)</f>
        <v>-110100</v>
      </c>
      <c r="I42" s="56">
        <f>-SUM(I18:I40)</f>
        <v>-103335.88</v>
      </c>
      <c r="J42" s="43">
        <f>I42/H42</f>
        <v>0.938563851044505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245886.839999998</v>
      </c>
      <c r="F43" s="59" t="s">
        <v>19</v>
      </c>
      <c r="G43" s="141">
        <f>+G41+G42</f>
        <v>251000</v>
      </c>
      <c r="H43" s="93">
        <f>+H41+H42</f>
        <v>195400</v>
      </c>
      <c r="I43" s="79">
        <f>+I41+I42</f>
        <v>202187.38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448074.219999998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60"/>
    </row>
    <row r="49" ht="12.75">
      <c r="C49" s="160"/>
    </row>
  </sheetData>
  <sheetProtection/>
  <mergeCells count="8">
    <mergeCell ref="A14:B14"/>
    <mergeCell ref="A16:B16"/>
    <mergeCell ref="D1:F1"/>
    <mergeCell ref="C3:F3"/>
    <mergeCell ref="G3:J3"/>
    <mergeCell ref="A6:J6"/>
    <mergeCell ref="A7:B7"/>
    <mergeCell ref="A13:B13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&amp;L&amp;A&amp;R112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O22" sqref="O2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25390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79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80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24">
        <v>3870000</v>
      </c>
      <c r="D7" s="22">
        <v>3874500</v>
      </c>
      <c r="E7" s="61">
        <v>3870000</v>
      </c>
      <c r="F7" s="43">
        <f>E7/D7</f>
        <v>0.9988385598141696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164">
        <v>0</v>
      </c>
      <c r="D8" s="64">
        <v>1395700</v>
      </c>
      <c r="E8" s="64">
        <v>1395700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221</v>
      </c>
      <c r="B9" s="20"/>
      <c r="C9" s="164">
        <v>0</v>
      </c>
      <c r="D9" s="64">
        <v>876800</v>
      </c>
      <c r="E9" s="64">
        <v>876733.74</v>
      </c>
      <c r="F9" s="43">
        <f>E9/D9</f>
        <v>0.9999244297445256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82" t="s">
        <v>58</v>
      </c>
      <c r="B13" s="183"/>
      <c r="C13" s="164">
        <v>670000</v>
      </c>
      <c r="D13" s="64">
        <v>462000</v>
      </c>
      <c r="E13" s="64">
        <v>461031</v>
      </c>
      <c r="F13" s="43">
        <f>E13/D13</f>
        <v>0.9979025974025975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164">
        <v>3114000</v>
      </c>
      <c r="D14" s="64">
        <v>2855000</v>
      </c>
      <c r="E14" s="64">
        <v>2854915.64</v>
      </c>
      <c r="F14" s="43">
        <f>E14/D14</f>
        <v>0.9999704518388792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3" t="s">
        <v>68</v>
      </c>
      <c r="B15" s="20"/>
      <c r="C15" s="165">
        <v>0</v>
      </c>
      <c r="D15" s="67">
        <v>2000000</v>
      </c>
      <c r="E15" s="67">
        <v>1956540.21</v>
      </c>
      <c r="F15" s="43">
        <f>E15/D15</f>
        <v>0.978270105</v>
      </c>
      <c r="G15" s="133">
        <v>1235000</v>
      </c>
      <c r="H15" s="133">
        <v>1235000</v>
      </c>
      <c r="I15" s="67">
        <v>1218648.31</v>
      </c>
      <c r="J15" s="43">
        <f>I15/H15</f>
        <v>0.9867597651821863</v>
      </c>
    </row>
    <row r="16" spans="1:10" ht="15" customHeight="1" thickBot="1">
      <c r="A16" s="173" t="s">
        <v>90</v>
      </c>
      <c r="B16" s="174"/>
      <c r="C16" s="166">
        <v>0</v>
      </c>
      <c r="D16" s="70">
        <v>70500</v>
      </c>
      <c r="E16" s="70">
        <v>69659.9</v>
      </c>
      <c r="F16" s="43">
        <f>E16/D16</f>
        <v>0.9880836879432623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259300</v>
      </c>
      <c r="D18" s="72">
        <v>470400</v>
      </c>
      <c r="E18" s="61">
        <v>456649.52</v>
      </c>
      <c r="F18" s="43">
        <f aca="true" t="shared" si="1" ref="F18:F42">E18/D18</f>
        <v>0.970768537414966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490000</v>
      </c>
      <c r="D19" s="61">
        <v>1487000</v>
      </c>
      <c r="E19" s="61">
        <v>1486593.46</v>
      </c>
      <c r="F19" s="43">
        <f t="shared" si="1"/>
        <v>0.9997266039004707</v>
      </c>
      <c r="G19" s="21">
        <v>20000</v>
      </c>
      <c r="H19" s="21">
        <v>35800</v>
      </c>
      <c r="I19" s="61">
        <v>35757.03</v>
      </c>
      <c r="J19" s="43">
        <f>I19/H19</f>
        <v>0.998799720670391</v>
      </c>
    </row>
    <row r="20" spans="1:10" ht="15" customHeight="1">
      <c r="A20" s="18" t="s">
        <v>125</v>
      </c>
      <c r="B20" s="19">
        <v>501</v>
      </c>
      <c r="C20" s="71">
        <v>3114000</v>
      </c>
      <c r="D20" s="61">
        <v>2637100</v>
      </c>
      <c r="E20" s="61">
        <v>2637049.43</v>
      </c>
      <c r="F20" s="43">
        <f t="shared" si="1"/>
        <v>0.9999808236320201</v>
      </c>
      <c r="G20" s="21">
        <v>210000</v>
      </c>
      <c r="H20" s="21">
        <v>192000</v>
      </c>
      <c r="I20" s="61">
        <v>191997.99</v>
      </c>
      <c r="J20" s="43">
        <f>I20/H20</f>
        <v>0.9999895312499999</v>
      </c>
    </row>
    <row r="21" spans="1:10" ht="15" customHeight="1">
      <c r="A21" s="10" t="s">
        <v>126</v>
      </c>
      <c r="B21" s="11">
        <v>502</v>
      </c>
      <c r="C21" s="74">
        <v>750000</v>
      </c>
      <c r="D21" s="72">
        <v>782000</v>
      </c>
      <c r="E21" s="72">
        <v>781894.16</v>
      </c>
      <c r="F21" s="43">
        <f t="shared" si="1"/>
        <v>0.9998646547314578</v>
      </c>
      <c r="G21" s="123">
        <v>150000</v>
      </c>
      <c r="H21" s="123">
        <v>75600</v>
      </c>
      <c r="I21" s="72">
        <v>75532.16</v>
      </c>
      <c r="J21" s="43">
        <f>I21/H21</f>
        <v>0.9991026455026456</v>
      </c>
    </row>
    <row r="22" spans="1:10" ht="15" customHeight="1">
      <c r="A22" s="10" t="s">
        <v>127</v>
      </c>
      <c r="B22" s="11">
        <v>502</v>
      </c>
      <c r="C22" s="74">
        <v>560000</v>
      </c>
      <c r="D22" s="72">
        <v>565000</v>
      </c>
      <c r="E22" s="72">
        <v>564764.29</v>
      </c>
      <c r="F22" s="43">
        <f t="shared" si="1"/>
        <v>0.9995828141592921</v>
      </c>
      <c r="G22" s="123">
        <v>150000</v>
      </c>
      <c r="H22" s="123">
        <v>81100</v>
      </c>
      <c r="I22" s="72">
        <v>81100.92</v>
      </c>
      <c r="J22" s="43">
        <f>I22/H22</f>
        <v>1.0000113440197287</v>
      </c>
    </row>
    <row r="23" spans="1:10" ht="15" customHeight="1">
      <c r="A23" s="10" t="s">
        <v>128</v>
      </c>
      <c r="B23" s="11">
        <v>502</v>
      </c>
      <c r="C23" s="74">
        <v>320000</v>
      </c>
      <c r="D23" s="72">
        <v>438200</v>
      </c>
      <c r="E23" s="72">
        <v>438132.02</v>
      </c>
      <c r="F23" s="43">
        <f t="shared" si="1"/>
        <v>0.999844865358284</v>
      </c>
      <c r="G23" s="123">
        <v>20000</v>
      </c>
      <c r="H23" s="123">
        <v>70900</v>
      </c>
      <c r="I23" s="72">
        <v>70895.18</v>
      </c>
      <c r="J23" s="43">
        <f>I23/H23</f>
        <v>0.9999320169252467</v>
      </c>
    </row>
    <row r="24" spans="1:10" ht="15" customHeight="1">
      <c r="A24" s="10" t="s">
        <v>129</v>
      </c>
      <c r="B24" s="11">
        <v>502</v>
      </c>
      <c r="C24" s="74">
        <v>25000</v>
      </c>
      <c r="D24" s="72">
        <v>25000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0</v>
      </c>
      <c r="I25" s="72">
        <v>0</v>
      </c>
      <c r="J25" s="43">
        <v>0</v>
      </c>
    </row>
    <row r="26" spans="1:10" ht="15" customHeight="1">
      <c r="A26" s="10" t="s">
        <v>131</v>
      </c>
      <c r="B26" s="11">
        <v>511</v>
      </c>
      <c r="C26" s="74">
        <v>220000</v>
      </c>
      <c r="D26" s="72">
        <v>230700</v>
      </c>
      <c r="E26" s="72">
        <v>230693.65</v>
      </c>
      <c r="F26" s="43">
        <f t="shared" si="1"/>
        <v>0.9999724750758561</v>
      </c>
      <c r="G26" s="123">
        <v>45000</v>
      </c>
      <c r="H26" s="123">
        <v>12900</v>
      </c>
      <c r="I26" s="72">
        <v>12890</v>
      </c>
      <c r="J26" s="43">
        <f>I26/H26</f>
        <v>0.9992248062015504</v>
      </c>
    </row>
    <row r="27" spans="1:10" ht="15" customHeight="1">
      <c r="A27" s="10" t="s">
        <v>141</v>
      </c>
      <c r="B27" s="11">
        <v>512</v>
      </c>
      <c r="C27" s="74">
        <v>10000</v>
      </c>
      <c r="D27" s="72">
        <v>10000</v>
      </c>
      <c r="E27" s="72">
        <v>0</v>
      </c>
      <c r="F27" s="43">
        <f t="shared" si="1"/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5000</v>
      </c>
      <c r="D28" s="72">
        <v>600</v>
      </c>
      <c r="E28" s="72">
        <v>542</v>
      </c>
      <c r="F28" s="43">
        <f t="shared" si="1"/>
        <v>0.9033333333333333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815000</v>
      </c>
      <c r="D29" s="72">
        <v>2025300</v>
      </c>
      <c r="E29" s="72">
        <v>2025286.67</v>
      </c>
      <c r="F29" s="43">
        <f t="shared" si="1"/>
        <v>0.9999934182590233</v>
      </c>
      <c r="G29" s="123">
        <v>45000</v>
      </c>
      <c r="H29" s="123">
        <v>61200</v>
      </c>
      <c r="I29" s="72">
        <v>61189.02</v>
      </c>
      <c r="J29" s="43">
        <f>I29/H29</f>
        <v>0.9998205882352941</v>
      </c>
    </row>
    <row r="30" spans="1:10" ht="15" customHeight="1">
      <c r="A30" s="10" t="s">
        <v>134</v>
      </c>
      <c r="B30" s="11">
        <v>521</v>
      </c>
      <c r="C30" s="74">
        <v>170000</v>
      </c>
      <c r="D30" s="72">
        <v>1373200</v>
      </c>
      <c r="E30" s="72">
        <v>1373139</v>
      </c>
      <c r="F30" s="43">
        <f t="shared" si="1"/>
        <v>0.9999555782114768</v>
      </c>
      <c r="G30" s="123">
        <v>260000</v>
      </c>
      <c r="H30" s="123">
        <v>318400</v>
      </c>
      <c r="I30" s="72">
        <v>318327</v>
      </c>
      <c r="J30" s="43">
        <f>I30/H30</f>
        <v>0.999770728643216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443100</v>
      </c>
      <c r="E31" s="72">
        <v>443085.5</v>
      </c>
      <c r="F31" s="43">
        <f t="shared" si="1"/>
        <v>0.9999672760099301</v>
      </c>
      <c r="G31" s="123">
        <v>96200</v>
      </c>
      <c r="H31" s="123">
        <v>47000</v>
      </c>
      <c r="I31" s="72">
        <v>47000</v>
      </c>
      <c r="J31" s="43">
        <f>I31/H31</f>
        <v>1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220200</v>
      </c>
      <c r="E32" s="72">
        <v>220158.08</v>
      </c>
      <c r="F32" s="43">
        <f t="shared" si="1"/>
        <v>0.9998096276112625</v>
      </c>
      <c r="G32" s="123">
        <v>0</v>
      </c>
      <c r="H32" s="123">
        <v>4000</v>
      </c>
      <c r="I32" s="72">
        <v>3977.54</v>
      </c>
      <c r="J32" s="43">
        <f>I32/H32</f>
        <v>0.994385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184</v>
      </c>
      <c r="B38" s="11">
        <v>549</v>
      </c>
      <c r="C38" s="74">
        <v>504500</v>
      </c>
      <c r="D38" s="72">
        <v>430100</v>
      </c>
      <c r="E38" s="72">
        <v>430030.47</v>
      </c>
      <c r="F38" s="43">
        <f t="shared" si="1"/>
        <v>0.9998383399209485</v>
      </c>
      <c r="G38" s="123">
        <v>42400</v>
      </c>
      <c r="H38" s="123">
        <v>42400</v>
      </c>
      <c r="I38" s="72">
        <v>0.5</v>
      </c>
      <c r="J38" s="43">
        <f>I38/H38</f>
        <v>1.1792452830188679E-05</v>
      </c>
    </row>
    <row r="39" spans="1:10" ht="15" customHeight="1">
      <c r="A39" s="17" t="s">
        <v>140</v>
      </c>
      <c r="B39" s="9">
        <v>551</v>
      </c>
      <c r="C39" s="74">
        <v>411200</v>
      </c>
      <c r="D39" s="72">
        <v>411200</v>
      </c>
      <c r="E39" s="72">
        <v>411209</v>
      </c>
      <c r="F39" s="43">
        <f t="shared" si="1"/>
        <v>1.000021887159533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400</v>
      </c>
      <c r="E40" s="77">
        <v>353.24</v>
      </c>
      <c r="F40" s="43">
        <f t="shared" si="1"/>
        <v>0.8831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7654000</v>
      </c>
      <c r="D41" s="50">
        <f>SUM(D7:D16)</f>
        <v>11549500</v>
      </c>
      <c r="E41" s="50">
        <f>SUM(E7:E16)</f>
        <v>11499580.49</v>
      </c>
      <c r="F41" s="51">
        <f t="shared" si="1"/>
        <v>0.9956777773929607</v>
      </c>
      <c r="G41" s="52">
        <f>SUM(G7:G16)</f>
        <v>1235000</v>
      </c>
      <c r="H41" s="52">
        <f>SUM(H7:H16)</f>
        <v>1235000</v>
      </c>
      <c r="I41" s="53">
        <f>SUM(I7:I16)</f>
        <v>1218648.31</v>
      </c>
      <c r="J41" s="51">
        <f>I41/H41</f>
        <v>0.9867597651821863</v>
      </c>
    </row>
    <row r="42" spans="1:10" ht="15" customHeight="1" thickBot="1">
      <c r="A42" s="13" t="s">
        <v>21</v>
      </c>
      <c r="B42" s="16"/>
      <c r="C42" s="54">
        <f>-SUM(C18:C40)</f>
        <v>-7654000</v>
      </c>
      <c r="D42" s="54">
        <f>-SUM(D18:D40)</f>
        <v>-11549500</v>
      </c>
      <c r="E42" s="54">
        <f>-SUM(E18:E40)</f>
        <v>-11499580.490000002</v>
      </c>
      <c r="F42" s="43">
        <f t="shared" si="1"/>
        <v>0.9956777773929609</v>
      </c>
      <c r="G42" s="55">
        <f>-SUM(G18:G40)</f>
        <v>-1038600</v>
      </c>
      <c r="H42" s="55">
        <f>-SUM(H18:H40)</f>
        <v>-941300</v>
      </c>
      <c r="I42" s="56">
        <f>-SUM(I18:I40)</f>
        <v>-898667.34</v>
      </c>
      <c r="J42" s="43">
        <f>I42/H42</f>
        <v>0.9547087432274514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196400</v>
      </c>
      <c r="H43" s="93">
        <f>+H41+H42</f>
        <v>293700</v>
      </c>
      <c r="I43" s="79">
        <f>+I41+I42</f>
        <v>319980.9700000001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319980.9700000001</v>
      </c>
      <c r="J44" s="151" t="s">
        <v>19</v>
      </c>
    </row>
    <row r="45" ht="12.75">
      <c r="C45" s="148"/>
    </row>
    <row r="46" ht="12.75">
      <c r="C46" s="147"/>
    </row>
    <row r="47" ht="12.75">
      <c r="C47" s="147"/>
    </row>
    <row r="48" ht="12.75">
      <c r="C48" s="159"/>
    </row>
    <row r="49" ht="12.75">
      <c r="C49" s="159"/>
    </row>
    <row r="50" ht="12.75">
      <c r="C50" s="159"/>
    </row>
    <row r="51" ht="12.75">
      <c r="C51" s="159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M31" sqref="M31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77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78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60">
        <v>3644000</v>
      </c>
      <c r="D7" s="21">
        <v>3664700</v>
      </c>
      <c r="E7" s="61">
        <v>3664700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545200</v>
      </c>
      <c r="E8" s="64">
        <v>545200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177</v>
      </c>
      <c r="B9" s="20"/>
      <c r="C9" s="62">
        <v>0</v>
      </c>
      <c r="D9" s="63">
        <v>31400</v>
      </c>
      <c r="E9" s="64">
        <v>31277.3</v>
      </c>
      <c r="F9" s="43">
        <f>E9/D9</f>
        <v>0.9960923566878981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62">
        <v>0</v>
      </c>
      <c r="D11" s="63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v>0</v>
      </c>
    </row>
    <row r="13" spans="1:10" ht="15" customHeight="1">
      <c r="A13" s="182" t="s">
        <v>58</v>
      </c>
      <c r="B13" s="183"/>
      <c r="C13" s="62">
        <v>209000</v>
      </c>
      <c r="D13" s="63">
        <v>130800</v>
      </c>
      <c r="E13" s="64">
        <v>130800</v>
      </c>
      <c r="F13" s="43">
        <f>E13/D13</f>
        <v>1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62">
        <v>1450400</v>
      </c>
      <c r="D14" s="63">
        <v>1149400</v>
      </c>
      <c r="E14" s="64">
        <v>1149395.08</v>
      </c>
      <c r="F14" s="43">
        <f>E14/D14</f>
        <v>0.9999957195058292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3" t="s">
        <v>68</v>
      </c>
      <c r="B15" s="20"/>
      <c r="C15" s="65">
        <v>1000</v>
      </c>
      <c r="D15" s="66">
        <v>818100</v>
      </c>
      <c r="E15" s="67">
        <v>818003.14</v>
      </c>
      <c r="F15" s="43">
        <f>E15/D15</f>
        <v>0.9998816037159272</v>
      </c>
      <c r="G15" s="133">
        <v>995000</v>
      </c>
      <c r="H15" s="66">
        <v>953200</v>
      </c>
      <c r="I15" s="67">
        <v>953238.26</v>
      </c>
      <c r="J15" s="43">
        <f>I15/H15</f>
        <v>1.0000401384809063</v>
      </c>
    </row>
    <row r="16" spans="1:10" ht="15" customHeight="1" thickBot="1">
      <c r="A16" s="173" t="s">
        <v>90</v>
      </c>
      <c r="B16" s="174"/>
      <c r="C16" s="68">
        <v>0</v>
      </c>
      <c r="D16" s="69">
        <v>73700</v>
      </c>
      <c r="E16" s="70">
        <v>73694</v>
      </c>
      <c r="F16" s="43">
        <f>E16/D16</f>
        <v>0.9999185888738128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84100</v>
      </c>
      <c r="D18" s="72">
        <v>161900</v>
      </c>
      <c r="E18" s="61">
        <v>161878.77</v>
      </c>
      <c r="F18" s="43">
        <f>E18/D18</f>
        <v>0.9998688696726373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346000</v>
      </c>
      <c r="D19" s="61">
        <v>735800</v>
      </c>
      <c r="E19" s="61">
        <v>735639.68</v>
      </c>
      <c r="F19" s="43">
        <f aca="true" t="shared" si="1" ref="F19:F42">E19/D19</f>
        <v>0.9997821147050829</v>
      </c>
      <c r="G19" s="21">
        <v>4000</v>
      </c>
      <c r="H19" s="21">
        <v>8300</v>
      </c>
      <c r="I19" s="61">
        <v>8278.16</v>
      </c>
      <c r="J19" s="43">
        <f>I19/H19</f>
        <v>0.9973686746987952</v>
      </c>
    </row>
    <row r="20" spans="1:10" ht="15" customHeight="1">
      <c r="A20" s="18" t="s">
        <v>125</v>
      </c>
      <c r="B20" s="19">
        <v>501</v>
      </c>
      <c r="C20" s="71">
        <v>1450400</v>
      </c>
      <c r="D20" s="61">
        <v>1149400</v>
      </c>
      <c r="E20" s="61">
        <v>1149395.08</v>
      </c>
      <c r="F20" s="43">
        <f t="shared" si="1"/>
        <v>0.9999957195058292</v>
      </c>
      <c r="G20" s="21">
        <v>50000</v>
      </c>
      <c r="H20" s="21">
        <v>61300</v>
      </c>
      <c r="I20" s="61">
        <v>61284.66</v>
      </c>
      <c r="J20" s="43">
        <f>I20/H20</f>
        <v>0.9997497553017946</v>
      </c>
    </row>
    <row r="21" spans="1:10" ht="15" customHeight="1">
      <c r="A21" s="10" t="s">
        <v>126</v>
      </c>
      <c r="B21" s="11">
        <v>502</v>
      </c>
      <c r="C21" s="74">
        <v>818000</v>
      </c>
      <c r="D21" s="72">
        <v>948600</v>
      </c>
      <c r="E21" s="72">
        <v>948628.59</v>
      </c>
      <c r="F21" s="43">
        <f t="shared" si="1"/>
        <v>1.000030139152435</v>
      </c>
      <c r="G21" s="123">
        <v>114000</v>
      </c>
      <c r="H21" s="123">
        <v>111700</v>
      </c>
      <c r="I21" s="72">
        <v>111677.87</v>
      </c>
      <c r="J21" s="43">
        <f>I21/H21</f>
        <v>0.9998018800358102</v>
      </c>
    </row>
    <row r="22" spans="1:10" ht="15" customHeight="1">
      <c r="A22" s="10" t="s">
        <v>127</v>
      </c>
      <c r="B22" s="11">
        <v>502</v>
      </c>
      <c r="C22" s="74">
        <v>721000</v>
      </c>
      <c r="D22" s="72">
        <v>503700</v>
      </c>
      <c r="E22" s="72">
        <v>503741.44</v>
      </c>
      <c r="F22" s="43">
        <f t="shared" si="1"/>
        <v>1.0000822711931705</v>
      </c>
      <c r="G22" s="123">
        <v>117000</v>
      </c>
      <c r="H22" s="123">
        <v>100700</v>
      </c>
      <c r="I22" s="72">
        <v>100698.56</v>
      </c>
      <c r="J22" s="43">
        <f>I22/H22</f>
        <v>0.9999857000993049</v>
      </c>
    </row>
    <row r="23" spans="1:10" ht="15" customHeight="1">
      <c r="A23" s="10" t="s">
        <v>128</v>
      </c>
      <c r="B23" s="11">
        <v>502</v>
      </c>
      <c r="C23" s="74">
        <v>517000</v>
      </c>
      <c r="D23" s="72">
        <v>386800</v>
      </c>
      <c r="E23" s="72">
        <v>386795.8</v>
      </c>
      <c r="F23" s="43">
        <f t="shared" si="1"/>
        <v>0.9999891416752844</v>
      </c>
      <c r="G23" s="123">
        <v>63000</v>
      </c>
      <c r="H23" s="123">
        <v>72500</v>
      </c>
      <c r="I23" s="72">
        <v>72567.2</v>
      </c>
      <c r="J23" s="43">
        <f>I23/H23</f>
        <v>1.0009268965517242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8000</v>
      </c>
      <c r="H25" s="123">
        <v>9600</v>
      </c>
      <c r="I25" s="72">
        <v>9570</v>
      </c>
      <c r="J25" s="43">
        <f>I25/H25</f>
        <v>0.996875</v>
      </c>
    </row>
    <row r="26" spans="1:10" ht="15" customHeight="1">
      <c r="A26" s="10" t="s">
        <v>131</v>
      </c>
      <c r="B26" s="11">
        <v>511</v>
      </c>
      <c r="C26" s="74">
        <v>196500</v>
      </c>
      <c r="D26" s="72">
        <v>452000</v>
      </c>
      <c r="E26" s="72">
        <v>452073.3</v>
      </c>
      <c r="F26" s="43">
        <f t="shared" si="1"/>
        <v>1.0001621681415929</v>
      </c>
      <c r="G26" s="123">
        <v>30000</v>
      </c>
      <c r="H26" s="123">
        <v>300</v>
      </c>
      <c r="I26" s="72">
        <v>286.4</v>
      </c>
      <c r="J26" s="43">
        <f>I26/H26</f>
        <v>0.9546666666666666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1300</v>
      </c>
      <c r="E27" s="72">
        <v>1306</v>
      </c>
      <c r="F27" s="43">
        <f t="shared" si="1"/>
        <v>1.0046153846153847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0</v>
      </c>
      <c r="E28" s="72">
        <f>+C28</f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840700</v>
      </c>
      <c r="D29" s="72">
        <v>1247100</v>
      </c>
      <c r="E29" s="72">
        <v>1246956.74</v>
      </c>
      <c r="F29" s="43">
        <f t="shared" si="1"/>
        <v>0.9998851254911394</v>
      </c>
      <c r="G29" s="123">
        <v>26000</v>
      </c>
      <c r="H29" s="123">
        <v>38200</v>
      </c>
      <c r="I29" s="72">
        <v>38219.8</v>
      </c>
      <c r="J29" s="43">
        <f>I29/H29</f>
        <v>1.00051832460733</v>
      </c>
    </row>
    <row r="30" spans="1:10" ht="15" customHeight="1">
      <c r="A30" s="10" t="s">
        <v>134</v>
      </c>
      <c r="B30" s="11">
        <v>521</v>
      </c>
      <c r="C30" s="74">
        <v>100000</v>
      </c>
      <c r="D30" s="72">
        <v>415500</v>
      </c>
      <c r="E30" s="72">
        <v>415500</v>
      </c>
      <c r="F30" s="43">
        <f t="shared" si="1"/>
        <v>1</v>
      </c>
      <c r="G30" s="123">
        <v>290000</v>
      </c>
      <c r="H30" s="123">
        <v>239200</v>
      </c>
      <c r="I30" s="72">
        <v>239067</v>
      </c>
      <c r="J30" s="43">
        <f>I30/H30</f>
        <v>0.9994439799331104</v>
      </c>
    </row>
    <row r="31" spans="1:10" ht="15" customHeight="1">
      <c r="A31" s="10" t="s">
        <v>135</v>
      </c>
      <c r="B31" s="11">
        <v>524</v>
      </c>
      <c r="C31" s="74">
        <v>34200</v>
      </c>
      <c r="D31" s="72">
        <v>135700</v>
      </c>
      <c r="E31" s="72">
        <v>135670</v>
      </c>
      <c r="F31" s="43">
        <f>E31/D31</f>
        <v>0.9997789240972734</v>
      </c>
      <c r="G31" s="123">
        <v>40600</v>
      </c>
      <c r="H31" s="123">
        <v>36400</v>
      </c>
      <c r="I31" s="72">
        <v>36403</v>
      </c>
      <c r="J31" s="43">
        <f>I31/H31</f>
        <v>1.0000824175824177</v>
      </c>
    </row>
    <row r="32" spans="1:10" ht="15" customHeight="1">
      <c r="A32" s="10" t="s">
        <v>206</v>
      </c>
      <c r="B32" s="11">
        <v>527</v>
      </c>
      <c r="C32" s="74">
        <v>2000</v>
      </c>
      <c r="D32" s="72">
        <v>97600</v>
      </c>
      <c r="E32" s="72">
        <v>97642.27</v>
      </c>
      <c r="F32" s="43">
        <f t="shared" si="1"/>
        <v>1.0004330942622952</v>
      </c>
      <c r="G32" s="123">
        <v>2400</v>
      </c>
      <c r="H32" s="123">
        <v>2900</v>
      </c>
      <c r="I32" s="72">
        <v>2868.28</v>
      </c>
      <c r="J32" s="43">
        <f>I32/H32</f>
        <v>0.9890620689655173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200</v>
      </c>
      <c r="I33" s="72">
        <v>198</v>
      </c>
      <c r="J33" s="43">
        <f>I33/H33</f>
        <v>0.99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190</v>
      </c>
      <c r="B38" s="11">
        <v>549</v>
      </c>
      <c r="C38" s="74">
        <v>0</v>
      </c>
      <c r="D38" s="72">
        <v>0</v>
      </c>
      <c r="E38" s="72">
        <v>0</v>
      </c>
      <c r="F38" s="43">
        <v>0</v>
      </c>
      <c r="G38" s="123">
        <v>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189200</v>
      </c>
      <c r="D39" s="72">
        <v>192700</v>
      </c>
      <c r="E39" s="72">
        <v>192687.99</v>
      </c>
      <c r="F39" s="43">
        <f t="shared" si="1"/>
        <v>0.9999376751427088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300</v>
      </c>
      <c r="D40" s="77">
        <v>200</v>
      </c>
      <c r="E40" s="77">
        <v>153.86</v>
      </c>
      <c r="F40" s="43">
        <f t="shared" si="1"/>
        <v>0.7693000000000001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5304400</v>
      </c>
      <c r="D41" s="50">
        <f>SUM(D7:D16)</f>
        <v>6428300</v>
      </c>
      <c r="E41" s="50">
        <f>SUM(E7:E16)</f>
        <v>6428069.52</v>
      </c>
      <c r="F41" s="51">
        <f t="shared" si="1"/>
        <v>0.9999641460417217</v>
      </c>
      <c r="G41" s="52">
        <f>SUM(G7:G16)</f>
        <v>995000</v>
      </c>
      <c r="H41" s="52">
        <f>SUM(H7:H16)</f>
        <v>953200</v>
      </c>
      <c r="I41" s="53">
        <f>SUM(I7:I16)</f>
        <v>953238.26</v>
      </c>
      <c r="J41" s="51">
        <f>I41/H41</f>
        <v>1.0000401384809063</v>
      </c>
    </row>
    <row r="42" spans="1:10" ht="15" customHeight="1" thickBot="1">
      <c r="A42" s="13" t="s">
        <v>21</v>
      </c>
      <c r="B42" s="16"/>
      <c r="C42" s="54">
        <f>-SUM(C18:C40)</f>
        <v>-5304400</v>
      </c>
      <c r="D42" s="54">
        <f>-SUM(D18:D40)</f>
        <v>-6428300</v>
      </c>
      <c r="E42" s="54">
        <f>-SUM(E18:E40)</f>
        <v>-6428069.5200000005</v>
      </c>
      <c r="F42" s="43">
        <f t="shared" si="1"/>
        <v>0.9999641460417218</v>
      </c>
      <c r="G42" s="55">
        <f>-SUM(G18:G40)</f>
        <v>-745000</v>
      </c>
      <c r="H42" s="55">
        <f>-SUM(H18:H40)</f>
        <v>-681300</v>
      </c>
      <c r="I42" s="56">
        <f>-SUM(I18:I40)</f>
        <v>-681118.93</v>
      </c>
      <c r="J42" s="49">
        <f>I42/H42</f>
        <v>0.9997342286804639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250000</v>
      </c>
      <c r="H43" s="93">
        <f>+H41+H42</f>
        <v>271900</v>
      </c>
      <c r="I43" s="79">
        <f>+I41+I42</f>
        <v>272119.32999999996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272119.32999999996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60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O22" sqref="O22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75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76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60">
        <v>3396000</v>
      </c>
      <c r="D7" s="21">
        <v>3610600</v>
      </c>
      <c r="E7" s="61">
        <v>3610600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62">
        <v>0</v>
      </c>
      <c r="D8" s="63">
        <v>646600</v>
      </c>
      <c r="E8" s="64">
        <v>646600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222</v>
      </c>
      <c r="B9" s="20"/>
      <c r="C9" s="62">
        <v>0</v>
      </c>
      <c r="D9" s="63">
        <v>547900</v>
      </c>
      <c r="E9" s="64">
        <v>547881.51</v>
      </c>
      <c r="F9" s="43">
        <f>E9/D9</f>
        <v>0.9999662529658697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0" ht="15" customHeight="1">
      <c r="A10" s="13" t="s">
        <v>234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</row>
    <row r="11" spans="1:10" ht="15" customHeight="1">
      <c r="A11" s="13" t="s">
        <v>176</v>
      </c>
      <c r="B11" s="20"/>
      <c r="C11" s="62">
        <v>0</v>
      </c>
      <c r="D11" s="63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0" ht="15" customHeight="1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</row>
    <row r="13" spans="1:10" ht="15" customHeight="1">
      <c r="A13" s="182" t="s">
        <v>58</v>
      </c>
      <c r="B13" s="183"/>
      <c r="C13" s="62">
        <v>320000</v>
      </c>
      <c r="D13" s="63">
        <v>254200</v>
      </c>
      <c r="E13" s="64">
        <v>254150</v>
      </c>
      <c r="F13" s="43">
        <f>E13/D13</f>
        <v>0.9998033044846577</v>
      </c>
      <c r="G13" s="132">
        <v>0</v>
      </c>
      <c r="H13" s="63">
        <v>0</v>
      </c>
      <c r="I13" s="64">
        <v>0</v>
      </c>
      <c r="J13" s="46">
        <f t="shared" si="0"/>
        <v>0</v>
      </c>
    </row>
    <row r="14" spans="1:10" ht="15" customHeight="1">
      <c r="A14" s="182" t="s">
        <v>59</v>
      </c>
      <c r="B14" s="184"/>
      <c r="C14" s="62">
        <v>1600000</v>
      </c>
      <c r="D14" s="63">
        <v>1620900</v>
      </c>
      <c r="E14" s="64">
        <v>1622869</v>
      </c>
      <c r="F14" s="43">
        <f>E14/D14</f>
        <v>1.0012147572336356</v>
      </c>
      <c r="G14" s="132">
        <v>0</v>
      </c>
      <c r="H14" s="63">
        <v>0</v>
      </c>
      <c r="I14" s="64">
        <v>0</v>
      </c>
      <c r="J14" s="46">
        <f t="shared" si="0"/>
        <v>0</v>
      </c>
    </row>
    <row r="15" spans="1:10" ht="15" customHeight="1">
      <c r="A15" s="13" t="s">
        <v>68</v>
      </c>
      <c r="B15" s="20"/>
      <c r="C15" s="65">
        <v>1000</v>
      </c>
      <c r="D15" s="66">
        <v>1144000</v>
      </c>
      <c r="E15" s="67">
        <v>1143804.68</v>
      </c>
      <c r="F15" s="43">
        <f>E15/D15</f>
        <v>0.9998292657342657</v>
      </c>
      <c r="G15" s="133">
        <v>700000</v>
      </c>
      <c r="H15" s="66">
        <v>804800</v>
      </c>
      <c r="I15" s="67">
        <v>805283.04</v>
      </c>
      <c r="J15" s="43">
        <f>I15/H15</f>
        <v>1.0006001988071571</v>
      </c>
    </row>
    <row r="16" spans="1:10" ht="15" customHeight="1" thickBot="1">
      <c r="A16" s="173" t="s">
        <v>212</v>
      </c>
      <c r="B16" s="174"/>
      <c r="C16" s="68">
        <v>0</v>
      </c>
      <c r="D16" s="69">
        <v>456200</v>
      </c>
      <c r="E16" s="70">
        <v>456145.15</v>
      </c>
      <c r="F16" s="43">
        <f>E16/D16</f>
        <v>0.9998797676457695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184000</v>
      </c>
      <c r="D18" s="72">
        <v>1066900</v>
      </c>
      <c r="E18" s="61">
        <v>1002348.46</v>
      </c>
      <c r="F18" s="43">
        <f aca="true" t="shared" si="1" ref="F18:F23">E18/D18</f>
        <v>0.939496166463586</v>
      </c>
      <c r="G18" s="21">
        <v>0</v>
      </c>
      <c r="H18" s="21">
        <v>32400</v>
      </c>
      <c r="I18" s="61">
        <v>32387</v>
      </c>
      <c r="J18" s="43">
        <f aca="true" t="shared" si="2" ref="J18:J23">I18/H18</f>
        <v>0.9995987654320988</v>
      </c>
    </row>
    <row r="19" spans="1:10" ht="15" customHeight="1">
      <c r="A19" s="18" t="s">
        <v>124</v>
      </c>
      <c r="B19" s="19">
        <v>501</v>
      </c>
      <c r="C19" s="71">
        <v>610000</v>
      </c>
      <c r="D19" s="61">
        <v>1336200</v>
      </c>
      <c r="E19" s="61">
        <v>1284526.89</v>
      </c>
      <c r="F19" s="43">
        <f t="shared" si="1"/>
        <v>0.9613283116299954</v>
      </c>
      <c r="G19" s="21">
        <v>10000</v>
      </c>
      <c r="H19" s="21">
        <v>15200</v>
      </c>
      <c r="I19" s="61">
        <v>15181.04</v>
      </c>
      <c r="J19" s="43">
        <f t="shared" si="2"/>
        <v>0.9987526315789474</v>
      </c>
    </row>
    <row r="20" spans="1:10" ht="15" customHeight="1">
      <c r="A20" s="18" t="s">
        <v>125</v>
      </c>
      <c r="B20" s="19">
        <v>501</v>
      </c>
      <c r="C20" s="71">
        <v>1600000</v>
      </c>
      <c r="D20" s="61">
        <v>1600000</v>
      </c>
      <c r="E20" s="61">
        <v>1598960.76</v>
      </c>
      <c r="F20" s="43">
        <f t="shared" si="1"/>
        <v>0.999350475</v>
      </c>
      <c r="G20" s="21">
        <v>75000</v>
      </c>
      <c r="H20" s="21">
        <v>153300</v>
      </c>
      <c r="I20" s="61">
        <v>153295.18</v>
      </c>
      <c r="J20" s="43">
        <f t="shared" si="2"/>
        <v>0.999968558382257</v>
      </c>
    </row>
    <row r="21" spans="1:10" ht="15" customHeight="1">
      <c r="A21" s="10" t="s">
        <v>126</v>
      </c>
      <c r="B21" s="11">
        <v>502</v>
      </c>
      <c r="C21" s="74">
        <v>700000</v>
      </c>
      <c r="D21" s="72">
        <v>599300</v>
      </c>
      <c r="E21" s="72">
        <v>599218.58</v>
      </c>
      <c r="F21" s="43">
        <f t="shared" si="1"/>
        <v>0.9998641414984147</v>
      </c>
      <c r="G21" s="123">
        <v>55000</v>
      </c>
      <c r="H21" s="123">
        <v>29000</v>
      </c>
      <c r="I21" s="72">
        <v>28991.7</v>
      </c>
      <c r="J21" s="43">
        <f t="shared" si="2"/>
        <v>0.9997137931034483</v>
      </c>
    </row>
    <row r="22" spans="1:10" ht="15" customHeight="1">
      <c r="A22" s="10" t="s">
        <v>127</v>
      </c>
      <c r="B22" s="11">
        <v>502</v>
      </c>
      <c r="C22" s="74">
        <v>650000</v>
      </c>
      <c r="D22" s="72">
        <v>489200</v>
      </c>
      <c r="E22" s="72">
        <v>489188.3</v>
      </c>
      <c r="F22" s="43">
        <f t="shared" si="1"/>
        <v>0.9999760834014718</v>
      </c>
      <c r="G22" s="123">
        <v>60000</v>
      </c>
      <c r="H22" s="123">
        <v>33400</v>
      </c>
      <c r="I22" s="72">
        <v>33448.7</v>
      </c>
      <c r="J22" s="43">
        <f t="shared" si="2"/>
        <v>1.0014580838323353</v>
      </c>
    </row>
    <row r="23" spans="1:10" ht="15" customHeight="1">
      <c r="A23" s="10" t="s">
        <v>128</v>
      </c>
      <c r="B23" s="11">
        <v>502</v>
      </c>
      <c r="C23" s="74">
        <v>370000</v>
      </c>
      <c r="D23" s="72">
        <v>382100</v>
      </c>
      <c r="E23" s="72">
        <v>382106.65</v>
      </c>
      <c r="F23" s="43">
        <f t="shared" si="1"/>
        <v>1.0000174038209892</v>
      </c>
      <c r="G23" s="123">
        <v>15000</v>
      </c>
      <c r="H23" s="123">
        <v>14900</v>
      </c>
      <c r="I23" s="72">
        <v>14901.35</v>
      </c>
      <c r="J23" s="43">
        <f t="shared" si="2"/>
        <v>1.0000906040268456</v>
      </c>
    </row>
    <row r="24" spans="1:10" ht="15" customHeight="1">
      <c r="A24" s="10" t="s">
        <v>129</v>
      </c>
      <c r="B24" s="11">
        <v>502</v>
      </c>
      <c r="C24" s="74">
        <v>0</v>
      </c>
      <c r="D24" s="72">
        <v>0</v>
      </c>
      <c r="E24" s="72">
        <v>0</v>
      </c>
      <c r="F24" s="43">
        <v>0</v>
      </c>
      <c r="G24" s="123">
        <v>0</v>
      </c>
      <c r="H24" s="123">
        <v>0</v>
      </c>
      <c r="I24" s="72">
        <v>0</v>
      </c>
      <c r="J24" s="43">
        <v>0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8000</v>
      </c>
      <c r="H25" s="123">
        <v>10800</v>
      </c>
      <c r="I25" s="72">
        <v>10800</v>
      </c>
      <c r="J25" s="43">
        <f>I25/H25</f>
        <v>1</v>
      </c>
    </row>
    <row r="26" spans="1:10" ht="15" customHeight="1">
      <c r="A26" s="10" t="s">
        <v>131</v>
      </c>
      <c r="B26" s="11">
        <v>511</v>
      </c>
      <c r="C26" s="74">
        <v>80000</v>
      </c>
      <c r="D26" s="72">
        <v>280300</v>
      </c>
      <c r="E26" s="72">
        <v>280255.43</v>
      </c>
      <c r="F26" s="43">
        <f aca="true" t="shared" si="3" ref="F26:F32">E26/D26</f>
        <v>0.9998409917945058</v>
      </c>
      <c r="G26" s="123">
        <v>0</v>
      </c>
      <c r="H26" s="123">
        <v>12100</v>
      </c>
      <c r="I26" s="72">
        <v>12100</v>
      </c>
      <c r="J26" s="43">
        <f>I26/H26</f>
        <v>1</v>
      </c>
    </row>
    <row r="27" spans="1:10" ht="15" customHeight="1">
      <c r="A27" s="10" t="s">
        <v>141</v>
      </c>
      <c r="B27" s="11">
        <v>512</v>
      </c>
      <c r="C27" s="74">
        <v>1000</v>
      </c>
      <c r="D27" s="72">
        <v>29800</v>
      </c>
      <c r="E27" s="72">
        <v>29761</v>
      </c>
      <c r="F27" s="43">
        <f t="shared" si="3"/>
        <v>0.9986912751677852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2000</v>
      </c>
      <c r="D28" s="72">
        <v>2100</v>
      </c>
      <c r="E28" s="72">
        <v>2053</v>
      </c>
      <c r="F28" s="43">
        <f t="shared" si="3"/>
        <v>0.9776190476190476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892000</v>
      </c>
      <c r="D29" s="72">
        <v>1439900</v>
      </c>
      <c r="E29" s="72">
        <v>1420496.89</v>
      </c>
      <c r="F29" s="43">
        <f t="shared" si="3"/>
        <v>0.986524682269602</v>
      </c>
      <c r="G29" s="123">
        <v>100000</v>
      </c>
      <c r="H29" s="123">
        <v>64600</v>
      </c>
      <c r="I29" s="72">
        <v>64555.81</v>
      </c>
      <c r="J29" s="43">
        <f>I29/H29</f>
        <v>0.9993159442724457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555500</v>
      </c>
      <c r="E30" s="72">
        <v>555500</v>
      </c>
      <c r="F30" s="43">
        <f t="shared" si="3"/>
        <v>1</v>
      </c>
      <c r="G30" s="123">
        <v>300000</v>
      </c>
      <c r="H30" s="123">
        <v>235300</v>
      </c>
      <c r="I30" s="72">
        <v>235367</v>
      </c>
      <c r="J30" s="43">
        <f>I30/H30</f>
        <v>1.0002847428814279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169700</v>
      </c>
      <c r="E31" s="72">
        <v>169766</v>
      </c>
      <c r="F31" s="43">
        <f t="shared" si="3"/>
        <v>1.0003889216263995</v>
      </c>
      <c r="G31" s="123">
        <v>20000</v>
      </c>
      <c r="H31" s="123">
        <v>38600</v>
      </c>
      <c r="I31" s="72">
        <v>38612</v>
      </c>
      <c r="J31" s="43">
        <f>I31/H31</f>
        <v>1.0003108808290155</v>
      </c>
    </row>
    <row r="32" spans="1:10" ht="15" customHeight="1">
      <c r="A32" s="10" t="s">
        <v>223</v>
      </c>
      <c r="B32" s="11">
        <v>527</v>
      </c>
      <c r="C32" s="74">
        <v>0</v>
      </c>
      <c r="D32" s="72">
        <v>99000</v>
      </c>
      <c r="E32" s="72">
        <v>98946.9</v>
      </c>
      <c r="F32" s="43">
        <f t="shared" si="3"/>
        <v>0.9994636363636363</v>
      </c>
      <c r="G32" s="123">
        <v>1000</v>
      </c>
      <c r="H32" s="123">
        <v>600</v>
      </c>
      <c r="I32" s="72">
        <v>450.8</v>
      </c>
      <c r="J32" s="43">
        <f>I32/H32</f>
        <v>0.7513333333333333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0</v>
      </c>
      <c r="I33" s="72">
        <v>0</v>
      </c>
      <c r="J33" s="43">
        <v>0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174</v>
      </c>
      <c r="B38" s="11">
        <v>549</v>
      </c>
      <c r="C38" s="74">
        <v>1000</v>
      </c>
      <c r="D38" s="72">
        <v>2200</v>
      </c>
      <c r="E38" s="72">
        <v>2208.61</v>
      </c>
      <c r="F38" s="43">
        <f>E38/D38</f>
        <v>1.0039136363636365</v>
      </c>
      <c r="G38" s="123">
        <v>0</v>
      </c>
      <c r="H38" s="123">
        <v>17600</v>
      </c>
      <c r="I38" s="72">
        <v>17621</v>
      </c>
      <c r="J38" s="43">
        <f>I38/H38</f>
        <v>1.0011931818181818</v>
      </c>
    </row>
    <row r="39" spans="1:10" ht="15" customHeight="1">
      <c r="A39" s="17" t="s">
        <v>140</v>
      </c>
      <c r="B39" s="9">
        <v>551</v>
      </c>
      <c r="C39" s="74">
        <v>227000</v>
      </c>
      <c r="D39" s="72">
        <v>242900</v>
      </c>
      <c r="E39" s="72">
        <v>242830.76</v>
      </c>
      <c r="F39" s="43">
        <f>E39/D39</f>
        <v>0.9997149444215727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300</v>
      </c>
      <c r="E40" s="77">
        <v>209.23</v>
      </c>
      <c r="F40" s="43">
        <f>E40/D40</f>
        <v>0.6974333333333333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5317000</v>
      </c>
      <c r="D41" s="50">
        <f>SUM(D7:D16)</f>
        <v>8295400</v>
      </c>
      <c r="E41" s="50">
        <f>SUM(E7:E16)</f>
        <v>8297050.34</v>
      </c>
      <c r="F41" s="51">
        <f>E41/D41</f>
        <v>1.000198946404031</v>
      </c>
      <c r="G41" s="52">
        <f>SUM(G7:G16)</f>
        <v>700000</v>
      </c>
      <c r="H41" s="52">
        <f>SUM(H7:H16)</f>
        <v>804800</v>
      </c>
      <c r="I41" s="53">
        <f>SUM(I7:I16)</f>
        <v>805283.04</v>
      </c>
      <c r="J41" s="51">
        <f>I41/H41</f>
        <v>1.0006001988071571</v>
      </c>
    </row>
    <row r="42" spans="1:10" ht="15" customHeight="1" thickBot="1">
      <c r="A42" s="13" t="s">
        <v>21</v>
      </c>
      <c r="B42" s="16"/>
      <c r="C42" s="54">
        <f>-SUM(C18:C40)</f>
        <v>-5317000</v>
      </c>
      <c r="D42" s="54">
        <f>-SUM(D18:D40)</f>
        <v>-8295400</v>
      </c>
      <c r="E42" s="54">
        <f>-SUM(E18:E40)</f>
        <v>-8158377.46</v>
      </c>
      <c r="F42" s="43">
        <f>E42/D42</f>
        <v>0.9834821057453529</v>
      </c>
      <c r="G42" s="55">
        <f>-SUM(G18:G40)</f>
        <v>-644000</v>
      </c>
      <c r="H42" s="55">
        <f>-SUM(H18:H40)</f>
        <v>-657800</v>
      </c>
      <c r="I42" s="56">
        <f>-SUM(I18:I40)</f>
        <v>-657711.5800000001</v>
      </c>
      <c r="J42" s="49">
        <f>I42/H42</f>
        <v>0.9998655822438433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138672.8799999999</v>
      </c>
      <c r="F43" s="59" t="s">
        <v>19</v>
      </c>
      <c r="G43" s="141">
        <f>+G41+G42</f>
        <v>56000</v>
      </c>
      <c r="H43" s="93">
        <f>+H41+H42</f>
        <v>147000</v>
      </c>
      <c r="I43" s="79">
        <f>+I41+I42</f>
        <v>147571.45999999996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286244.33999999985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60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I41" sqref="I41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6384" width="9.125" style="5" customWidth="1"/>
  </cols>
  <sheetData>
    <row r="1" spans="1:9" ht="15">
      <c r="A1" s="29" t="s">
        <v>73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74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60">
        <v>4155000</v>
      </c>
      <c r="D7" s="21">
        <v>4191600</v>
      </c>
      <c r="E7" s="61">
        <v>4191600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2" ht="15" customHeight="1">
      <c r="A8" s="13" t="s">
        <v>197</v>
      </c>
      <c r="B8" s="20"/>
      <c r="C8" s="62">
        <v>0</v>
      </c>
      <c r="D8" s="63">
        <v>1135600</v>
      </c>
      <c r="E8" s="64">
        <v>1135600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  <c r="L8" s="44"/>
    </row>
    <row r="9" spans="1:12" ht="15" customHeight="1">
      <c r="A9" s="13" t="s">
        <v>224</v>
      </c>
      <c r="B9" s="20"/>
      <c r="C9" s="62">
        <v>0</v>
      </c>
      <c r="D9" s="63">
        <v>10000</v>
      </c>
      <c r="E9" s="64">
        <v>10000</v>
      </c>
      <c r="F9" s="43">
        <f>E9/D9</f>
        <v>1</v>
      </c>
      <c r="G9" s="132">
        <v>0</v>
      </c>
      <c r="H9" s="63">
        <v>0</v>
      </c>
      <c r="I9" s="64">
        <v>0</v>
      </c>
      <c r="J9" s="46">
        <f>IF(ISERR(I9/H9),0,I9/H9)</f>
        <v>0</v>
      </c>
      <c r="L9" s="44"/>
    </row>
    <row r="10" spans="1:12" ht="15" customHeight="1">
      <c r="A10" s="13" t="s">
        <v>234</v>
      </c>
      <c r="B10" s="16"/>
      <c r="C10" s="62">
        <v>0</v>
      </c>
      <c r="D10" s="63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  <c r="L10" s="44"/>
    </row>
    <row r="11" spans="1:10" ht="15" customHeight="1">
      <c r="A11" s="13" t="s">
        <v>176</v>
      </c>
      <c r="B11" s="20"/>
      <c r="C11" s="62">
        <v>0</v>
      </c>
      <c r="D11" s="63">
        <v>49200</v>
      </c>
      <c r="E11" s="64">
        <v>49160</v>
      </c>
      <c r="F11" s="43">
        <f>E11/D11</f>
        <v>0.9991869918699187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2" ht="15" customHeight="1">
      <c r="A12" s="13" t="s">
        <v>171</v>
      </c>
      <c r="B12" s="16"/>
      <c r="C12" s="62">
        <v>0</v>
      </c>
      <c r="D12" s="63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  <c r="L12" s="44"/>
    </row>
    <row r="13" spans="1:12" ht="15" customHeight="1">
      <c r="A13" s="182" t="s">
        <v>58</v>
      </c>
      <c r="B13" s="183"/>
      <c r="C13" s="62">
        <v>560000</v>
      </c>
      <c r="D13" s="63">
        <v>402400</v>
      </c>
      <c r="E13" s="64">
        <v>402450</v>
      </c>
      <c r="F13" s="43">
        <f>E13/D13</f>
        <v>1.000124254473161</v>
      </c>
      <c r="G13" s="132">
        <v>0</v>
      </c>
      <c r="H13" s="63">
        <v>0</v>
      </c>
      <c r="I13" s="64">
        <v>0</v>
      </c>
      <c r="J13" s="46">
        <f t="shared" si="0"/>
        <v>0</v>
      </c>
      <c r="L13" s="44"/>
    </row>
    <row r="14" spans="1:12" ht="15" customHeight="1">
      <c r="A14" s="182" t="s">
        <v>59</v>
      </c>
      <c r="B14" s="184"/>
      <c r="C14" s="62">
        <v>3850000</v>
      </c>
      <c r="D14" s="63">
        <v>3026200</v>
      </c>
      <c r="E14" s="64">
        <v>3026207.05</v>
      </c>
      <c r="F14" s="43">
        <f>E14/D14</f>
        <v>1.0000023296543519</v>
      </c>
      <c r="G14" s="132">
        <v>0</v>
      </c>
      <c r="H14" s="63">
        <v>0</v>
      </c>
      <c r="I14" s="64">
        <v>0</v>
      </c>
      <c r="J14" s="46">
        <f t="shared" si="0"/>
        <v>0</v>
      </c>
      <c r="L14" s="44"/>
    </row>
    <row r="15" spans="1:10" ht="15" customHeight="1">
      <c r="A15" s="13" t="s">
        <v>68</v>
      </c>
      <c r="B15" s="20"/>
      <c r="C15" s="65">
        <v>0</v>
      </c>
      <c r="D15" s="66">
        <v>2311700</v>
      </c>
      <c r="E15" s="67">
        <v>2311627.38</v>
      </c>
      <c r="F15" s="43">
        <f>E15/D15</f>
        <v>0.9999685858891724</v>
      </c>
      <c r="G15" s="133">
        <v>2900000</v>
      </c>
      <c r="H15" s="66">
        <v>2569700</v>
      </c>
      <c r="I15" s="67">
        <v>2569610.4</v>
      </c>
      <c r="J15" s="43">
        <f>I15/H15</f>
        <v>0.9999651321165894</v>
      </c>
    </row>
    <row r="16" spans="1:10" ht="15" customHeight="1" thickBot="1">
      <c r="A16" s="173" t="s">
        <v>212</v>
      </c>
      <c r="B16" s="174"/>
      <c r="C16" s="68">
        <v>0</v>
      </c>
      <c r="D16" s="69">
        <v>17700</v>
      </c>
      <c r="E16" s="70">
        <v>17699.89</v>
      </c>
      <c r="F16" s="43">
        <f>E16/D16</f>
        <v>0.9999937853107345</v>
      </c>
      <c r="G16" s="134">
        <v>0</v>
      </c>
      <c r="H16" s="69">
        <v>0</v>
      </c>
      <c r="I16" s="70">
        <v>0</v>
      </c>
      <c r="J16" s="47">
        <f t="shared" si="0"/>
        <v>0</v>
      </c>
    </row>
    <row r="17" spans="1:10" ht="15" customHeight="1">
      <c r="A17" s="185" t="s">
        <v>61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 customHeight="1">
      <c r="A18" s="18" t="s">
        <v>123</v>
      </c>
      <c r="B18" s="19">
        <v>558</v>
      </c>
      <c r="C18" s="71">
        <v>61300</v>
      </c>
      <c r="D18" s="72">
        <v>235100</v>
      </c>
      <c r="E18" s="61">
        <v>235075.35</v>
      </c>
      <c r="F18" s="43">
        <f>E18/D18</f>
        <v>0.9998951509995747</v>
      </c>
      <c r="G18" s="21">
        <v>0</v>
      </c>
      <c r="H18" s="21">
        <v>0</v>
      </c>
      <c r="I18" s="61">
        <v>0</v>
      </c>
      <c r="J18" s="43">
        <v>0</v>
      </c>
    </row>
    <row r="19" spans="1:10" ht="15" customHeight="1">
      <c r="A19" s="18" t="s">
        <v>124</v>
      </c>
      <c r="B19" s="19">
        <v>501</v>
      </c>
      <c r="C19" s="71">
        <v>430000</v>
      </c>
      <c r="D19" s="61">
        <v>1581400</v>
      </c>
      <c r="E19" s="61">
        <v>1581462.07</v>
      </c>
      <c r="F19" s="43">
        <f aca="true" t="shared" si="1" ref="F19:F24">E19/D19</f>
        <v>1.0000392500316175</v>
      </c>
      <c r="G19" s="21">
        <v>40000</v>
      </c>
      <c r="H19" s="21">
        <v>7200</v>
      </c>
      <c r="I19" s="61">
        <v>7196.52</v>
      </c>
      <c r="J19" s="43">
        <f aca="true" t="shared" si="2" ref="J19:J27">I19/H19</f>
        <v>0.9995166666666667</v>
      </c>
    </row>
    <row r="20" spans="1:10" ht="15" customHeight="1">
      <c r="A20" s="18" t="s">
        <v>125</v>
      </c>
      <c r="B20" s="19">
        <v>501</v>
      </c>
      <c r="C20" s="71">
        <v>3850000</v>
      </c>
      <c r="D20" s="61">
        <v>3026200</v>
      </c>
      <c r="E20" s="61">
        <v>3026207.05</v>
      </c>
      <c r="F20" s="43">
        <f t="shared" si="1"/>
        <v>1.0000023296543519</v>
      </c>
      <c r="G20" s="21">
        <v>200000</v>
      </c>
      <c r="H20" s="21">
        <v>147600</v>
      </c>
      <c r="I20" s="61">
        <v>147548.11</v>
      </c>
      <c r="J20" s="43">
        <f t="shared" si="2"/>
        <v>0.9996484417344172</v>
      </c>
    </row>
    <row r="21" spans="1:10" ht="15" customHeight="1">
      <c r="A21" s="10" t="s">
        <v>126</v>
      </c>
      <c r="B21" s="11">
        <v>502</v>
      </c>
      <c r="C21" s="74">
        <v>1357000</v>
      </c>
      <c r="D21" s="72">
        <v>825400</v>
      </c>
      <c r="E21" s="72">
        <v>825456.79</v>
      </c>
      <c r="F21" s="43">
        <f t="shared" si="1"/>
        <v>1.0000688030046039</v>
      </c>
      <c r="G21" s="123">
        <v>676000</v>
      </c>
      <c r="H21" s="123">
        <v>424300</v>
      </c>
      <c r="I21" s="72">
        <v>424296</v>
      </c>
      <c r="J21" s="43">
        <f t="shared" si="2"/>
        <v>0.9999905727079896</v>
      </c>
    </row>
    <row r="22" spans="1:10" ht="15" customHeight="1">
      <c r="A22" s="10" t="s">
        <v>127</v>
      </c>
      <c r="B22" s="11">
        <v>502</v>
      </c>
      <c r="C22" s="74">
        <v>812000</v>
      </c>
      <c r="D22" s="72">
        <v>298800</v>
      </c>
      <c r="E22" s="72">
        <v>298801.87</v>
      </c>
      <c r="F22" s="43">
        <f t="shared" si="1"/>
        <v>1.0000062583668006</v>
      </c>
      <c r="G22" s="123">
        <v>321000</v>
      </c>
      <c r="H22" s="123">
        <v>402500</v>
      </c>
      <c r="I22" s="72">
        <v>402458.13</v>
      </c>
      <c r="J22" s="43">
        <f t="shared" si="2"/>
        <v>0.9998959751552795</v>
      </c>
    </row>
    <row r="23" spans="1:10" ht="15" customHeight="1">
      <c r="A23" s="10" t="s">
        <v>128</v>
      </c>
      <c r="B23" s="11">
        <v>502</v>
      </c>
      <c r="C23" s="74">
        <v>429000</v>
      </c>
      <c r="D23" s="72">
        <v>685700</v>
      </c>
      <c r="E23" s="72">
        <v>685769.15</v>
      </c>
      <c r="F23" s="43">
        <f t="shared" si="1"/>
        <v>1.0001008458509553</v>
      </c>
      <c r="G23" s="123">
        <v>98000</v>
      </c>
      <c r="H23" s="123">
        <v>125500</v>
      </c>
      <c r="I23" s="72">
        <v>125475.85</v>
      </c>
      <c r="J23" s="43">
        <f t="shared" si="2"/>
        <v>0.9998075697211156</v>
      </c>
    </row>
    <row r="24" spans="1:10" ht="15" customHeight="1">
      <c r="A24" s="10" t="s">
        <v>129</v>
      </c>
      <c r="B24" s="11">
        <v>502</v>
      </c>
      <c r="C24" s="74">
        <v>47000</v>
      </c>
      <c r="D24" s="72">
        <v>118300</v>
      </c>
      <c r="E24" s="72">
        <v>118309.82</v>
      </c>
      <c r="F24" s="43">
        <f t="shared" si="1"/>
        <v>1.0000830092983939</v>
      </c>
      <c r="G24" s="123">
        <v>21400</v>
      </c>
      <c r="H24" s="123">
        <v>4300</v>
      </c>
      <c r="I24" s="72">
        <v>4248.18</v>
      </c>
      <c r="J24" s="43">
        <f t="shared" si="2"/>
        <v>0.9879488372093024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22000</v>
      </c>
      <c r="H25" s="123">
        <v>11300</v>
      </c>
      <c r="I25" s="72">
        <v>11261.69</v>
      </c>
      <c r="J25" s="43">
        <f>I25/H25</f>
        <v>0.9966097345132744</v>
      </c>
    </row>
    <row r="26" spans="1:10" ht="15" customHeight="1">
      <c r="A26" s="10" t="s">
        <v>131</v>
      </c>
      <c r="B26" s="11">
        <v>511</v>
      </c>
      <c r="C26" s="74">
        <v>325000</v>
      </c>
      <c r="D26" s="72">
        <v>145300</v>
      </c>
      <c r="E26" s="72">
        <v>135231.6</v>
      </c>
      <c r="F26" s="43">
        <f aca="true" t="shared" si="3" ref="F26:F32">E26/D26</f>
        <v>0.9307061252580867</v>
      </c>
      <c r="G26" s="123">
        <v>38000</v>
      </c>
      <c r="H26" s="123">
        <v>13400</v>
      </c>
      <c r="I26" s="72">
        <v>13381.33</v>
      </c>
      <c r="J26" s="43">
        <f t="shared" si="2"/>
        <v>0.9986067164179104</v>
      </c>
    </row>
    <row r="27" spans="1:10" ht="15" customHeight="1">
      <c r="A27" s="10" t="s">
        <v>166</v>
      </c>
      <c r="B27" s="11">
        <v>512</v>
      </c>
      <c r="C27" s="74">
        <v>20000</v>
      </c>
      <c r="D27" s="72">
        <v>4800</v>
      </c>
      <c r="E27" s="72">
        <v>4786.84</v>
      </c>
      <c r="F27" s="43">
        <f t="shared" si="3"/>
        <v>0.9972583333333334</v>
      </c>
      <c r="G27" s="123">
        <v>0</v>
      </c>
      <c r="H27" s="123">
        <v>100</v>
      </c>
      <c r="I27" s="72">
        <v>64.16</v>
      </c>
      <c r="J27" s="43">
        <f t="shared" si="2"/>
        <v>0.6416</v>
      </c>
    </row>
    <row r="28" spans="1:10" ht="15" customHeight="1">
      <c r="A28" s="10" t="s">
        <v>132</v>
      </c>
      <c r="B28" s="11">
        <v>513</v>
      </c>
      <c r="C28" s="74">
        <v>0</v>
      </c>
      <c r="D28" s="72">
        <v>14500</v>
      </c>
      <c r="E28" s="72">
        <v>14520</v>
      </c>
      <c r="F28" s="43">
        <f t="shared" si="3"/>
        <v>1.0013793103448276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611800</v>
      </c>
      <c r="D29" s="72">
        <v>2438200</v>
      </c>
      <c r="E29" s="72">
        <v>2448056.3</v>
      </c>
      <c r="F29" s="43">
        <f t="shared" si="3"/>
        <v>1.0040424493478795</v>
      </c>
      <c r="G29" s="123">
        <v>252000</v>
      </c>
      <c r="H29" s="123">
        <v>381200</v>
      </c>
      <c r="I29" s="72">
        <v>381241.33</v>
      </c>
      <c r="J29" s="43">
        <f>I29/H29</f>
        <v>1.0001084207764954</v>
      </c>
    </row>
    <row r="30" spans="1:10" ht="15" customHeight="1">
      <c r="A30" s="10" t="s">
        <v>134</v>
      </c>
      <c r="B30" s="11">
        <v>521</v>
      </c>
      <c r="C30" s="74">
        <v>40000</v>
      </c>
      <c r="D30" s="72">
        <v>854700</v>
      </c>
      <c r="E30" s="72">
        <v>854715</v>
      </c>
      <c r="F30" s="43">
        <f t="shared" si="3"/>
        <v>1.00001755001755</v>
      </c>
      <c r="G30" s="123">
        <v>841000</v>
      </c>
      <c r="H30" s="123">
        <v>415000</v>
      </c>
      <c r="I30" s="72">
        <v>414984</v>
      </c>
      <c r="J30" s="43">
        <f>I30/H30</f>
        <v>0.9999614457831325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264200</v>
      </c>
      <c r="E31" s="72">
        <v>264161</v>
      </c>
      <c r="F31" s="43">
        <f t="shared" si="3"/>
        <v>0.9998523845571536</v>
      </c>
      <c r="G31" s="123">
        <v>88400</v>
      </c>
      <c r="H31" s="123">
        <v>80000</v>
      </c>
      <c r="I31" s="72">
        <v>79929</v>
      </c>
      <c r="J31" s="43">
        <f>I31/H31</f>
        <v>0.9991125</v>
      </c>
    </row>
    <row r="32" spans="1:10" ht="15" customHeight="1">
      <c r="A32" s="10" t="s">
        <v>206</v>
      </c>
      <c r="B32" s="11">
        <v>527</v>
      </c>
      <c r="C32" s="74">
        <v>25000</v>
      </c>
      <c r="D32" s="72">
        <v>91800</v>
      </c>
      <c r="E32" s="72">
        <v>91775.48</v>
      </c>
      <c r="F32" s="43">
        <f t="shared" si="3"/>
        <v>0.9997328976034858</v>
      </c>
      <c r="G32" s="123">
        <v>5200</v>
      </c>
      <c r="H32" s="123">
        <v>1300</v>
      </c>
      <c r="I32" s="72">
        <v>1240</v>
      </c>
      <c r="J32" s="43">
        <f>I32/H32</f>
        <v>0.9538461538461539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600</v>
      </c>
      <c r="I33" s="72">
        <v>572</v>
      </c>
      <c r="J33" s="43">
        <f>I33/H33</f>
        <v>0.9533333333333334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225</v>
      </c>
      <c r="B38" s="11">
        <v>549</v>
      </c>
      <c r="C38" s="74">
        <v>8000</v>
      </c>
      <c r="D38" s="72">
        <v>0</v>
      </c>
      <c r="E38" s="72">
        <v>0</v>
      </c>
      <c r="F38" s="43">
        <v>0</v>
      </c>
      <c r="G38" s="123">
        <v>7000</v>
      </c>
      <c r="H38" s="123">
        <v>0</v>
      </c>
      <c r="I38" s="72">
        <v>0</v>
      </c>
      <c r="J38" s="43">
        <v>0</v>
      </c>
    </row>
    <row r="39" spans="1:10" ht="15" customHeight="1">
      <c r="A39" s="17" t="s">
        <v>140</v>
      </c>
      <c r="B39" s="9">
        <v>551</v>
      </c>
      <c r="C39" s="74">
        <v>548900</v>
      </c>
      <c r="D39" s="72">
        <v>560000</v>
      </c>
      <c r="E39" s="72">
        <v>560016</v>
      </c>
      <c r="F39" s="43">
        <f>E39/D39</f>
        <v>1.0000285714285715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0</v>
      </c>
      <c r="E40" s="77">
        <v>0</v>
      </c>
      <c r="F40" s="49">
        <v>0</v>
      </c>
      <c r="G40" s="122">
        <v>0</v>
      </c>
      <c r="H40" s="122">
        <v>48500</v>
      </c>
      <c r="I40" s="77">
        <v>48450</v>
      </c>
      <c r="J40" s="43">
        <f>I40/H40</f>
        <v>0.9989690721649485</v>
      </c>
    </row>
    <row r="41" spans="1:10" ht="15" customHeight="1">
      <c r="A41" s="14" t="s">
        <v>20</v>
      </c>
      <c r="B41" s="15"/>
      <c r="C41" s="50">
        <f>SUM(C7:C16)</f>
        <v>8565000</v>
      </c>
      <c r="D41" s="50">
        <f>SUM(D7:D16)</f>
        <v>11144400</v>
      </c>
      <c r="E41" s="50">
        <f>SUM(E7:E16)</f>
        <v>11144344.32</v>
      </c>
      <c r="F41" s="51">
        <f>E41/D41</f>
        <v>0.999995003768709</v>
      </c>
      <c r="G41" s="52">
        <f>SUM(G7:G16)</f>
        <v>2900000</v>
      </c>
      <c r="H41" s="52">
        <f>SUM(H7:H16)</f>
        <v>2569700</v>
      </c>
      <c r="I41" s="53">
        <f>SUM(I7:I16)</f>
        <v>2569610.4</v>
      </c>
      <c r="J41" s="51">
        <f>I41/H41</f>
        <v>0.9999651321165894</v>
      </c>
    </row>
    <row r="42" spans="1:10" ht="15" customHeight="1" thickBot="1">
      <c r="A42" s="13" t="s">
        <v>21</v>
      </c>
      <c r="B42" s="16"/>
      <c r="C42" s="54">
        <f>-SUM(C18:C40)</f>
        <v>-8565000</v>
      </c>
      <c r="D42" s="54">
        <f>-SUM(D18:D40)</f>
        <v>-11144400</v>
      </c>
      <c r="E42" s="54">
        <f>-SUM(E18:E40)</f>
        <v>-11144344.32</v>
      </c>
      <c r="F42" s="43">
        <f>E42/D42</f>
        <v>0.999995003768709</v>
      </c>
      <c r="G42" s="55">
        <f>-SUM(G18:G40)</f>
        <v>-2610000</v>
      </c>
      <c r="H42" s="55">
        <f>-SUM(H18:H40)</f>
        <v>-2062800</v>
      </c>
      <c r="I42" s="56">
        <f>-SUM(I18:I40)</f>
        <v>-2062346.3</v>
      </c>
      <c r="J42" s="43">
        <f>I42/H42</f>
        <v>0.9997800562342447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0</v>
      </c>
      <c r="F43" s="59" t="s">
        <v>19</v>
      </c>
      <c r="G43" s="141">
        <f>+G41+G42</f>
        <v>290000</v>
      </c>
      <c r="H43" s="93">
        <f>+H41+H42</f>
        <v>506900</v>
      </c>
      <c r="I43" s="79">
        <f>+I41+I42</f>
        <v>507264.09999999986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507264.09999999986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  <row r="48" ht="12.75">
      <c r="C48" s="148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P23" sqref="P23"/>
    </sheetView>
  </sheetViews>
  <sheetFormatPr defaultColWidth="9.00390625" defaultRowHeight="12.75"/>
  <cols>
    <col min="1" max="1" width="52.00390625" style="6" customWidth="1"/>
    <col min="2" max="2" width="5.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625" style="3" customWidth="1"/>
    <col min="7" max="7" width="13.00390625" style="120" customWidth="1"/>
    <col min="8" max="9" width="13.00390625" style="3" customWidth="1"/>
    <col min="10" max="10" width="5.625" style="3" customWidth="1"/>
    <col min="11" max="11" width="9.125" style="4" customWidth="1"/>
    <col min="12" max="12" width="10.125" style="5" bestFit="1" customWidth="1"/>
    <col min="13" max="16384" width="9.125" style="5" customWidth="1"/>
  </cols>
  <sheetData>
    <row r="1" spans="1:9" ht="15">
      <c r="A1" s="29" t="s">
        <v>71</v>
      </c>
      <c r="D1" s="175" t="s">
        <v>8</v>
      </c>
      <c r="E1" s="175"/>
      <c r="F1" s="175"/>
      <c r="G1" s="119"/>
      <c r="H1" s="30" t="s">
        <v>9</v>
      </c>
      <c r="I1" s="31">
        <v>44561</v>
      </c>
    </row>
    <row r="2" ht="15" thickBot="1">
      <c r="A2" s="29" t="s">
        <v>72</v>
      </c>
    </row>
    <row r="3" spans="3:10" ht="12" customHeight="1">
      <c r="C3" s="176" t="s">
        <v>53</v>
      </c>
      <c r="D3" s="177"/>
      <c r="E3" s="177"/>
      <c r="F3" s="178"/>
      <c r="G3" s="179" t="s">
        <v>10</v>
      </c>
      <c r="H3" s="177"/>
      <c r="I3" s="177"/>
      <c r="J3" s="178"/>
    </row>
    <row r="4" spans="1:10" ht="12" customHeight="1">
      <c r="A4" s="32"/>
      <c r="B4" s="7"/>
      <c r="C4" s="33" t="s">
        <v>54</v>
      </c>
      <c r="D4" s="34" t="s">
        <v>55</v>
      </c>
      <c r="E4" s="35" t="s">
        <v>56</v>
      </c>
      <c r="F4" s="36" t="s">
        <v>7</v>
      </c>
      <c r="G4" s="128" t="s">
        <v>54</v>
      </c>
      <c r="H4" s="34" t="s">
        <v>55</v>
      </c>
      <c r="I4" s="8" t="s">
        <v>56</v>
      </c>
      <c r="J4" s="9" t="s">
        <v>7</v>
      </c>
    </row>
    <row r="5" spans="1:10" ht="9.75" customHeight="1" thickBot="1">
      <c r="A5" s="32"/>
      <c r="B5" s="37"/>
      <c r="C5" s="38" t="s">
        <v>11</v>
      </c>
      <c r="D5" s="39" t="s">
        <v>12</v>
      </c>
      <c r="E5" s="8" t="s">
        <v>13</v>
      </c>
      <c r="F5" s="9" t="s">
        <v>14</v>
      </c>
      <c r="G5" s="131" t="s">
        <v>15</v>
      </c>
      <c r="H5" s="39" t="s">
        <v>16</v>
      </c>
      <c r="I5" s="8" t="s">
        <v>17</v>
      </c>
      <c r="J5" s="9" t="s">
        <v>18</v>
      </c>
    </row>
    <row r="6" spans="1:10" ht="15" customHeigh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 customHeight="1">
      <c r="A7" s="180" t="s">
        <v>198</v>
      </c>
      <c r="B7" s="181"/>
      <c r="C7" s="24">
        <v>3769000</v>
      </c>
      <c r="D7" s="22">
        <v>3800900</v>
      </c>
      <c r="E7" s="61">
        <v>3800900</v>
      </c>
      <c r="F7" s="43">
        <f>E7/D7</f>
        <v>1</v>
      </c>
      <c r="G7" s="21">
        <v>0</v>
      </c>
      <c r="H7" s="21">
        <v>0</v>
      </c>
      <c r="I7" s="61">
        <v>0</v>
      </c>
      <c r="J7" s="43">
        <f aca="true" t="shared" si="0" ref="J7:J16">IF(ISERR(I7/H7),0,I7/H7)</f>
        <v>0</v>
      </c>
    </row>
    <row r="8" spans="1:10" ht="15" customHeight="1">
      <c r="A8" s="13" t="s">
        <v>197</v>
      </c>
      <c r="B8" s="20"/>
      <c r="C8" s="164">
        <v>0</v>
      </c>
      <c r="D8" s="64">
        <v>1072700</v>
      </c>
      <c r="E8" s="64">
        <v>1072700</v>
      </c>
      <c r="F8" s="43">
        <f>E8/D8</f>
        <v>1</v>
      </c>
      <c r="G8" s="132">
        <v>0</v>
      </c>
      <c r="H8" s="63">
        <v>0</v>
      </c>
      <c r="I8" s="64">
        <v>0</v>
      </c>
      <c r="J8" s="46">
        <f t="shared" si="0"/>
        <v>0</v>
      </c>
    </row>
    <row r="9" spans="1:10" ht="15" customHeight="1">
      <c r="A9" s="13" t="s">
        <v>177</v>
      </c>
      <c r="B9" s="20"/>
      <c r="C9" s="164">
        <v>0</v>
      </c>
      <c r="D9" s="64">
        <v>347800</v>
      </c>
      <c r="E9" s="64">
        <v>342629.61</v>
      </c>
      <c r="F9" s="43">
        <f>E9/D9</f>
        <v>0.985134013801035</v>
      </c>
      <c r="G9" s="132">
        <v>0</v>
      </c>
      <c r="H9" s="63">
        <v>0</v>
      </c>
      <c r="I9" s="64">
        <v>0</v>
      </c>
      <c r="J9" s="46">
        <f>IF(ISERR(I9/H9),0,I9/H9)</f>
        <v>0</v>
      </c>
    </row>
    <row r="10" spans="1:12" ht="15" customHeight="1">
      <c r="A10" s="13" t="s">
        <v>234</v>
      </c>
      <c r="B10" s="16"/>
      <c r="C10" s="164">
        <v>0</v>
      </c>
      <c r="D10" s="64">
        <v>0</v>
      </c>
      <c r="E10" s="64">
        <v>0</v>
      </c>
      <c r="F10" s="43">
        <v>0</v>
      </c>
      <c r="G10" s="132">
        <v>0</v>
      </c>
      <c r="H10" s="63">
        <v>0</v>
      </c>
      <c r="I10" s="64">
        <v>0</v>
      </c>
      <c r="J10" s="46">
        <f t="shared" si="0"/>
        <v>0</v>
      </c>
      <c r="L10" s="44"/>
    </row>
    <row r="11" spans="1:10" ht="15" customHeight="1">
      <c r="A11" s="13" t="s">
        <v>176</v>
      </c>
      <c r="B11" s="20"/>
      <c r="C11" s="164">
        <v>0</v>
      </c>
      <c r="D11" s="64">
        <v>15000</v>
      </c>
      <c r="E11" s="64">
        <v>15000</v>
      </c>
      <c r="F11" s="43">
        <f>E11/D11</f>
        <v>1</v>
      </c>
      <c r="G11" s="132">
        <v>0</v>
      </c>
      <c r="H11" s="63">
        <v>0</v>
      </c>
      <c r="I11" s="64">
        <v>0</v>
      </c>
      <c r="J11" s="46">
        <f t="shared" si="0"/>
        <v>0</v>
      </c>
    </row>
    <row r="12" spans="1:12" ht="15" customHeight="1">
      <c r="A12" s="13" t="s">
        <v>171</v>
      </c>
      <c r="B12" s="16"/>
      <c r="C12" s="164">
        <v>0</v>
      </c>
      <c r="D12" s="64">
        <v>0</v>
      </c>
      <c r="E12" s="64">
        <v>0</v>
      </c>
      <c r="F12" s="43">
        <v>0</v>
      </c>
      <c r="G12" s="132">
        <v>0</v>
      </c>
      <c r="H12" s="63">
        <v>0</v>
      </c>
      <c r="I12" s="64">
        <v>0</v>
      </c>
      <c r="J12" s="46">
        <f t="shared" si="0"/>
        <v>0</v>
      </c>
      <c r="L12" s="44"/>
    </row>
    <row r="13" spans="1:12" ht="15" customHeight="1">
      <c r="A13" s="182" t="s">
        <v>58</v>
      </c>
      <c r="B13" s="183"/>
      <c r="C13" s="164">
        <v>660000</v>
      </c>
      <c r="D13" s="64">
        <v>384000</v>
      </c>
      <c r="E13" s="64">
        <v>383800</v>
      </c>
      <c r="F13" s="43">
        <f>E13/D13</f>
        <v>0.9994791666666667</v>
      </c>
      <c r="G13" s="132">
        <v>0</v>
      </c>
      <c r="H13" s="63">
        <v>0</v>
      </c>
      <c r="I13" s="64">
        <v>0</v>
      </c>
      <c r="J13" s="46">
        <f t="shared" si="0"/>
        <v>0</v>
      </c>
      <c r="L13" s="44"/>
    </row>
    <row r="14" spans="1:12" ht="15" customHeight="1">
      <c r="A14" s="182" t="s">
        <v>59</v>
      </c>
      <c r="B14" s="184"/>
      <c r="C14" s="164">
        <v>2800000</v>
      </c>
      <c r="D14" s="64">
        <v>2398000</v>
      </c>
      <c r="E14" s="64">
        <v>2398368.46</v>
      </c>
      <c r="F14" s="43">
        <f>E14/D14</f>
        <v>1.0001536530442035</v>
      </c>
      <c r="G14" s="132">
        <v>0</v>
      </c>
      <c r="H14" s="63">
        <v>0</v>
      </c>
      <c r="I14" s="64">
        <v>0</v>
      </c>
      <c r="J14" s="46">
        <f t="shared" si="0"/>
        <v>0</v>
      </c>
      <c r="L14" s="44"/>
    </row>
    <row r="15" spans="1:12" ht="15" customHeight="1">
      <c r="A15" s="13" t="s">
        <v>68</v>
      </c>
      <c r="B15" s="20"/>
      <c r="C15" s="165">
        <v>0</v>
      </c>
      <c r="D15" s="67">
        <v>1286800</v>
      </c>
      <c r="E15" s="67">
        <v>1286582.46</v>
      </c>
      <c r="F15" s="43">
        <f>E15/D15</f>
        <v>0.9998309449797949</v>
      </c>
      <c r="G15" s="133">
        <v>870000</v>
      </c>
      <c r="H15" s="66">
        <v>419000</v>
      </c>
      <c r="I15" s="67">
        <v>419836.33</v>
      </c>
      <c r="J15" s="43">
        <f>I15/H15</f>
        <v>1.001996014319809</v>
      </c>
      <c r="L15" s="44"/>
    </row>
    <row r="16" spans="1:12" ht="15" customHeight="1" thickBot="1">
      <c r="A16" s="173" t="s">
        <v>90</v>
      </c>
      <c r="B16" s="174"/>
      <c r="C16" s="166">
        <v>0</v>
      </c>
      <c r="D16" s="70">
        <v>238000</v>
      </c>
      <c r="E16" s="70">
        <v>238438</v>
      </c>
      <c r="F16" s="43">
        <f>E16/D16</f>
        <v>1.001840336134454</v>
      </c>
      <c r="G16" s="134">
        <v>0</v>
      </c>
      <c r="H16" s="69">
        <v>0</v>
      </c>
      <c r="I16" s="70">
        <v>0</v>
      </c>
      <c r="J16" s="47">
        <f t="shared" si="0"/>
        <v>0</v>
      </c>
      <c r="L16" s="44"/>
    </row>
    <row r="17" spans="1:12" ht="15" customHeight="1">
      <c r="A17" s="189">
        <f>F12</f>
        <v>0</v>
      </c>
      <c r="B17" s="186"/>
      <c r="C17" s="186"/>
      <c r="D17" s="186"/>
      <c r="E17" s="186"/>
      <c r="F17" s="186"/>
      <c r="G17" s="186"/>
      <c r="H17" s="186"/>
      <c r="I17" s="186"/>
      <c r="J17" s="187"/>
      <c r="L17" s="44"/>
    </row>
    <row r="18" spans="1:10" ht="15" customHeight="1">
      <c r="A18" s="18" t="s">
        <v>196</v>
      </c>
      <c r="B18" s="19">
        <v>558</v>
      </c>
      <c r="C18" s="71">
        <v>100000</v>
      </c>
      <c r="D18" s="72">
        <v>418000</v>
      </c>
      <c r="E18" s="61">
        <v>347734.65</v>
      </c>
      <c r="F18" s="43">
        <f aca="true" t="shared" si="1" ref="F18:F23">E18/D18</f>
        <v>0.831901076555024</v>
      </c>
      <c r="G18" s="21">
        <v>0</v>
      </c>
      <c r="H18" s="21">
        <v>5000</v>
      </c>
      <c r="I18" s="61">
        <v>4780</v>
      </c>
      <c r="J18" s="43">
        <f aca="true" t="shared" si="2" ref="J18:J26">I18/H18</f>
        <v>0.956</v>
      </c>
    </row>
    <row r="19" spans="1:10" ht="15" customHeight="1">
      <c r="A19" s="18" t="s">
        <v>124</v>
      </c>
      <c r="B19" s="19">
        <v>501</v>
      </c>
      <c r="C19" s="71">
        <v>504000</v>
      </c>
      <c r="D19" s="61">
        <v>1492400</v>
      </c>
      <c r="E19" s="61">
        <v>1491425.25</v>
      </c>
      <c r="F19" s="43">
        <f t="shared" si="1"/>
        <v>0.9993468574108818</v>
      </c>
      <c r="G19" s="21">
        <v>75000</v>
      </c>
      <c r="H19" s="21">
        <v>11000</v>
      </c>
      <c r="I19" s="61">
        <v>8913.21</v>
      </c>
      <c r="J19" s="43">
        <f t="shared" si="2"/>
        <v>0.8102918181818181</v>
      </c>
    </row>
    <row r="20" spans="1:10" ht="15" customHeight="1">
      <c r="A20" s="18" t="s">
        <v>125</v>
      </c>
      <c r="B20" s="19">
        <v>501</v>
      </c>
      <c r="C20" s="71">
        <v>2800000</v>
      </c>
      <c r="D20" s="61">
        <v>2394000</v>
      </c>
      <c r="E20" s="61">
        <v>2394156.61</v>
      </c>
      <c r="F20" s="43">
        <f t="shared" si="1"/>
        <v>1.000065417710944</v>
      </c>
      <c r="G20" s="21">
        <v>0</v>
      </c>
      <c r="H20" s="21">
        <v>15000</v>
      </c>
      <c r="I20" s="61">
        <v>14974.12</v>
      </c>
      <c r="J20" s="43">
        <f>I20/H20</f>
        <v>0.9982746666666668</v>
      </c>
    </row>
    <row r="21" spans="1:10" ht="15" customHeight="1">
      <c r="A21" s="10" t="s">
        <v>126</v>
      </c>
      <c r="B21" s="11">
        <v>502</v>
      </c>
      <c r="C21" s="74">
        <v>710000</v>
      </c>
      <c r="D21" s="72">
        <v>769000</v>
      </c>
      <c r="E21" s="72">
        <v>768506.52</v>
      </c>
      <c r="F21" s="43">
        <f t="shared" si="1"/>
        <v>0.9993582834850455</v>
      </c>
      <c r="G21" s="123">
        <v>80000</v>
      </c>
      <c r="H21" s="123">
        <v>15000</v>
      </c>
      <c r="I21" s="72">
        <v>14594</v>
      </c>
      <c r="J21" s="43">
        <f t="shared" si="2"/>
        <v>0.9729333333333333</v>
      </c>
    </row>
    <row r="22" spans="1:10" ht="15" customHeight="1">
      <c r="A22" s="10" t="s">
        <v>127</v>
      </c>
      <c r="B22" s="11">
        <v>502</v>
      </c>
      <c r="C22" s="74">
        <v>750000</v>
      </c>
      <c r="D22" s="72">
        <v>738000</v>
      </c>
      <c r="E22" s="72">
        <v>737069.88</v>
      </c>
      <c r="F22" s="43">
        <f t="shared" si="1"/>
        <v>0.998739674796748</v>
      </c>
      <c r="G22" s="123">
        <v>120000</v>
      </c>
      <c r="H22" s="123">
        <v>32000</v>
      </c>
      <c r="I22" s="72">
        <v>31596</v>
      </c>
      <c r="J22" s="43">
        <f t="shared" si="2"/>
        <v>0.987375</v>
      </c>
    </row>
    <row r="23" spans="1:10" ht="15" customHeight="1">
      <c r="A23" s="10" t="s">
        <v>128</v>
      </c>
      <c r="B23" s="11">
        <v>502</v>
      </c>
      <c r="C23" s="74">
        <v>340000</v>
      </c>
      <c r="D23" s="72">
        <v>320000</v>
      </c>
      <c r="E23" s="72">
        <v>320028</v>
      </c>
      <c r="F23" s="43">
        <f t="shared" si="1"/>
        <v>1.0000875</v>
      </c>
      <c r="G23" s="123">
        <v>50000</v>
      </c>
      <c r="H23" s="123">
        <v>12000</v>
      </c>
      <c r="I23" s="72">
        <v>11647</v>
      </c>
      <c r="J23" s="43">
        <f t="shared" si="2"/>
        <v>0.9705833333333334</v>
      </c>
    </row>
    <row r="24" spans="1:10" ht="15" customHeight="1">
      <c r="A24" s="10" t="s">
        <v>129</v>
      </c>
      <c r="B24" s="11">
        <v>502</v>
      </c>
      <c r="C24" s="74">
        <v>20000</v>
      </c>
      <c r="D24" s="72">
        <v>-16000</v>
      </c>
      <c r="E24" s="72">
        <v>-16258.94</v>
      </c>
      <c r="F24" s="43">
        <v>0</v>
      </c>
      <c r="G24" s="123">
        <v>0</v>
      </c>
      <c r="H24" s="123">
        <v>1000</v>
      </c>
      <c r="I24" s="72">
        <v>846</v>
      </c>
      <c r="J24" s="43">
        <f t="shared" si="2"/>
        <v>0.846</v>
      </c>
    </row>
    <row r="25" spans="1:10" ht="15" customHeight="1">
      <c r="A25" s="10" t="s">
        <v>130</v>
      </c>
      <c r="B25" s="11">
        <v>504</v>
      </c>
      <c r="C25" s="74">
        <v>0</v>
      </c>
      <c r="D25" s="72">
        <v>0</v>
      </c>
      <c r="E25" s="72">
        <v>0</v>
      </c>
      <c r="F25" s="43">
        <v>0</v>
      </c>
      <c r="G25" s="123">
        <v>0</v>
      </c>
      <c r="H25" s="123">
        <v>13000</v>
      </c>
      <c r="I25" s="72">
        <v>12765</v>
      </c>
      <c r="J25" s="43">
        <f t="shared" si="2"/>
        <v>0.9819230769230769</v>
      </c>
    </row>
    <row r="26" spans="1:10" ht="15" customHeight="1">
      <c r="A26" s="10" t="s">
        <v>131</v>
      </c>
      <c r="B26" s="11">
        <v>511</v>
      </c>
      <c r="C26" s="74">
        <v>150000</v>
      </c>
      <c r="D26" s="72">
        <v>254000</v>
      </c>
      <c r="E26" s="72">
        <v>252630.4</v>
      </c>
      <c r="F26" s="43">
        <f>E26/D26</f>
        <v>0.994607874015748</v>
      </c>
      <c r="G26" s="123">
        <v>9000</v>
      </c>
      <c r="H26" s="123">
        <v>4000</v>
      </c>
      <c r="I26" s="72">
        <v>3421</v>
      </c>
      <c r="J26" s="43">
        <f t="shared" si="2"/>
        <v>0.85525</v>
      </c>
    </row>
    <row r="27" spans="1:10" ht="15" customHeight="1">
      <c r="A27" s="10" t="s">
        <v>141</v>
      </c>
      <c r="B27" s="11">
        <v>512</v>
      </c>
      <c r="C27" s="74">
        <v>5000</v>
      </c>
      <c r="D27" s="72">
        <v>0</v>
      </c>
      <c r="E27" s="72">
        <v>0</v>
      </c>
      <c r="F27" s="43">
        <v>0</v>
      </c>
      <c r="G27" s="123">
        <v>0</v>
      </c>
      <c r="H27" s="123">
        <v>0</v>
      </c>
      <c r="I27" s="72">
        <v>0</v>
      </c>
      <c r="J27" s="43">
        <v>0</v>
      </c>
    </row>
    <row r="28" spans="1:10" ht="15" customHeight="1">
      <c r="A28" s="10" t="s">
        <v>132</v>
      </c>
      <c r="B28" s="11">
        <v>513</v>
      </c>
      <c r="C28" s="74">
        <v>2000</v>
      </c>
      <c r="D28" s="72">
        <v>0</v>
      </c>
      <c r="E28" s="72">
        <v>0</v>
      </c>
      <c r="F28" s="43">
        <v>0</v>
      </c>
      <c r="G28" s="123">
        <v>0</v>
      </c>
      <c r="H28" s="123">
        <v>0</v>
      </c>
      <c r="I28" s="72">
        <v>0</v>
      </c>
      <c r="J28" s="43">
        <v>0</v>
      </c>
    </row>
    <row r="29" spans="1:10" ht="15" customHeight="1">
      <c r="A29" s="10" t="s">
        <v>133</v>
      </c>
      <c r="B29" s="11">
        <v>518</v>
      </c>
      <c r="C29" s="74">
        <v>1445000</v>
      </c>
      <c r="D29" s="72">
        <v>1519800</v>
      </c>
      <c r="E29" s="72">
        <v>1523352.35</v>
      </c>
      <c r="F29" s="43">
        <f>E29/D29</f>
        <v>1.0023373799184103</v>
      </c>
      <c r="G29" s="123">
        <v>45000</v>
      </c>
      <c r="H29" s="123">
        <v>17900</v>
      </c>
      <c r="I29" s="72">
        <v>17805</v>
      </c>
      <c r="J29" s="43">
        <f>I29/H29</f>
        <v>0.9946927374301676</v>
      </c>
    </row>
    <row r="30" spans="1:10" ht="15" customHeight="1">
      <c r="A30" s="10" t="s">
        <v>134</v>
      </c>
      <c r="B30" s="11">
        <v>521</v>
      </c>
      <c r="C30" s="74">
        <v>0</v>
      </c>
      <c r="D30" s="72">
        <v>838900</v>
      </c>
      <c r="E30" s="72">
        <v>840025</v>
      </c>
      <c r="F30" s="43">
        <f>E30/D30</f>
        <v>1.0013410418405053</v>
      </c>
      <c r="G30" s="123">
        <v>350000</v>
      </c>
      <c r="H30" s="123">
        <v>165000</v>
      </c>
      <c r="I30" s="72">
        <v>164781</v>
      </c>
      <c r="J30" s="43">
        <f>I30/H30</f>
        <v>0.9986727272727273</v>
      </c>
    </row>
    <row r="31" spans="1:10" ht="15" customHeight="1">
      <c r="A31" s="10" t="s">
        <v>135</v>
      </c>
      <c r="B31" s="11">
        <v>524</v>
      </c>
      <c r="C31" s="74">
        <v>0</v>
      </c>
      <c r="D31" s="72">
        <v>267800</v>
      </c>
      <c r="E31" s="72">
        <v>268396</v>
      </c>
      <c r="F31" s="43">
        <f>E31/D31</f>
        <v>1.0022255414488423</v>
      </c>
      <c r="G31" s="123">
        <v>60000</v>
      </c>
      <c r="H31" s="123">
        <v>48000</v>
      </c>
      <c r="I31" s="72">
        <v>47424</v>
      </c>
      <c r="J31" s="43">
        <f>I31/H31</f>
        <v>0.988</v>
      </c>
    </row>
    <row r="32" spans="1:10" ht="15" customHeight="1">
      <c r="A32" s="10" t="s">
        <v>206</v>
      </c>
      <c r="B32" s="11">
        <v>527</v>
      </c>
      <c r="C32" s="74">
        <v>0</v>
      </c>
      <c r="D32" s="72">
        <v>108500</v>
      </c>
      <c r="E32" s="72">
        <v>108448.02</v>
      </c>
      <c r="F32" s="43">
        <f>E32/D32</f>
        <v>0.9995209216589862</v>
      </c>
      <c r="G32" s="123">
        <v>2000</v>
      </c>
      <c r="H32" s="123">
        <v>0</v>
      </c>
      <c r="I32" s="72">
        <v>0</v>
      </c>
      <c r="J32" s="43">
        <v>0</v>
      </c>
    </row>
    <row r="33" spans="1:10" ht="15" customHeight="1">
      <c r="A33" s="10" t="s">
        <v>136</v>
      </c>
      <c r="B33" s="11">
        <v>525</v>
      </c>
      <c r="C33" s="74">
        <v>0</v>
      </c>
      <c r="D33" s="72">
        <v>0</v>
      </c>
      <c r="E33" s="72">
        <v>0</v>
      </c>
      <c r="F33" s="43">
        <v>0</v>
      </c>
      <c r="G33" s="123">
        <v>0</v>
      </c>
      <c r="H33" s="123">
        <v>1000</v>
      </c>
      <c r="I33" s="72">
        <v>397</v>
      </c>
      <c r="J33" s="43">
        <f>I33/H33</f>
        <v>0.397</v>
      </c>
    </row>
    <row r="34" spans="1:10" ht="15" customHeight="1">
      <c r="A34" s="10" t="s">
        <v>137</v>
      </c>
      <c r="B34" s="11">
        <v>528</v>
      </c>
      <c r="C34" s="74">
        <v>0</v>
      </c>
      <c r="D34" s="72">
        <v>0</v>
      </c>
      <c r="E34" s="72">
        <v>0</v>
      </c>
      <c r="F34" s="43">
        <v>0</v>
      </c>
      <c r="G34" s="123">
        <v>0</v>
      </c>
      <c r="H34" s="123">
        <v>0</v>
      </c>
      <c r="I34" s="72">
        <v>0</v>
      </c>
      <c r="J34" s="43">
        <v>0</v>
      </c>
    </row>
    <row r="35" spans="1:10" ht="15" customHeight="1">
      <c r="A35" s="10" t="s">
        <v>138</v>
      </c>
      <c r="B35" s="11">
        <v>538</v>
      </c>
      <c r="C35" s="74">
        <v>0</v>
      </c>
      <c r="D35" s="72">
        <v>0</v>
      </c>
      <c r="E35" s="72">
        <v>0</v>
      </c>
      <c r="F35" s="43">
        <v>0</v>
      </c>
      <c r="G35" s="123">
        <v>0</v>
      </c>
      <c r="H35" s="123">
        <v>0</v>
      </c>
      <c r="I35" s="72">
        <v>0</v>
      </c>
      <c r="J35" s="43">
        <v>0</v>
      </c>
    </row>
    <row r="36" spans="1:10" ht="15" customHeight="1">
      <c r="A36" s="10" t="s">
        <v>139</v>
      </c>
      <c r="B36" s="11">
        <v>541</v>
      </c>
      <c r="C36" s="74">
        <v>0</v>
      </c>
      <c r="D36" s="72">
        <v>0</v>
      </c>
      <c r="E36" s="72">
        <v>0</v>
      </c>
      <c r="F36" s="43">
        <v>0</v>
      </c>
      <c r="G36" s="123">
        <v>0</v>
      </c>
      <c r="H36" s="123">
        <v>0</v>
      </c>
      <c r="I36" s="72">
        <v>0</v>
      </c>
      <c r="J36" s="43">
        <v>0</v>
      </c>
    </row>
    <row r="37" spans="1:10" ht="15" customHeight="1">
      <c r="A37" s="10" t="s">
        <v>235</v>
      </c>
      <c r="B37" s="11">
        <v>547</v>
      </c>
      <c r="C37" s="74">
        <v>0</v>
      </c>
      <c r="D37" s="72">
        <v>0</v>
      </c>
      <c r="E37" s="72">
        <v>0</v>
      </c>
      <c r="F37" s="43">
        <v>0</v>
      </c>
      <c r="G37" s="123">
        <v>0</v>
      </c>
      <c r="H37" s="123">
        <v>0</v>
      </c>
      <c r="I37" s="72">
        <v>0</v>
      </c>
      <c r="J37" s="43">
        <v>0</v>
      </c>
    </row>
    <row r="38" spans="1:10" ht="15" customHeight="1">
      <c r="A38" s="10" t="s">
        <v>226</v>
      </c>
      <c r="B38" s="11">
        <v>549</v>
      </c>
      <c r="C38" s="74">
        <v>0</v>
      </c>
      <c r="D38" s="72">
        <v>24000</v>
      </c>
      <c r="E38" s="72">
        <v>23582.7</v>
      </c>
      <c r="F38" s="43">
        <f>E38/D38</f>
        <v>0.9826125</v>
      </c>
      <c r="G38" s="123">
        <v>0</v>
      </c>
      <c r="H38" s="123">
        <v>100</v>
      </c>
      <c r="I38" s="72">
        <v>37</v>
      </c>
      <c r="J38" s="43">
        <f>I38/H38</f>
        <v>0.37</v>
      </c>
    </row>
    <row r="39" spans="1:10" ht="15" customHeight="1">
      <c r="A39" s="17" t="s">
        <v>140</v>
      </c>
      <c r="B39" s="9">
        <v>551</v>
      </c>
      <c r="C39" s="74">
        <v>403000</v>
      </c>
      <c r="D39" s="72">
        <v>414700</v>
      </c>
      <c r="E39" s="72">
        <v>414230.4</v>
      </c>
      <c r="F39" s="43">
        <f>E39/D39</f>
        <v>0.9988676151434772</v>
      </c>
      <c r="G39" s="123">
        <v>0</v>
      </c>
      <c r="H39" s="123">
        <v>0</v>
      </c>
      <c r="I39" s="72">
        <v>0</v>
      </c>
      <c r="J39" s="43">
        <v>0</v>
      </c>
    </row>
    <row r="40" spans="1:10" ht="15" customHeight="1" thickBot="1">
      <c r="A40" s="48" t="s">
        <v>169</v>
      </c>
      <c r="B40" s="12">
        <v>591</v>
      </c>
      <c r="C40" s="76">
        <v>0</v>
      </c>
      <c r="D40" s="77">
        <v>100</v>
      </c>
      <c r="E40" s="77">
        <v>8.07</v>
      </c>
      <c r="F40" s="43">
        <f>E40/D40</f>
        <v>0.08070000000000001</v>
      </c>
      <c r="G40" s="122">
        <v>0</v>
      </c>
      <c r="H40" s="122">
        <v>0</v>
      </c>
      <c r="I40" s="77">
        <v>0</v>
      </c>
      <c r="J40" s="49">
        <v>0</v>
      </c>
    </row>
    <row r="41" spans="1:10" ht="15" customHeight="1">
      <c r="A41" s="14" t="s">
        <v>20</v>
      </c>
      <c r="B41" s="15"/>
      <c r="C41" s="50">
        <f>SUM(C7:C16)</f>
        <v>7229000</v>
      </c>
      <c r="D41" s="50">
        <f>SUM(D7:D16)</f>
        <v>9543200</v>
      </c>
      <c r="E41" s="50">
        <f>SUM(E7:E16)</f>
        <v>9538418.530000001</v>
      </c>
      <c r="F41" s="51">
        <f>E41/D41</f>
        <v>0.9994989657557215</v>
      </c>
      <c r="G41" s="52">
        <f>SUM(G7:G16)</f>
        <v>870000</v>
      </c>
      <c r="H41" s="52">
        <f>SUM(H7:H16)</f>
        <v>419000</v>
      </c>
      <c r="I41" s="53">
        <f>SUM(I7:I16)</f>
        <v>419836.33</v>
      </c>
      <c r="J41" s="51">
        <f>I41/H41</f>
        <v>1.001996014319809</v>
      </c>
    </row>
    <row r="42" spans="1:10" ht="15" customHeight="1" thickBot="1">
      <c r="A42" s="13" t="s">
        <v>21</v>
      </c>
      <c r="B42" s="16"/>
      <c r="C42" s="54">
        <f>-SUM(C18:C40)</f>
        <v>-7229000</v>
      </c>
      <c r="D42" s="54">
        <f>-SUM(D18:D40)</f>
        <v>-9543200</v>
      </c>
      <c r="E42" s="54">
        <f>-SUM(E18:E40)</f>
        <v>-9473334.909999998</v>
      </c>
      <c r="F42" s="43">
        <f>E42/D42</f>
        <v>0.9926790709615222</v>
      </c>
      <c r="G42" s="55">
        <f>-SUM(G18:G40)</f>
        <v>-791000</v>
      </c>
      <c r="H42" s="55">
        <f>-SUM(H18:H40)</f>
        <v>-340000</v>
      </c>
      <c r="I42" s="56">
        <f>-SUM(I18:I40)</f>
        <v>-333980.33</v>
      </c>
      <c r="J42" s="43">
        <f>I42/H42</f>
        <v>0.9822950882352942</v>
      </c>
    </row>
    <row r="43" spans="1:10" ht="15" customHeight="1" thickBot="1">
      <c r="A43" s="92" t="s">
        <v>162</v>
      </c>
      <c r="B43" s="58"/>
      <c r="C43" s="93">
        <f>+C41+C42</f>
        <v>0</v>
      </c>
      <c r="D43" s="79">
        <f>+D41+D42</f>
        <v>0</v>
      </c>
      <c r="E43" s="79">
        <f>+E41+E42</f>
        <v>65083.620000002906</v>
      </c>
      <c r="F43" s="59" t="s">
        <v>19</v>
      </c>
      <c r="G43" s="141">
        <f>+G41+G42</f>
        <v>79000</v>
      </c>
      <c r="H43" s="93">
        <f>+H41+H42</f>
        <v>79000</v>
      </c>
      <c r="I43" s="79">
        <f>+I41+I42</f>
        <v>85856</v>
      </c>
      <c r="J43" s="59" t="s">
        <v>19</v>
      </c>
    </row>
    <row r="44" spans="1:10" ht="13.5" thickBot="1">
      <c r="A44" s="145" t="s">
        <v>168</v>
      </c>
      <c r="B44" s="142"/>
      <c r="C44" s="142"/>
      <c r="D44" s="143"/>
      <c r="E44" s="144"/>
      <c r="F44" s="144"/>
      <c r="G44" s="150"/>
      <c r="H44" s="144"/>
      <c r="I44" s="146">
        <f>E43+I43</f>
        <v>150939.6200000029</v>
      </c>
      <c r="J44" s="151" t="s">
        <v>19</v>
      </c>
    </row>
    <row r="45" ht="12.75">
      <c r="C45" s="148"/>
    </row>
    <row r="46" ht="12.75">
      <c r="C46" s="148"/>
    </row>
    <row r="47" ht="12.75">
      <c r="C47" s="148"/>
    </row>
  </sheetData>
  <sheetProtection/>
  <mergeCells count="9">
    <mergeCell ref="A17:J17"/>
    <mergeCell ref="D1:F1"/>
    <mergeCell ref="C3:F3"/>
    <mergeCell ref="G3:J3"/>
    <mergeCell ref="A6:J6"/>
    <mergeCell ref="A7:B7"/>
    <mergeCell ref="A13:B13"/>
    <mergeCell ref="A14:B14"/>
    <mergeCell ref="A16:B16"/>
  </mergeCells>
  <printOptions horizontalCentered="1"/>
  <pageMargins left="0" right="0" top="0.984251968503937" bottom="0" header="0.7086614173228347" footer="0.5118110236220472"/>
  <pageSetup horizontalDpi="600" verticalDpi="600" orientation="landscape" paperSize="9" scale="75" r:id="rId1"/>
  <headerFooter alignWithMargins="0">
    <oddFooter>&amp;L&amp;A&amp;R117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P13</dc:creator>
  <cp:keywords/>
  <dc:description/>
  <cp:lastModifiedBy>SvorcovaM</cp:lastModifiedBy>
  <cp:lastPrinted>2022-04-08T10:07:07Z</cp:lastPrinted>
  <dcterms:created xsi:type="dcterms:W3CDTF">2002-08-20T12:32:41Z</dcterms:created>
  <dcterms:modified xsi:type="dcterms:W3CDTF">2022-04-11T14:51:55Z</dcterms:modified>
  <cp:category/>
  <cp:version/>
  <cp:contentType/>
  <cp:contentStatus/>
</cp:coreProperties>
</file>