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05" yWindow="2505" windowWidth="21600" windowHeight="11385" tabRatio="702" firstSheet="33" activeTab="37"/>
  </bookViews>
  <sheets>
    <sheet name="Základní školy - obsah" sheetId="51" r:id="rId1"/>
    <sheet name="Základní školy - celkem" sheetId="50" r:id="rId2"/>
    <sheet name="ZŠ Brdičkova 1878" sheetId="49" r:id="rId3"/>
    <sheet name="ZŠ Bronzová 2027" sheetId="48" r:id="rId4"/>
    <sheet name="ZŠ prof.O.Chlupa Fingerova 2186" sheetId="47" r:id="rId5"/>
    <sheet name="ZŠ Janského 2189" sheetId="46" r:id="rId6"/>
    <sheet name="ZŠ Klausova 2450" sheetId="45" r:id="rId7"/>
    <sheet name="ZŠ Kuncova 1580" sheetId="44" r:id="rId8"/>
    <sheet name="ZŠ Mezi Školami 2322" sheetId="43" r:id="rId9"/>
    <sheet name="ZŠ Mládí 135" sheetId="42" r:id="rId10"/>
    <sheet name="ZŠ Mohylová 1963" sheetId="41" r:id="rId11"/>
    <sheet name="ZŠ Trávníčkova 1744" sheetId="40" r:id="rId12"/>
    <sheet name="Mateřské školy - obsah" sheetId="39" r:id="rId13"/>
    <sheet name="Mateřské školy - celkem" sheetId="28" r:id="rId14"/>
    <sheet name="MŠ Běhounkova 2300" sheetId="29" r:id="rId15"/>
    <sheet name="MŠ Běhounkova 2474" sheetId="26" r:id="rId16"/>
    <sheet name="MŠ Herčíkova 2190" sheetId="25" r:id="rId17"/>
    <sheet name="MŠ Horákova 2064" sheetId="24" r:id="rId18"/>
    <sheet name="MŠ Hostinského 1534" sheetId="23" r:id="rId19"/>
    <sheet name="MŠ Husníkova 2075" sheetId="60" r:id="rId20"/>
    <sheet name="MŠ Husníkova 2076" sheetId="22" r:id="rId21"/>
    <sheet name="MŠ Chlupova 1798" sheetId="21" r:id="rId22"/>
    <sheet name="MŠ Chlupova 1799" sheetId="20" r:id="rId23"/>
    <sheet name="MŠ Janského 2187" sheetId="19" r:id="rId24"/>
    <sheet name="MŠ Janského 2188" sheetId="18" r:id="rId25"/>
    <sheet name="MŠ Klausova 2449" sheetId="17" r:id="rId26"/>
    <sheet name="MŠ Mezi Školami 2323" sheetId="30" r:id="rId27"/>
    <sheet name="MŠ Mezi Školami 2482 " sheetId="31" r:id="rId28"/>
    <sheet name="MŠ Mohylová 1964" sheetId="32" r:id="rId29"/>
    <sheet name="MŠ Ovčí Hájek 2174" sheetId="62" r:id="rId30"/>
    <sheet name="MŠ Ovčí Hájek 2177" sheetId="33" r:id="rId31"/>
    <sheet name="MŠ Podpěrova 1880" sheetId="34" r:id="rId32"/>
    <sheet name="MŠ Trávníčkova 1747" sheetId="35" r:id="rId33"/>
    <sheet name="MŠ Vlachova 1501" sheetId="36" r:id="rId34"/>
    <sheet name="MŠ Vlasákova 955" sheetId="37" r:id="rId35"/>
    <sheet name="MŠ Zázvorkova 1994" sheetId="38" r:id="rId36"/>
    <sheet name="Ostatní přísp.organizace-obsah " sheetId="59" r:id="rId37"/>
    <sheet name="DDM Stodůlky, Chlupova 1800" sheetId="56" r:id="rId38"/>
    <sheet name="Rekreační objekt Kozel" sheetId="55" r:id="rId39"/>
    <sheet name="List1" sheetId="61" r:id="rId40"/>
  </sheets>
  <definedNames>
    <definedName name="_xlnm.Print_Area" localSheetId="37">'DDM Stodůlky, Chlupova 1800'!$A$1:$J$48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55" l="1"/>
  <c r="J29" i="55"/>
  <c r="J28" i="55"/>
  <c r="J24" i="55"/>
  <c r="J19" i="55"/>
  <c r="J20" i="56"/>
  <c r="J19" i="56"/>
  <c r="J16" i="56"/>
  <c r="J29" i="56"/>
  <c r="F9" i="56"/>
  <c r="J20" i="43" l="1"/>
  <c r="F40" i="43"/>
  <c r="F39" i="43"/>
  <c r="F38" i="43"/>
  <c r="F37" i="43"/>
  <c r="F32" i="43"/>
  <c r="F31" i="43"/>
  <c r="F30" i="43"/>
  <c r="F29" i="43"/>
  <c r="F27" i="43"/>
  <c r="F26" i="43"/>
  <c r="F24" i="43"/>
  <c r="F23" i="43"/>
  <c r="F22" i="43"/>
  <c r="F21" i="43"/>
  <c r="F20" i="43"/>
  <c r="F19" i="43"/>
  <c r="F18" i="43"/>
  <c r="F16" i="43"/>
  <c r="F15" i="43"/>
  <c r="F14" i="43"/>
  <c r="F13" i="43"/>
  <c r="F11" i="43"/>
  <c r="F10" i="43"/>
  <c r="F9" i="43"/>
  <c r="F8" i="43"/>
  <c r="J40" i="40"/>
  <c r="J33" i="40"/>
  <c r="J33" i="42"/>
  <c r="F24" i="42"/>
  <c r="F16" i="42"/>
  <c r="F40" i="41"/>
  <c r="F16" i="41"/>
  <c r="F31" i="45" l="1"/>
  <c r="F8" i="45"/>
  <c r="F16" i="46"/>
  <c r="F40" i="47"/>
  <c r="F37" i="47"/>
  <c r="F25" i="47"/>
  <c r="F16" i="47"/>
  <c r="F11" i="47"/>
  <c r="F10" i="47"/>
  <c r="F8" i="47"/>
  <c r="J40" i="48"/>
  <c r="F11" i="48"/>
  <c r="F8" i="48"/>
  <c r="J33" i="49"/>
  <c r="J32" i="49"/>
  <c r="F31" i="49"/>
  <c r="F11" i="49"/>
  <c r="F9" i="49"/>
  <c r="F8" i="49"/>
  <c r="F16" i="38"/>
  <c r="F10" i="38"/>
  <c r="F30" i="37"/>
  <c r="F40" i="37"/>
  <c r="F16" i="37"/>
  <c r="F10" i="37"/>
  <c r="F9" i="37"/>
  <c r="F16" i="35"/>
  <c r="F40" i="34"/>
  <c r="F9" i="34"/>
  <c r="F16" i="33"/>
  <c r="F40" i="33"/>
  <c r="F37" i="33"/>
  <c r="F11" i="33"/>
  <c r="F10" i="33"/>
  <c r="F9" i="33"/>
  <c r="F10" i="62"/>
  <c r="F9" i="62"/>
  <c r="F12" i="32"/>
  <c r="F31" i="32"/>
  <c r="F16" i="32"/>
  <c r="F11" i="32"/>
  <c r="F10" i="32"/>
  <c r="F9" i="32"/>
  <c r="F9" i="31"/>
  <c r="F9" i="30"/>
  <c r="F9" i="17"/>
  <c r="F33" i="18"/>
  <c r="F31" i="18"/>
  <c r="F30" i="18"/>
  <c r="F16" i="18"/>
  <c r="F9" i="18"/>
  <c r="F38" i="19"/>
  <c r="F33" i="19"/>
  <c r="F9" i="19"/>
  <c r="J29" i="20"/>
  <c r="F9" i="22"/>
  <c r="F33" i="60"/>
  <c r="F31" i="23"/>
  <c r="F30" i="23"/>
  <c r="F9" i="23"/>
  <c r="F33" i="24"/>
  <c r="F10" i="24"/>
  <c r="F9" i="24"/>
  <c r="J29" i="25"/>
  <c r="F37" i="25"/>
  <c r="F16" i="25"/>
  <c r="F15" i="25"/>
  <c r="F12" i="25"/>
  <c r="F11" i="25"/>
  <c r="F10" i="25"/>
  <c r="F9" i="25"/>
  <c r="F33" i="29"/>
  <c r="F31" i="29"/>
  <c r="F30" i="29"/>
  <c r="F9" i="29"/>
  <c r="F8" i="40"/>
  <c r="F38" i="41"/>
  <c r="F8" i="42"/>
  <c r="J29" i="42"/>
  <c r="F9" i="44"/>
  <c r="J27" i="44"/>
  <c r="J26" i="44"/>
  <c r="J20" i="48"/>
  <c r="F16" i="49" l="1"/>
  <c r="F33" i="62" l="1"/>
  <c r="F33" i="38"/>
  <c r="F18" i="38"/>
  <c r="F31" i="34"/>
  <c r="F31" i="17" l="1"/>
  <c r="F30" i="17"/>
  <c r="J21" i="22" l="1"/>
  <c r="J15" i="22"/>
  <c r="F38" i="26"/>
  <c r="F38" i="55" l="1"/>
  <c r="F36" i="55"/>
  <c r="F34" i="55"/>
  <c r="F14" i="56"/>
  <c r="F11" i="56"/>
  <c r="F37" i="62" l="1"/>
  <c r="F11" i="62"/>
  <c r="F16" i="62"/>
  <c r="F11" i="19"/>
  <c r="J23" i="41"/>
  <c r="F30" i="42"/>
  <c r="J18" i="43"/>
  <c r="J26" i="45"/>
  <c r="J18" i="45"/>
  <c r="F32" i="47"/>
  <c r="F31" i="47"/>
  <c r="F9" i="47"/>
  <c r="F25" i="49"/>
  <c r="F15" i="49"/>
  <c r="I42" i="38"/>
  <c r="H42" i="38"/>
  <c r="G42" i="38"/>
  <c r="E42" i="38"/>
  <c r="E43" i="38" s="1"/>
  <c r="D42" i="38"/>
  <c r="C42" i="38"/>
  <c r="I41" i="38"/>
  <c r="I43" i="38"/>
  <c r="H41" i="38"/>
  <c r="G41" i="38"/>
  <c r="G43" i="38" s="1"/>
  <c r="E41" i="38"/>
  <c r="D41" i="38"/>
  <c r="C41" i="38"/>
  <c r="C43" i="38"/>
  <c r="F40" i="38"/>
  <c r="F39" i="38"/>
  <c r="F37" i="38"/>
  <c r="F32" i="38"/>
  <c r="F31" i="38"/>
  <c r="J30" i="38"/>
  <c r="F30" i="38"/>
  <c r="J29" i="38"/>
  <c r="F29" i="38"/>
  <c r="F27" i="38"/>
  <c r="F26" i="38"/>
  <c r="J23" i="38"/>
  <c r="F23" i="38"/>
  <c r="J22" i="38"/>
  <c r="F22" i="38"/>
  <c r="J21" i="38"/>
  <c r="F21" i="38"/>
  <c r="F20" i="38"/>
  <c r="F19" i="38"/>
  <c r="J16" i="38"/>
  <c r="J15" i="38"/>
  <c r="F15" i="38"/>
  <c r="J14" i="38"/>
  <c r="F14" i="38"/>
  <c r="J13" i="38"/>
  <c r="F13" i="38"/>
  <c r="F11" i="38"/>
  <c r="J9" i="38"/>
  <c r="F9" i="38"/>
  <c r="J8" i="38"/>
  <c r="F8" i="38"/>
  <c r="I42" i="37"/>
  <c r="H42" i="37"/>
  <c r="G42" i="37"/>
  <c r="E42" i="37"/>
  <c r="D42" i="37"/>
  <c r="C42" i="37"/>
  <c r="I41" i="37"/>
  <c r="H41" i="37"/>
  <c r="J41" i="37" s="1"/>
  <c r="G41" i="37"/>
  <c r="G43" i="37" s="1"/>
  <c r="E41" i="37"/>
  <c r="D41" i="37"/>
  <c r="C41" i="37"/>
  <c r="F39" i="37"/>
  <c r="F32" i="37"/>
  <c r="F31" i="37"/>
  <c r="J30" i="37"/>
  <c r="F29" i="37"/>
  <c r="F27" i="37"/>
  <c r="F26" i="37"/>
  <c r="J23" i="37"/>
  <c r="F23" i="37"/>
  <c r="F22" i="37"/>
  <c r="F21" i="37"/>
  <c r="F20" i="37"/>
  <c r="J19" i="37"/>
  <c r="F19" i="37"/>
  <c r="F18" i="37"/>
  <c r="J16" i="37"/>
  <c r="J15" i="37"/>
  <c r="F15" i="37"/>
  <c r="J14" i="37"/>
  <c r="F14" i="37"/>
  <c r="J13" i="37"/>
  <c r="F13" i="37"/>
  <c r="F11" i="37"/>
  <c r="J9" i="37"/>
  <c r="J8" i="37"/>
  <c r="F8" i="37"/>
  <c r="I42" i="36"/>
  <c r="H42" i="36"/>
  <c r="G42" i="36"/>
  <c r="E42" i="36"/>
  <c r="D42" i="36"/>
  <c r="D43" i="36" s="1"/>
  <c r="C42" i="36"/>
  <c r="C43" i="36" s="1"/>
  <c r="I41" i="36"/>
  <c r="I43" i="36" s="1"/>
  <c r="H41" i="36"/>
  <c r="J41" i="36" s="1"/>
  <c r="G41" i="36"/>
  <c r="G43" i="36" s="1"/>
  <c r="E41" i="36"/>
  <c r="D41" i="36"/>
  <c r="C41" i="36"/>
  <c r="F40" i="36"/>
  <c r="F39" i="36"/>
  <c r="F37" i="36"/>
  <c r="F32" i="36"/>
  <c r="F31" i="36"/>
  <c r="J30" i="36"/>
  <c r="F30" i="36"/>
  <c r="J29" i="36"/>
  <c r="F29" i="36"/>
  <c r="F27" i="36"/>
  <c r="F26" i="36"/>
  <c r="J23" i="36"/>
  <c r="F23" i="36"/>
  <c r="J22" i="36"/>
  <c r="F22" i="36"/>
  <c r="J21" i="36"/>
  <c r="F21" i="36"/>
  <c r="F20" i="36"/>
  <c r="F19" i="36"/>
  <c r="F18" i="36"/>
  <c r="J16" i="36"/>
  <c r="J15" i="36"/>
  <c r="F15" i="36"/>
  <c r="J14" i="36"/>
  <c r="F14" i="36"/>
  <c r="J13" i="36"/>
  <c r="F13" i="36"/>
  <c r="F11" i="36"/>
  <c r="J9" i="36"/>
  <c r="F9" i="36"/>
  <c r="J8" i="36"/>
  <c r="F8" i="36"/>
  <c r="I42" i="35"/>
  <c r="H42" i="35"/>
  <c r="G42" i="35"/>
  <c r="E42" i="35"/>
  <c r="D42" i="35"/>
  <c r="C42" i="35"/>
  <c r="I41" i="35"/>
  <c r="I43" i="35" s="1"/>
  <c r="H41" i="35"/>
  <c r="G41" i="35"/>
  <c r="G43" i="35" s="1"/>
  <c r="E41" i="35"/>
  <c r="D41" i="35"/>
  <c r="D43" i="35" s="1"/>
  <c r="C41" i="35"/>
  <c r="F40" i="35"/>
  <c r="F39" i="35"/>
  <c r="F37" i="35"/>
  <c r="F32" i="35"/>
  <c r="F31" i="35"/>
  <c r="J30" i="35"/>
  <c r="F30" i="35"/>
  <c r="J29" i="35"/>
  <c r="F29" i="35"/>
  <c r="F27" i="35"/>
  <c r="F26" i="35"/>
  <c r="J23" i="35"/>
  <c r="F23" i="35"/>
  <c r="J22" i="35"/>
  <c r="F22" i="35"/>
  <c r="J21" i="35"/>
  <c r="F21" i="35"/>
  <c r="F20" i="35"/>
  <c r="F19" i="35"/>
  <c r="F18" i="35"/>
  <c r="J16" i="35"/>
  <c r="J15" i="35"/>
  <c r="F15" i="35"/>
  <c r="J14" i="35"/>
  <c r="F14" i="35"/>
  <c r="J13" i="35"/>
  <c r="F13" i="35"/>
  <c r="F11" i="35"/>
  <c r="J9" i="35"/>
  <c r="F9" i="35"/>
  <c r="J8" i="35"/>
  <c r="F8" i="35"/>
  <c r="I42" i="34"/>
  <c r="H42" i="34"/>
  <c r="G42" i="34"/>
  <c r="E42" i="34"/>
  <c r="D42" i="34"/>
  <c r="F42" i="34" s="1"/>
  <c r="C42" i="34"/>
  <c r="I41" i="34"/>
  <c r="H41" i="34"/>
  <c r="G41" i="34"/>
  <c r="G43" i="34" s="1"/>
  <c r="E41" i="34"/>
  <c r="D41" i="34"/>
  <c r="C41" i="34"/>
  <c r="F39" i="34"/>
  <c r="F32" i="34"/>
  <c r="F30" i="34"/>
  <c r="F29" i="34"/>
  <c r="F27" i="34"/>
  <c r="F26" i="34"/>
  <c r="J23" i="34"/>
  <c r="F23" i="34"/>
  <c r="J22" i="34"/>
  <c r="F22" i="34"/>
  <c r="J21" i="34"/>
  <c r="F21" i="34"/>
  <c r="F20" i="34"/>
  <c r="F19" i="34"/>
  <c r="F18" i="34"/>
  <c r="J16" i="34"/>
  <c r="F16" i="34"/>
  <c r="J15" i="34"/>
  <c r="F15" i="34"/>
  <c r="J14" i="34"/>
  <c r="F14" i="34"/>
  <c r="J13" i="34"/>
  <c r="F13" i="34"/>
  <c r="F11" i="34"/>
  <c r="F10" i="34"/>
  <c r="J9" i="34"/>
  <c r="J8" i="34"/>
  <c r="F8" i="34"/>
  <c r="I42" i="33"/>
  <c r="J42" i="33" s="1"/>
  <c r="H42" i="33"/>
  <c r="E42" i="33"/>
  <c r="D42" i="33"/>
  <c r="C42" i="33"/>
  <c r="I41" i="33"/>
  <c r="H41" i="33"/>
  <c r="H43" i="33" s="1"/>
  <c r="G41" i="33"/>
  <c r="E41" i="33"/>
  <c r="D41" i="33"/>
  <c r="D43" i="33" s="1"/>
  <c r="C41" i="33"/>
  <c r="C43" i="33" s="1"/>
  <c r="F39" i="33"/>
  <c r="F33" i="33"/>
  <c r="F32" i="33"/>
  <c r="F31" i="33"/>
  <c r="F30" i="33"/>
  <c r="F29" i="33"/>
  <c r="F27" i="33"/>
  <c r="F26" i="33"/>
  <c r="F24" i="33"/>
  <c r="F23" i="33"/>
  <c r="J22" i="33"/>
  <c r="F22" i="33"/>
  <c r="J21" i="33"/>
  <c r="F21" i="33"/>
  <c r="F20" i="33"/>
  <c r="F19" i="33"/>
  <c r="F18" i="33"/>
  <c r="G18" i="33" s="1"/>
  <c r="J16" i="33"/>
  <c r="J15" i="33"/>
  <c r="F15" i="33"/>
  <c r="J14" i="33"/>
  <c r="F14" i="33"/>
  <c r="J13" i="33"/>
  <c r="F13" i="33"/>
  <c r="J9" i="33"/>
  <c r="J8" i="33"/>
  <c r="F8" i="33"/>
  <c r="I42" i="62"/>
  <c r="H42" i="62"/>
  <c r="G42" i="62"/>
  <c r="E42" i="62"/>
  <c r="D42" i="62"/>
  <c r="C42" i="62"/>
  <c r="I41" i="62"/>
  <c r="H41" i="62"/>
  <c r="G41" i="62"/>
  <c r="G43" i="62"/>
  <c r="E41" i="62"/>
  <c r="D41" i="62"/>
  <c r="C41" i="62"/>
  <c r="C43" i="62"/>
  <c r="F39" i="62"/>
  <c r="F32" i="62"/>
  <c r="F31" i="62"/>
  <c r="J30" i="62"/>
  <c r="F30" i="62"/>
  <c r="F29" i="62"/>
  <c r="F28" i="62"/>
  <c r="F26" i="62"/>
  <c r="J23" i="62"/>
  <c r="F23" i="62"/>
  <c r="J22" i="62"/>
  <c r="F22" i="62"/>
  <c r="J21" i="62"/>
  <c r="F21" i="62"/>
  <c r="F20" i="62"/>
  <c r="F19" i="62"/>
  <c r="F18" i="62"/>
  <c r="J16" i="62"/>
  <c r="J15" i="62"/>
  <c r="F15" i="62"/>
  <c r="J14" i="62"/>
  <c r="F14" i="62"/>
  <c r="J13" i="62"/>
  <c r="F13" i="62"/>
  <c r="J9" i="62"/>
  <c r="J8" i="62"/>
  <c r="F8" i="62"/>
  <c r="I42" i="32"/>
  <c r="H42" i="32"/>
  <c r="G42" i="32"/>
  <c r="E42" i="32"/>
  <c r="D42" i="32"/>
  <c r="F42" i="32" s="1"/>
  <c r="C42" i="32"/>
  <c r="I41" i="32"/>
  <c r="H41" i="32"/>
  <c r="G41" i="32"/>
  <c r="G43" i="32" s="1"/>
  <c r="E41" i="32"/>
  <c r="E43" i="32"/>
  <c r="D41" i="32"/>
  <c r="C41" i="32"/>
  <c r="C43" i="32" s="1"/>
  <c r="F40" i="32"/>
  <c r="F39" i="32"/>
  <c r="F37" i="32"/>
  <c r="F32" i="32"/>
  <c r="J30" i="32"/>
  <c r="F30" i="32"/>
  <c r="J29" i="32"/>
  <c r="F29" i="32"/>
  <c r="F26" i="32"/>
  <c r="J23" i="32"/>
  <c r="F23" i="32"/>
  <c r="J22" i="32"/>
  <c r="F22" i="32"/>
  <c r="J21" i="32"/>
  <c r="F21" i="32"/>
  <c r="F20" i="32"/>
  <c r="J19" i="32"/>
  <c r="F19" i="32"/>
  <c r="F18" i="32"/>
  <c r="J16" i="32"/>
  <c r="J15" i="32"/>
  <c r="F15" i="32"/>
  <c r="J14" i="32"/>
  <c r="F14" i="32"/>
  <c r="J13" i="32"/>
  <c r="F13" i="32"/>
  <c r="J9" i="32"/>
  <c r="J8" i="32"/>
  <c r="F8" i="32"/>
  <c r="I42" i="31"/>
  <c r="H42" i="31"/>
  <c r="J42" i="31" s="1"/>
  <c r="G42" i="31"/>
  <c r="E42" i="31"/>
  <c r="D42" i="31"/>
  <c r="C42" i="31"/>
  <c r="I41" i="31"/>
  <c r="I43" i="31" s="1"/>
  <c r="H41" i="31"/>
  <c r="J41" i="31" s="1"/>
  <c r="G41" i="31"/>
  <c r="G43" i="31" s="1"/>
  <c r="E41" i="31"/>
  <c r="E43" i="31" s="1"/>
  <c r="I44" i="31" s="1"/>
  <c r="D41" i="31"/>
  <c r="D43" i="31" s="1"/>
  <c r="C41" i="31"/>
  <c r="C43" i="31"/>
  <c r="F40" i="31"/>
  <c r="F39" i="31"/>
  <c r="F37" i="31"/>
  <c r="F32" i="31"/>
  <c r="F31" i="31"/>
  <c r="F30" i="31"/>
  <c r="F29" i="31"/>
  <c r="F28" i="31"/>
  <c r="F27" i="31"/>
  <c r="F26" i="31"/>
  <c r="J23" i="31"/>
  <c r="F23" i="31"/>
  <c r="J22" i="31"/>
  <c r="F22" i="31"/>
  <c r="J21" i="31"/>
  <c r="F21" i="31"/>
  <c r="F20" i="31"/>
  <c r="F19" i="31"/>
  <c r="F18" i="31"/>
  <c r="J16" i="31"/>
  <c r="F16" i="31"/>
  <c r="J15" i="31"/>
  <c r="F15" i="31"/>
  <c r="J14" i="31"/>
  <c r="F14" i="31"/>
  <c r="J13" i="31"/>
  <c r="F13" i="31"/>
  <c r="F11" i="31"/>
  <c r="J9" i="31"/>
  <c r="J8" i="31"/>
  <c r="F8" i="31"/>
  <c r="I42" i="30"/>
  <c r="H42" i="30"/>
  <c r="G42" i="30"/>
  <c r="E42" i="30"/>
  <c r="D42" i="30"/>
  <c r="C42" i="30"/>
  <c r="I41" i="30"/>
  <c r="H41" i="30"/>
  <c r="J41" i="30" s="1"/>
  <c r="G41" i="30"/>
  <c r="G43" i="30" s="1"/>
  <c r="E41" i="30"/>
  <c r="D41" i="30"/>
  <c r="D43" i="30" s="1"/>
  <c r="C41" i="30"/>
  <c r="C43" i="30"/>
  <c r="F40" i="30"/>
  <c r="F39" i="30"/>
  <c r="F37" i="30"/>
  <c r="F32" i="30"/>
  <c r="F31" i="30"/>
  <c r="F30" i="30"/>
  <c r="F29" i="30"/>
  <c r="F27" i="30"/>
  <c r="F26" i="30"/>
  <c r="F24" i="30"/>
  <c r="J23" i="30"/>
  <c r="F23" i="30"/>
  <c r="J22" i="30"/>
  <c r="F22" i="30"/>
  <c r="J21" i="30"/>
  <c r="F21" i="30"/>
  <c r="F20" i="30"/>
  <c r="F19" i="30"/>
  <c r="F18" i="30"/>
  <c r="J16" i="30"/>
  <c r="F16" i="30"/>
  <c r="J15" i="30"/>
  <c r="F15" i="30"/>
  <c r="J14" i="30"/>
  <c r="F14" i="30"/>
  <c r="J13" i="30"/>
  <c r="F13" i="30"/>
  <c r="F11" i="30"/>
  <c r="F10" i="30"/>
  <c r="J9" i="30"/>
  <c r="J8" i="30"/>
  <c r="F8" i="30"/>
  <c r="I42" i="17"/>
  <c r="H42" i="17"/>
  <c r="J42" i="17" s="1"/>
  <c r="G42" i="17"/>
  <c r="E42" i="17"/>
  <c r="D42" i="17"/>
  <c r="C42" i="17"/>
  <c r="I41" i="17"/>
  <c r="I43" i="17" s="1"/>
  <c r="H41" i="17"/>
  <c r="G41" i="17"/>
  <c r="G43" i="17"/>
  <c r="E41" i="17"/>
  <c r="E43" i="17"/>
  <c r="D41" i="17"/>
  <c r="C41" i="17"/>
  <c r="C43" i="17" s="1"/>
  <c r="F40" i="17"/>
  <c r="F39" i="17"/>
  <c r="F37" i="17"/>
  <c r="F32" i="17"/>
  <c r="J30" i="17"/>
  <c r="J29" i="17"/>
  <c r="F29" i="17"/>
  <c r="F27" i="17"/>
  <c r="F26" i="17"/>
  <c r="J23" i="17"/>
  <c r="F23" i="17"/>
  <c r="J22" i="17"/>
  <c r="F22" i="17"/>
  <c r="J21" i="17"/>
  <c r="F21" i="17"/>
  <c r="F20" i="17"/>
  <c r="F19" i="17"/>
  <c r="F18" i="17"/>
  <c r="J16" i="17"/>
  <c r="J15" i="17"/>
  <c r="F15" i="17"/>
  <c r="J14" i="17"/>
  <c r="F14" i="17"/>
  <c r="J13" i="17"/>
  <c r="F13" i="17"/>
  <c r="F11" i="17"/>
  <c r="J9" i="17"/>
  <c r="J8" i="17"/>
  <c r="F8" i="17"/>
  <c r="H42" i="18"/>
  <c r="G42" i="18"/>
  <c r="E42" i="18"/>
  <c r="D42" i="18"/>
  <c r="C42" i="18"/>
  <c r="I41" i="18"/>
  <c r="H41" i="18"/>
  <c r="G41" i="18"/>
  <c r="G43" i="18" s="1"/>
  <c r="E41" i="18"/>
  <c r="E43" i="18" s="1"/>
  <c r="D41" i="18"/>
  <c r="C41" i="18"/>
  <c r="C43" i="18" s="1"/>
  <c r="F40" i="18"/>
  <c r="F39" i="18"/>
  <c r="F37" i="18"/>
  <c r="F32" i="18"/>
  <c r="F29" i="18"/>
  <c r="F27" i="18"/>
  <c r="F26" i="18"/>
  <c r="J23" i="18"/>
  <c r="F23" i="18"/>
  <c r="F22" i="18"/>
  <c r="J21" i="18"/>
  <c r="F21" i="18"/>
  <c r="F20" i="18"/>
  <c r="F19" i="18"/>
  <c r="F18" i="18"/>
  <c r="J16" i="18"/>
  <c r="J15" i="18"/>
  <c r="F15" i="18"/>
  <c r="J14" i="18"/>
  <c r="F14" i="18"/>
  <c r="J13" i="18"/>
  <c r="F13" i="18"/>
  <c r="F11" i="18"/>
  <c r="J9" i="18"/>
  <c r="J8" i="18"/>
  <c r="F8" i="18"/>
  <c r="I42" i="19"/>
  <c r="H42" i="19"/>
  <c r="G42" i="19"/>
  <c r="E42" i="19"/>
  <c r="D42" i="19"/>
  <c r="C42" i="19"/>
  <c r="I41" i="19"/>
  <c r="I43" i="19" s="1"/>
  <c r="H41" i="19"/>
  <c r="J41" i="19" s="1"/>
  <c r="G41" i="19"/>
  <c r="G43" i="19"/>
  <c r="E41" i="19"/>
  <c r="E43" i="19" s="1"/>
  <c r="D41" i="19"/>
  <c r="C41" i="19"/>
  <c r="C43" i="19"/>
  <c r="F40" i="19"/>
  <c r="F39" i="19"/>
  <c r="F32" i="19"/>
  <c r="F31" i="19"/>
  <c r="J30" i="19"/>
  <c r="F30" i="19"/>
  <c r="F29" i="19"/>
  <c r="F27" i="19"/>
  <c r="F26" i="19"/>
  <c r="J23" i="19"/>
  <c r="F23" i="19"/>
  <c r="J22" i="19"/>
  <c r="F22" i="19"/>
  <c r="J21" i="19"/>
  <c r="F21" i="19"/>
  <c r="F20" i="19"/>
  <c r="J19" i="19"/>
  <c r="F19" i="19"/>
  <c r="F18" i="19"/>
  <c r="J16" i="19"/>
  <c r="J15" i="19"/>
  <c r="F15" i="19"/>
  <c r="J14" i="19"/>
  <c r="F14" i="19"/>
  <c r="J13" i="19"/>
  <c r="F13" i="19"/>
  <c r="J9" i="19"/>
  <c r="J8" i="19"/>
  <c r="F8" i="19"/>
  <c r="I42" i="20"/>
  <c r="H42" i="20"/>
  <c r="J42" i="20" s="1"/>
  <c r="G42" i="20"/>
  <c r="E42" i="20"/>
  <c r="D42" i="20"/>
  <c r="C42" i="20"/>
  <c r="I41" i="20"/>
  <c r="H41" i="20"/>
  <c r="H43" i="20" s="1"/>
  <c r="G41" i="20"/>
  <c r="E41" i="20"/>
  <c r="D41" i="20"/>
  <c r="C41" i="20"/>
  <c r="C43" i="20" s="1"/>
  <c r="F40" i="20"/>
  <c r="F39" i="20"/>
  <c r="F37" i="20"/>
  <c r="F33" i="20"/>
  <c r="F32" i="20"/>
  <c r="F31" i="20"/>
  <c r="J30" i="20"/>
  <c r="F30" i="20"/>
  <c r="F29" i="20"/>
  <c r="F26" i="20"/>
  <c r="J23" i="20"/>
  <c r="F23" i="20"/>
  <c r="J22" i="20"/>
  <c r="F22" i="20"/>
  <c r="J21" i="20"/>
  <c r="F21" i="20"/>
  <c r="F20" i="20"/>
  <c r="F19" i="20"/>
  <c r="F18" i="20"/>
  <c r="J16" i="20"/>
  <c r="F16" i="20"/>
  <c r="J15" i="20"/>
  <c r="F15" i="20"/>
  <c r="J14" i="20"/>
  <c r="F14" i="20"/>
  <c r="J13" i="20"/>
  <c r="F13" i="20"/>
  <c r="F11" i="20"/>
  <c r="F10" i="20"/>
  <c r="J9" i="20"/>
  <c r="F9" i="20"/>
  <c r="J8" i="20"/>
  <c r="F8" i="20"/>
  <c r="I42" i="21"/>
  <c r="H42" i="21"/>
  <c r="J42" i="21" s="1"/>
  <c r="G42" i="21"/>
  <c r="E42" i="21"/>
  <c r="D42" i="21"/>
  <c r="C42" i="21"/>
  <c r="I41" i="21"/>
  <c r="I43" i="21" s="1"/>
  <c r="H41" i="21"/>
  <c r="G41" i="21"/>
  <c r="G43" i="21" s="1"/>
  <c r="E41" i="21"/>
  <c r="D41" i="21"/>
  <c r="C41" i="21"/>
  <c r="C43" i="21" s="1"/>
  <c r="F40" i="21"/>
  <c r="F39" i="21"/>
  <c r="F37" i="21"/>
  <c r="F32" i="21"/>
  <c r="F31" i="21"/>
  <c r="F30" i="21"/>
  <c r="J29" i="21"/>
  <c r="F29" i="21"/>
  <c r="F27" i="21"/>
  <c r="F26" i="21"/>
  <c r="J23" i="21"/>
  <c r="F23" i="21"/>
  <c r="F22" i="21"/>
  <c r="J21" i="21"/>
  <c r="F21" i="21"/>
  <c r="F20" i="21"/>
  <c r="F19" i="21"/>
  <c r="F18" i="21"/>
  <c r="J16" i="21"/>
  <c r="J15" i="21"/>
  <c r="F15" i="21"/>
  <c r="J14" i="21"/>
  <c r="F14" i="21"/>
  <c r="J13" i="21"/>
  <c r="F13" i="21"/>
  <c r="F11" i="21"/>
  <c r="F10" i="21"/>
  <c r="J9" i="21"/>
  <c r="F9" i="21"/>
  <c r="J8" i="21"/>
  <c r="F8" i="21"/>
  <c r="I42" i="22"/>
  <c r="H42" i="22"/>
  <c r="J42" i="22" s="1"/>
  <c r="G42" i="22"/>
  <c r="E42" i="22"/>
  <c r="D42" i="22"/>
  <c r="C42" i="22"/>
  <c r="I41" i="22"/>
  <c r="I43" i="22"/>
  <c r="H41" i="22"/>
  <c r="J41" i="22" s="1"/>
  <c r="G41" i="22"/>
  <c r="G43" i="22" s="1"/>
  <c r="E41" i="22"/>
  <c r="E43" i="22"/>
  <c r="I44" i="22" s="1"/>
  <c r="D41" i="22"/>
  <c r="C41" i="22"/>
  <c r="F40" i="22"/>
  <c r="F39" i="22"/>
  <c r="F38" i="22"/>
  <c r="F37" i="22"/>
  <c r="F32" i="22"/>
  <c r="F31" i="22"/>
  <c r="F30" i="22"/>
  <c r="F29" i="22"/>
  <c r="F27" i="22"/>
  <c r="F26" i="22"/>
  <c r="F24" i="22"/>
  <c r="F23" i="22"/>
  <c r="F22" i="22"/>
  <c r="F21" i="22"/>
  <c r="F20" i="22"/>
  <c r="F19" i="22"/>
  <c r="F18" i="22"/>
  <c r="J16" i="22"/>
  <c r="F15" i="22"/>
  <c r="J14" i="22"/>
  <c r="F14" i="22"/>
  <c r="J13" i="22"/>
  <c r="F13" i="22"/>
  <c r="F11" i="22"/>
  <c r="F10" i="22"/>
  <c r="J9" i="22"/>
  <c r="J8" i="22"/>
  <c r="F8" i="22"/>
  <c r="I42" i="60"/>
  <c r="J42" i="60" s="1"/>
  <c r="H42" i="60"/>
  <c r="G42" i="60"/>
  <c r="E42" i="60"/>
  <c r="D42" i="60"/>
  <c r="C42" i="60"/>
  <c r="I41" i="60"/>
  <c r="H41" i="60"/>
  <c r="H43" i="60" s="1"/>
  <c r="G41" i="60"/>
  <c r="G43" i="60" s="1"/>
  <c r="E41" i="60"/>
  <c r="E43" i="60"/>
  <c r="D41" i="60"/>
  <c r="D43" i="60" s="1"/>
  <c r="C41" i="60"/>
  <c r="F40" i="60"/>
  <c r="F39" i="60"/>
  <c r="F37" i="60"/>
  <c r="F32" i="60"/>
  <c r="F31" i="60"/>
  <c r="J30" i="60"/>
  <c r="F30" i="60"/>
  <c r="F29" i="60"/>
  <c r="F27" i="60"/>
  <c r="F26" i="60"/>
  <c r="J23" i="60"/>
  <c r="F23" i="60"/>
  <c r="J22" i="60"/>
  <c r="F22" i="60"/>
  <c r="J21" i="60"/>
  <c r="F21" i="60"/>
  <c r="F20" i="60"/>
  <c r="F19" i="60"/>
  <c r="J16" i="60"/>
  <c r="J15" i="60"/>
  <c r="F15" i="60"/>
  <c r="J14" i="60"/>
  <c r="F14" i="60"/>
  <c r="J13" i="60"/>
  <c r="F13" i="60"/>
  <c r="F11" i="60"/>
  <c r="J9" i="60"/>
  <c r="F9" i="60"/>
  <c r="J8" i="60"/>
  <c r="F8" i="60"/>
  <c r="I42" i="23"/>
  <c r="H42" i="23"/>
  <c r="J42" i="23" s="1"/>
  <c r="G42" i="23"/>
  <c r="E42" i="23"/>
  <c r="D42" i="23"/>
  <c r="C42" i="23"/>
  <c r="I41" i="23"/>
  <c r="I43" i="23" s="1"/>
  <c r="H41" i="23"/>
  <c r="G41" i="23"/>
  <c r="G43" i="23" s="1"/>
  <c r="E41" i="23"/>
  <c r="D41" i="23"/>
  <c r="C41" i="23"/>
  <c r="C43" i="23" s="1"/>
  <c r="F40" i="23"/>
  <c r="F39" i="23"/>
  <c r="F37" i="23"/>
  <c r="F32" i="23"/>
  <c r="J29" i="23"/>
  <c r="F29" i="23"/>
  <c r="F28" i="23"/>
  <c r="F27" i="23"/>
  <c r="F26" i="23"/>
  <c r="J24" i="23"/>
  <c r="F24" i="23"/>
  <c r="J23" i="23"/>
  <c r="F23" i="23"/>
  <c r="J22" i="23"/>
  <c r="F22" i="23"/>
  <c r="J21" i="23"/>
  <c r="F21" i="23"/>
  <c r="F20" i="23"/>
  <c r="F19" i="23"/>
  <c r="J16" i="23"/>
  <c r="J15" i="23"/>
  <c r="F15" i="23"/>
  <c r="J14" i="23"/>
  <c r="F14" i="23"/>
  <c r="J13" i="23"/>
  <c r="F13" i="23"/>
  <c r="F11" i="23"/>
  <c r="J9" i="23"/>
  <c r="J8" i="23"/>
  <c r="F8" i="23"/>
  <c r="I42" i="24"/>
  <c r="J42" i="24" s="1"/>
  <c r="H42" i="24"/>
  <c r="G42" i="24"/>
  <c r="E42" i="24"/>
  <c r="D42" i="24"/>
  <c r="C42" i="24"/>
  <c r="I41" i="24"/>
  <c r="J41" i="24" s="1"/>
  <c r="H41" i="24"/>
  <c r="H43" i="24" s="1"/>
  <c r="G41" i="24"/>
  <c r="G43" i="24" s="1"/>
  <c r="E41" i="24"/>
  <c r="D41" i="24"/>
  <c r="C41" i="24"/>
  <c r="F40" i="24"/>
  <c r="F39" i="24"/>
  <c r="F32" i="24"/>
  <c r="F31" i="24"/>
  <c r="F30" i="24"/>
  <c r="F29" i="24"/>
  <c r="F28" i="24"/>
  <c r="F27" i="24"/>
  <c r="F26" i="24"/>
  <c r="J23" i="24"/>
  <c r="F23" i="24"/>
  <c r="F22" i="24"/>
  <c r="J21" i="24"/>
  <c r="F21" i="24"/>
  <c r="F20" i="24"/>
  <c r="J19" i="24"/>
  <c r="F19" i="24"/>
  <c r="F18" i="24"/>
  <c r="J16" i="24"/>
  <c r="F16" i="24"/>
  <c r="J15" i="24"/>
  <c r="F15" i="24"/>
  <c r="J14" i="24"/>
  <c r="F14" i="24"/>
  <c r="J13" i="24"/>
  <c r="F13" i="24"/>
  <c r="F11" i="24"/>
  <c r="J9" i="24"/>
  <c r="J8" i="24"/>
  <c r="F8" i="24"/>
  <c r="I42" i="25"/>
  <c r="H42" i="25"/>
  <c r="J42" i="25" s="1"/>
  <c r="G42" i="25"/>
  <c r="E42" i="25"/>
  <c r="D42" i="25"/>
  <c r="C42" i="25"/>
  <c r="I41" i="25"/>
  <c r="I43" i="25" s="1"/>
  <c r="H41" i="25"/>
  <c r="H43" i="25" s="1"/>
  <c r="G41" i="25"/>
  <c r="E41" i="25"/>
  <c r="D41" i="25"/>
  <c r="C41" i="25"/>
  <c r="C43" i="25"/>
  <c r="F39" i="25"/>
  <c r="F32" i="25"/>
  <c r="F31" i="25"/>
  <c r="J30" i="25"/>
  <c r="F30" i="25"/>
  <c r="F29" i="25"/>
  <c r="F26" i="25"/>
  <c r="J23" i="25"/>
  <c r="F23" i="25"/>
  <c r="J22" i="25"/>
  <c r="F22" i="25"/>
  <c r="J21" i="25"/>
  <c r="F21" i="25"/>
  <c r="F20" i="25"/>
  <c r="F19" i="25"/>
  <c r="F18" i="25"/>
  <c r="J16" i="25"/>
  <c r="J15" i="25"/>
  <c r="J14" i="25"/>
  <c r="F14" i="25"/>
  <c r="J13" i="25"/>
  <c r="F13" i="25"/>
  <c r="J9" i="25"/>
  <c r="J8" i="25"/>
  <c r="F8" i="25"/>
  <c r="I42" i="26"/>
  <c r="H42" i="26"/>
  <c r="G42" i="26"/>
  <c r="E42" i="26"/>
  <c r="D42" i="26"/>
  <c r="C42" i="26"/>
  <c r="I41" i="26"/>
  <c r="J41" i="26" s="1"/>
  <c r="H41" i="26"/>
  <c r="G41" i="26"/>
  <c r="G43" i="26" s="1"/>
  <c r="E41" i="26"/>
  <c r="D41" i="26"/>
  <c r="F41" i="26" s="1"/>
  <c r="C41" i="26"/>
  <c r="F39" i="26"/>
  <c r="F37" i="26"/>
  <c r="F32" i="26"/>
  <c r="F31" i="26"/>
  <c r="J30" i="26"/>
  <c r="F30" i="26"/>
  <c r="F29" i="26"/>
  <c r="F27" i="26"/>
  <c r="F26" i="26"/>
  <c r="F24" i="26"/>
  <c r="J23" i="26"/>
  <c r="F23" i="26"/>
  <c r="J22" i="26"/>
  <c r="F22" i="26"/>
  <c r="J21" i="26"/>
  <c r="F21" i="26"/>
  <c r="F20" i="26"/>
  <c r="J19" i="26"/>
  <c r="F19" i="26"/>
  <c r="F18" i="26"/>
  <c r="J16" i="26"/>
  <c r="J15" i="26"/>
  <c r="F15" i="26"/>
  <c r="J14" i="26"/>
  <c r="F14" i="26"/>
  <c r="J13" i="26"/>
  <c r="F13" i="26"/>
  <c r="F11" i="26"/>
  <c r="J9" i="26"/>
  <c r="F9" i="26"/>
  <c r="J8" i="26"/>
  <c r="F8" i="26"/>
  <c r="I42" i="29"/>
  <c r="H42" i="29"/>
  <c r="G42" i="29"/>
  <c r="E42" i="29"/>
  <c r="D42" i="29"/>
  <c r="C42" i="29"/>
  <c r="I41" i="29"/>
  <c r="I43" i="29"/>
  <c r="H41" i="29"/>
  <c r="H43" i="29"/>
  <c r="G41" i="29"/>
  <c r="G43" i="29" s="1"/>
  <c r="E41" i="29"/>
  <c r="D41" i="29"/>
  <c r="C41" i="29"/>
  <c r="C43" i="29" s="1"/>
  <c r="F40" i="29"/>
  <c r="F39" i="29"/>
  <c r="F32" i="29"/>
  <c r="F29" i="29"/>
  <c r="F27" i="29"/>
  <c r="F26" i="29"/>
  <c r="F24" i="29"/>
  <c r="J23" i="29"/>
  <c r="F23" i="29"/>
  <c r="J22" i="29"/>
  <c r="F22" i="29"/>
  <c r="J21" i="29"/>
  <c r="F21" i="29"/>
  <c r="F20" i="29"/>
  <c r="F19" i="29"/>
  <c r="J16" i="29"/>
  <c r="J15" i="29"/>
  <c r="F15" i="29"/>
  <c r="J14" i="29"/>
  <c r="F14" i="29"/>
  <c r="J13" i="29"/>
  <c r="F13" i="29"/>
  <c r="F11" i="29"/>
  <c r="J9" i="29"/>
  <c r="J8" i="29"/>
  <c r="F8" i="29"/>
  <c r="F11" i="40"/>
  <c r="F10" i="40"/>
  <c r="F37" i="40"/>
  <c r="F11" i="41"/>
  <c r="F10" i="41"/>
  <c r="F8" i="41"/>
  <c r="F37" i="41"/>
  <c r="F11" i="42"/>
  <c r="F10" i="42"/>
  <c r="F37" i="42"/>
  <c r="F31" i="42"/>
  <c r="J32" i="42"/>
  <c r="J38" i="43"/>
  <c r="J24" i="43"/>
  <c r="F10" i="44"/>
  <c r="F8" i="44"/>
  <c r="J32" i="44"/>
  <c r="F31" i="44"/>
  <c r="F30" i="44"/>
  <c r="F11" i="45"/>
  <c r="F10" i="45"/>
  <c r="F40" i="45"/>
  <c r="F37" i="45"/>
  <c r="J32" i="45"/>
  <c r="J33" i="46"/>
  <c r="F11" i="46"/>
  <c r="F10" i="46"/>
  <c r="F9" i="46"/>
  <c r="F8" i="46"/>
  <c r="F31" i="46"/>
  <c r="F37" i="48"/>
  <c r="F10" i="48"/>
  <c r="F37" i="49"/>
  <c r="F32" i="49"/>
  <c r="F10" i="49"/>
  <c r="F37" i="46"/>
  <c r="F38" i="46"/>
  <c r="F15" i="55"/>
  <c r="J25" i="42"/>
  <c r="F31" i="55"/>
  <c r="J26" i="40"/>
  <c r="J18" i="40"/>
  <c r="F33" i="40"/>
  <c r="F40" i="42"/>
  <c r="F12" i="42"/>
  <c r="F16" i="44"/>
  <c r="F32" i="45"/>
  <c r="F30" i="45"/>
  <c r="F12" i="45"/>
  <c r="F9" i="45"/>
  <c r="J32" i="46"/>
  <c r="J31" i="46"/>
  <c r="J19" i="48"/>
  <c r="F38" i="48"/>
  <c r="F9" i="48"/>
  <c r="F40" i="49"/>
  <c r="I11" i="28"/>
  <c r="J11" i="28" s="1"/>
  <c r="H11" i="28"/>
  <c r="G11" i="28"/>
  <c r="E11" i="28"/>
  <c r="D11" i="28"/>
  <c r="E39" i="55"/>
  <c r="F32" i="40"/>
  <c r="F31" i="40"/>
  <c r="J9" i="40"/>
  <c r="F9" i="40"/>
  <c r="J9" i="41"/>
  <c r="F9" i="41"/>
  <c r="J9" i="42"/>
  <c r="J9" i="43"/>
  <c r="J9" i="44"/>
  <c r="J9" i="45"/>
  <c r="J9" i="46"/>
  <c r="J9" i="47"/>
  <c r="J9" i="48"/>
  <c r="J9" i="49"/>
  <c r="E9" i="50"/>
  <c r="D9" i="50"/>
  <c r="C9" i="50"/>
  <c r="C8" i="50"/>
  <c r="D8" i="50"/>
  <c r="E8" i="50"/>
  <c r="F8" i="50" s="1"/>
  <c r="G8" i="50"/>
  <c r="H8" i="50"/>
  <c r="J8" i="50" s="1"/>
  <c r="I8" i="50"/>
  <c r="I9" i="50"/>
  <c r="H9" i="50"/>
  <c r="G9" i="50"/>
  <c r="F33" i="41"/>
  <c r="F32" i="42"/>
  <c r="J33" i="43"/>
  <c r="J20" i="46"/>
  <c r="J32" i="47"/>
  <c r="F27" i="47"/>
  <c r="I41" i="40"/>
  <c r="F16" i="40"/>
  <c r="F16" i="45"/>
  <c r="E10" i="28"/>
  <c r="D10" i="28"/>
  <c r="I12" i="28"/>
  <c r="I9" i="28"/>
  <c r="H12" i="28"/>
  <c r="G12" i="28"/>
  <c r="E12" i="28"/>
  <c r="D12" i="28"/>
  <c r="C12" i="28"/>
  <c r="I40" i="28"/>
  <c r="H40" i="28"/>
  <c r="G40" i="28"/>
  <c r="I39" i="28"/>
  <c r="H39" i="28"/>
  <c r="G39" i="28"/>
  <c r="I38" i="28"/>
  <c r="H38" i="28"/>
  <c r="G38" i="28"/>
  <c r="I37" i="28"/>
  <c r="H37" i="28"/>
  <c r="G37" i="28"/>
  <c r="I36" i="28"/>
  <c r="H36" i="28"/>
  <c r="G36" i="28"/>
  <c r="I35" i="28"/>
  <c r="H35" i="28"/>
  <c r="G35" i="28"/>
  <c r="I34" i="28"/>
  <c r="H34" i="28"/>
  <c r="G34" i="28"/>
  <c r="I33" i="28"/>
  <c r="H33" i="28"/>
  <c r="G33" i="28"/>
  <c r="I32" i="28"/>
  <c r="H32" i="28"/>
  <c r="G32" i="28"/>
  <c r="I31" i="28"/>
  <c r="H31" i="28"/>
  <c r="G31" i="28"/>
  <c r="I30" i="28"/>
  <c r="H30" i="28"/>
  <c r="G30" i="28"/>
  <c r="I29" i="28"/>
  <c r="H29" i="28"/>
  <c r="G29" i="28"/>
  <c r="I28" i="28"/>
  <c r="H28" i="28"/>
  <c r="G28" i="28"/>
  <c r="I27" i="28"/>
  <c r="H27" i="28"/>
  <c r="G27" i="28"/>
  <c r="I26" i="28"/>
  <c r="H26" i="28"/>
  <c r="G26" i="28"/>
  <c r="I25" i="28"/>
  <c r="H25" i="28"/>
  <c r="G25" i="28"/>
  <c r="I24" i="28"/>
  <c r="H24" i="28"/>
  <c r="G24" i="28"/>
  <c r="I23" i="28"/>
  <c r="H23" i="28"/>
  <c r="G23" i="28"/>
  <c r="H22" i="28"/>
  <c r="G22" i="28"/>
  <c r="I21" i="28"/>
  <c r="H21" i="28"/>
  <c r="G21" i="28"/>
  <c r="I20" i="28"/>
  <c r="H20" i="28"/>
  <c r="G20" i="28"/>
  <c r="I19" i="28"/>
  <c r="H19" i="28"/>
  <c r="J19" i="28" s="1"/>
  <c r="G19" i="28"/>
  <c r="I18" i="28"/>
  <c r="H18" i="28"/>
  <c r="I16" i="28"/>
  <c r="H16" i="28"/>
  <c r="G16" i="28"/>
  <c r="I15" i="28"/>
  <c r="H15" i="28"/>
  <c r="G15" i="28"/>
  <c r="I14" i="28"/>
  <c r="J14" i="28" s="1"/>
  <c r="H14" i="28"/>
  <c r="G14" i="28"/>
  <c r="I13" i="28"/>
  <c r="H13" i="28"/>
  <c r="G13" i="28"/>
  <c r="I10" i="28"/>
  <c r="H10" i="28"/>
  <c r="G10" i="28"/>
  <c r="H9" i="28"/>
  <c r="G9" i="28"/>
  <c r="I8" i="28"/>
  <c r="H8" i="28"/>
  <c r="G8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4" i="28"/>
  <c r="E23" i="28"/>
  <c r="E22" i="28"/>
  <c r="E21" i="28"/>
  <c r="E20" i="28"/>
  <c r="E19" i="28"/>
  <c r="E18" i="28"/>
  <c r="E16" i="28"/>
  <c r="E15" i="28"/>
  <c r="E14" i="28"/>
  <c r="E13" i="28"/>
  <c r="E9" i="28"/>
  <c r="E8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6" i="28"/>
  <c r="D15" i="28"/>
  <c r="D14" i="28"/>
  <c r="D13" i="28"/>
  <c r="D9" i="28"/>
  <c r="D8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6" i="28"/>
  <c r="C15" i="28"/>
  <c r="C14" i="28"/>
  <c r="C13" i="28"/>
  <c r="C10" i="28"/>
  <c r="C9" i="28"/>
  <c r="C41" i="28" s="1"/>
  <c r="C8" i="28"/>
  <c r="F38" i="56"/>
  <c r="F18" i="40"/>
  <c r="F32" i="46"/>
  <c r="J25" i="48"/>
  <c r="J11" i="40"/>
  <c r="J11" i="41"/>
  <c r="J11" i="42"/>
  <c r="J11" i="43"/>
  <c r="J11" i="44"/>
  <c r="J11" i="45"/>
  <c r="J11" i="46"/>
  <c r="J11" i="47"/>
  <c r="J11" i="48"/>
  <c r="J11" i="49"/>
  <c r="F32" i="44"/>
  <c r="J22" i="48"/>
  <c r="J30" i="48"/>
  <c r="F31" i="48"/>
  <c r="F32" i="48"/>
  <c r="F40" i="48"/>
  <c r="J16" i="55"/>
  <c r="F30" i="40"/>
  <c r="J22" i="44"/>
  <c r="J21" i="44"/>
  <c r="F8" i="55"/>
  <c r="F30" i="47"/>
  <c r="F28" i="45"/>
  <c r="F25" i="40"/>
  <c r="J19" i="41"/>
  <c r="F32" i="41"/>
  <c r="F18" i="41"/>
  <c r="F40" i="46"/>
  <c r="J38" i="47"/>
  <c r="F19" i="55"/>
  <c r="F20" i="55"/>
  <c r="F16" i="56"/>
  <c r="I18" i="50"/>
  <c r="H18" i="50"/>
  <c r="E10" i="50"/>
  <c r="F10" i="50" s="1"/>
  <c r="D10" i="50"/>
  <c r="E40" i="50"/>
  <c r="D40" i="50"/>
  <c r="E34" i="50"/>
  <c r="D34" i="50"/>
  <c r="F31" i="41"/>
  <c r="J20" i="42"/>
  <c r="J26" i="47"/>
  <c r="F21" i="42"/>
  <c r="E35" i="50"/>
  <c r="D35" i="50"/>
  <c r="J26" i="41"/>
  <c r="I40" i="55"/>
  <c r="H40" i="55"/>
  <c r="I39" i="55"/>
  <c r="E40" i="55"/>
  <c r="E41" i="55" s="1"/>
  <c r="D40" i="55"/>
  <c r="H39" i="55"/>
  <c r="D39" i="55"/>
  <c r="F39" i="55" s="1"/>
  <c r="G40" i="55"/>
  <c r="G39" i="55"/>
  <c r="G41" i="55" s="1"/>
  <c r="C40" i="55"/>
  <c r="C39" i="55"/>
  <c r="J27" i="55"/>
  <c r="J17" i="55"/>
  <c r="J12" i="55"/>
  <c r="F37" i="55"/>
  <c r="F30" i="55"/>
  <c r="F29" i="55"/>
  <c r="F28" i="55"/>
  <c r="F27" i="55"/>
  <c r="F24" i="55"/>
  <c r="F17" i="55"/>
  <c r="F16" i="55"/>
  <c r="F12" i="55"/>
  <c r="F11" i="55"/>
  <c r="I40" i="56"/>
  <c r="I41" i="56" s="1"/>
  <c r="H40" i="56"/>
  <c r="H39" i="56"/>
  <c r="I39" i="56"/>
  <c r="J39" i="56"/>
  <c r="J28" i="56"/>
  <c r="J24" i="56"/>
  <c r="J21" i="56"/>
  <c r="J17" i="56"/>
  <c r="J13" i="56"/>
  <c r="G39" i="56"/>
  <c r="G40" i="56"/>
  <c r="D40" i="56"/>
  <c r="D39" i="56"/>
  <c r="E40" i="56"/>
  <c r="E41" i="56" s="1"/>
  <c r="E39" i="56"/>
  <c r="F37" i="56"/>
  <c r="F36" i="56"/>
  <c r="F30" i="56"/>
  <c r="F29" i="56"/>
  <c r="F28" i="56"/>
  <c r="F27" i="56"/>
  <c r="F26" i="56"/>
  <c r="F25" i="56"/>
  <c r="F24" i="56"/>
  <c r="F21" i="56"/>
  <c r="F20" i="56"/>
  <c r="F19" i="56"/>
  <c r="F17" i="56"/>
  <c r="F13" i="56"/>
  <c r="F8" i="56"/>
  <c r="C39" i="56"/>
  <c r="C40" i="56"/>
  <c r="C41" i="56" s="1"/>
  <c r="I40" i="50"/>
  <c r="H40" i="50"/>
  <c r="G40" i="50"/>
  <c r="I39" i="50"/>
  <c r="H39" i="50"/>
  <c r="G39" i="50"/>
  <c r="I38" i="50"/>
  <c r="H38" i="50"/>
  <c r="G38" i="50"/>
  <c r="I37" i="50"/>
  <c r="H37" i="50"/>
  <c r="G37" i="50"/>
  <c r="I36" i="50"/>
  <c r="H36" i="50"/>
  <c r="G36" i="50"/>
  <c r="I35" i="50"/>
  <c r="H35" i="50"/>
  <c r="G35" i="50"/>
  <c r="I34" i="50"/>
  <c r="H34" i="50"/>
  <c r="G34" i="50"/>
  <c r="I33" i="50"/>
  <c r="H33" i="50"/>
  <c r="G33" i="50"/>
  <c r="I32" i="50"/>
  <c r="H32" i="50"/>
  <c r="G32" i="50"/>
  <c r="I31" i="50"/>
  <c r="H31" i="50"/>
  <c r="G31" i="50"/>
  <c r="I30" i="50"/>
  <c r="H30" i="50"/>
  <c r="G30" i="50"/>
  <c r="I29" i="50"/>
  <c r="H29" i="50"/>
  <c r="G29" i="50"/>
  <c r="I28" i="50"/>
  <c r="H28" i="50"/>
  <c r="G28" i="50"/>
  <c r="I27" i="50"/>
  <c r="H27" i="50"/>
  <c r="G27" i="50"/>
  <c r="I26" i="50"/>
  <c r="H26" i="50"/>
  <c r="G26" i="50"/>
  <c r="I25" i="50"/>
  <c r="H25" i="50"/>
  <c r="G25" i="50"/>
  <c r="I24" i="50"/>
  <c r="H24" i="50"/>
  <c r="G24" i="50"/>
  <c r="I23" i="50"/>
  <c r="H23" i="50"/>
  <c r="G23" i="50"/>
  <c r="I22" i="50"/>
  <c r="H22" i="50"/>
  <c r="G22" i="50"/>
  <c r="H21" i="50"/>
  <c r="G21" i="50"/>
  <c r="I20" i="50"/>
  <c r="H20" i="50"/>
  <c r="G20" i="50"/>
  <c r="I19" i="50"/>
  <c r="H19" i="50"/>
  <c r="G19" i="50"/>
  <c r="G18" i="50"/>
  <c r="I16" i="50"/>
  <c r="H16" i="50"/>
  <c r="G16" i="50"/>
  <c r="I15" i="50"/>
  <c r="I7" i="50"/>
  <c r="I10" i="50"/>
  <c r="J10" i="50" s="1"/>
  <c r="H10" i="50"/>
  <c r="I12" i="50"/>
  <c r="I13" i="50"/>
  <c r="I14" i="50"/>
  <c r="J14" i="50" s="1"/>
  <c r="H15" i="50"/>
  <c r="H7" i="50"/>
  <c r="H12" i="50"/>
  <c r="H13" i="50"/>
  <c r="J13" i="50" s="1"/>
  <c r="H14" i="50"/>
  <c r="G15" i="50"/>
  <c r="G14" i="50"/>
  <c r="G13" i="50"/>
  <c r="G12" i="50"/>
  <c r="G10" i="50"/>
  <c r="G7" i="50"/>
  <c r="C40" i="50"/>
  <c r="E39" i="50"/>
  <c r="D39" i="50"/>
  <c r="C39" i="50"/>
  <c r="E38" i="50"/>
  <c r="D38" i="50"/>
  <c r="C38" i="50"/>
  <c r="E37" i="50"/>
  <c r="D37" i="50"/>
  <c r="C37" i="50"/>
  <c r="E36" i="50"/>
  <c r="D36" i="50"/>
  <c r="C36" i="50"/>
  <c r="C35" i="50"/>
  <c r="C34" i="50"/>
  <c r="E33" i="50"/>
  <c r="D33" i="50"/>
  <c r="C33" i="50"/>
  <c r="E32" i="50"/>
  <c r="D32" i="50"/>
  <c r="C32" i="50"/>
  <c r="E31" i="50"/>
  <c r="D31" i="50"/>
  <c r="C31" i="50"/>
  <c r="E30" i="50"/>
  <c r="D30" i="50"/>
  <c r="C30" i="50"/>
  <c r="E29" i="50"/>
  <c r="D29" i="50"/>
  <c r="C29" i="50"/>
  <c r="E28" i="50"/>
  <c r="D28" i="50"/>
  <c r="C28" i="50"/>
  <c r="E27" i="50"/>
  <c r="D27" i="50"/>
  <c r="C27" i="50"/>
  <c r="E26" i="50"/>
  <c r="D26" i="50"/>
  <c r="C26" i="50"/>
  <c r="E25" i="50"/>
  <c r="D25" i="50"/>
  <c r="C25" i="50"/>
  <c r="E24" i="50"/>
  <c r="D24" i="50"/>
  <c r="C24" i="50"/>
  <c r="E23" i="50"/>
  <c r="D23" i="50"/>
  <c r="C23" i="50"/>
  <c r="D22" i="50"/>
  <c r="C22" i="50"/>
  <c r="E21" i="50"/>
  <c r="D21" i="50"/>
  <c r="C21" i="50"/>
  <c r="E20" i="50"/>
  <c r="D20" i="50"/>
  <c r="C20" i="50"/>
  <c r="E19" i="50"/>
  <c r="D19" i="50"/>
  <c r="C19" i="50"/>
  <c r="E18" i="50"/>
  <c r="D18" i="50"/>
  <c r="C18" i="50"/>
  <c r="E16" i="50"/>
  <c r="E15" i="50"/>
  <c r="E7" i="50"/>
  <c r="E12" i="50"/>
  <c r="E13" i="50"/>
  <c r="E14" i="50"/>
  <c r="D7" i="50"/>
  <c r="D12" i="50"/>
  <c r="D13" i="50"/>
  <c r="D14" i="50"/>
  <c r="D15" i="50"/>
  <c r="D16" i="50"/>
  <c r="C16" i="50"/>
  <c r="C15" i="50"/>
  <c r="C14" i="50"/>
  <c r="C13" i="50"/>
  <c r="C12" i="50"/>
  <c r="C10" i="50"/>
  <c r="C7" i="50"/>
  <c r="I42" i="49"/>
  <c r="E42" i="49"/>
  <c r="D42" i="49"/>
  <c r="C42" i="49"/>
  <c r="H42" i="49"/>
  <c r="G42" i="49"/>
  <c r="F39" i="49"/>
  <c r="J38" i="49"/>
  <c r="F38" i="49"/>
  <c r="J31" i="49"/>
  <c r="J30" i="49"/>
  <c r="F30" i="49"/>
  <c r="J29" i="49"/>
  <c r="F29" i="49"/>
  <c r="F28" i="49"/>
  <c r="F27" i="49"/>
  <c r="J26" i="49"/>
  <c r="F26" i="49"/>
  <c r="J23" i="49"/>
  <c r="F23" i="49"/>
  <c r="J22" i="49"/>
  <c r="F22" i="49"/>
  <c r="J21" i="49"/>
  <c r="F21" i="49"/>
  <c r="J20" i="49"/>
  <c r="F20" i="49"/>
  <c r="J19" i="49"/>
  <c r="F19" i="49"/>
  <c r="F18" i="49"/>
  <c r="J16" i="49"/>
  <c r="J15" i="49"/>
  <c r="J14" i="49"/>
  <c r="F14" i="49"/>
  <c r="J13" i="49"/>
  <c r="F13" i="49"/>
  <c r="J12" i="49"/>
  <c r="J10" i="49"/>
  <c r="J8" i="49"/>
  <c r="J7" i="49"/>
  <c r="F7" i="49"/>
  <c r="I42" i="48"/>
  <c r="D42" i="48"/>
  <c r="E42" i="48"/>
  <c r="C42" i="48"/>
  <c r="H42" i="48"/>
  <c r="G42" i="48"/>
  <c r="F39" i="48"/>
  <c r="F30" i="48"/>
  <c r="J29" i="48"/>
  <c r="F29" i="48"/>
  <c r="F27" i="48"/>
  <c r="J26" i="48"/>
  <c r="F26" i="48"/>
  <c r="J23" i="48"/>
  <c r="F23" i="48"/>
  <c r="F22" i="48"/>
  <c r="J21" i="48"/>
  <c r="F21" i="48"/>
  <c r="F20" i="48"/>
  <c r="F19" i="48"/>
  <c r="F18" i="48"/>
  <c r="J16" i="48"/>
  <c r="F16" i="48"/>
  <c r="J15" i="48"/>
  <c r="F15" i="48"/>
  <c r="J14" i="48"/>
  <c r="F14" i="48"/>
  <c r="J13" i="48"/>
  <c r="F13" i="48"/>
  <c r="J12" i="48"/>
  <c r="J10" i="48"/>
  <c r="J8" i="48"/>
  <c r="J7" i="48"/>
  <c r="F7" i="48"/>
  <c r="I42" i="47"/>
  <c r="E42" i="47"/>
  <c r="D42" i="47"/>
  <c r="C42" i="47"/>
  <c r="H42" i="47"/>
  <c r="G42" i="47"/>
  <c r="F39" i="47"/>
  <c r="F38" i="47"/>
  <c r="J31" i="47"/>
  <c r="J30" i="47"/>
  <c r="J29" i="47"/>
  <c r="F29" i="47"/>
  <c r="F28" i="47"/>
  <c r="F26" i="47"/>
  <c r="J23" i="47"/>
  <c r="F23" i="47"/>
  <c r="J22" i="47"/>
  <c r="F22" i="47"/>
  <c r="J21" i="47"/>
  <c r="F21" i="47"/>
  <c r="J20" i="47"/>
  <c r="F20" i="47"/>
  <c r="J19" i="47"/>
  <c r="F19" i="47"/>
  <c r="F18" i="47"/>
  <c r="J16" i="47"/>
  <c r="J15" i="47"/>
  <c r="F15" i="47"/>
  <c r="J14" i="47"/>
  <c r="F14" i="47"/>
  <c r="J13" i="47"/>
  <c r="F13" i="47"/>
  <c r="J12" i="47"/>
  <c r="J10" i="47"/>
  <c r="J8" i="47"/>
  <c r="J7" i="47"/>
  <c r="F7" i="47"/>
  <c r="I42" i="46"/>
  <c r="E42" i="46"/>
  <c r="D42" i="46"/>
  <c r="C42" i="46"/>
  <c r="H42" i="46"/>
  <c r="G42" i="46"/>
  <c r="F39" i="46"/>
  <c r="J30" i="46"/>
  <c r="F30" i="46"/>
  <c r="J29" i="46"/>
  <c r="F29" i="46"/>
  <c r="F27" i="46"/>
  <c r="F26" i="46"/>
  <c r="J25" i="46"/>
  <c r="J23" i="46"/>
  <c r="F23" i="46"/>
  <c r="J22" i="46"/>
  <c r="F22" i="46"/>
  <c r="J21" i="46"/>
  <c r="F21" i="46"/>
  <c r="F20" i="46"/>
  <c r="J19" i="46"/>
  <c r="F19" i="46"/>
  <c r="F18" i="46"/>
  <c r="J16" i="46"/>
  <c r="J15" i="46"/>
  <c r="F15" i="46"/>
  <c r="J14" i="46"/>
  <c r="F14" i="46"/>
  <c r="J13" i="46"/>
  <c r="F13" i="46"/>
  <c r="J10" i="46"/>
  <c r="J8" i="46"/>
  <c r="J7" i="46"/>
  <c r="F7" i="46"/>
  <c r="I42" i="45"/>
  <c r="E42" i="45"/>
  <c r="D42" i="45"/>
  <c r="C42" i="45"/>
  <c r="H42" i="45"/>
  <c r="G42" i="45"/>
  <c r="F39" i="45"/>
  <c r="J31" i="45"/>
  <c r="J30" i="45"/>
  <c r="J29" i="45"/>
  <c r="F29" i="45"/>
  <c r="F27" i="45"/>
  <c r="F26" i="45"/>
  <c r="J25" i="45"/>
  <c r="J23" i="45"/>
  <c r="F23" i="45"/>
  <c r="J22" i="45"/>
  <c r="F22" i="45"/>
  <c r="J21" i="45"/>
  <c r="F21" i="45"/>
  <c r="J20" i="45"/>
  <c r="F20" i="45"/>
  <c r="J19" i="45"/>
  <c r="F19" i="45"/>
  <c r="F18" i="45"/>
  <c r="J16" i="45"/>
  <c r="J15" i="45"/>
  <c r="F15" i="45"/>
  <c r="J14" i="45"/>
  <c r="F14" i="45"/>
  <c r="J13" i="45"/>
  <c r="F13" i="45"/>
  <c r="J12" i="45"/>
  <c r="J10" i="45"/>
  <c r="J8" i="45"/>
  <c r="J7" i="45"/>
  <c r="F7" i="45"/>
  <c r="I42" i="44"/>
  <c r="E42" i="44"/>
  <c r="D42" i="44"/>
  <c r="C42" i="44"/>
  <c r="H42" i="44"/>
  <c r="G42" i="44"/>
  <c r="F39" i="44"/>
  <c r="F38" i="44"/>
  <c r="J31" i="44"/>
  <c r="J30" i="44"/>
  <c r="J29" i="44"/>
  <c r="F29" i="44"/>
  <c r="F27" i="44"/>
  <c r="F26" i="44"/>
  <c r="J25" i="44"/>
  <c r="J24" i="44"/>
  <c r="F24" i="44"/>
  <c r="J23" i="44"/>
  <c r="F23" i="44"/>
  <c r="F22" i="44"/>
  <c r="F21" i="44"/>
  <c r="J20" i="44"/>
  <c r="F20" i="44"/>
  <c r="J19" i="44"/>
  <c r="F19" i="44"/>
  <c r="F18" i="44"/>
  <c r="J16" i="44"/>
  <c r="J15" i="44"/>
  <c r="F15" i="44"/>
  <c r="J14" i="44"/>
  <c r="F14" i="44"/>
  <c r="J13" i="44"/>
  <c r="F13" i="44"/>
  <c r="J12" i="44"/>
  <c r="J10" i="44"/>
  <c r="J8" i="44"/>
  <c r="J7" i="44"/>
  <c r="F7" i="44"/>
  <c r="I41" i="43"/>
  <c r="H41" i="43"/>
  <c r="I42" i="43"/>
  <c r="I43" i="43" s="1"/>
  <c r="E41" i="43"/>
  <c r="D41" i="43"/>
  <c r="D42" i="43"/>
  <c r="C41" i="43"/>
  <c r="C43" i="43" s="1"/>
  <c r="C42" i="43"/>
  <c r="H42" i="43"/>
  <c r="H43" i="43" s="1"/>
  <c r="G41" i="43"/>
  <c r="G42" i="43"/>
  <c r="G43" i="43" s="1"/>
  <c r="J32" i="43"/>
  <c r="J31" i="43"/>
  <c r="J30" i="43"/>
  <c r="J29" i="43"/>
  <c r="J26" i="43"/>
  <c r="J25" i="43"/>
  <c r="J23" i="43"/>
  <c r="J22" i="43"/>
  <c r="J21" i="43"/>
  <c r="J19" i="43"/>
  <c r="J16" i="43"/>
  <c r="J15" i="43"/>
  <c r="J14" i="43"/>
  <c r="J13" i="43"/>
  <c r="J12" i="43"/>
  <c r="J10" i="43"/>
  <c r="J8" i="43"/>
  <c r="J7" i="43"/>
  <c r="F7" i="43"/>
  <c r="I41" i="42"/>
  <c r="E41" i="42"/>
  <c r="E42" i="42"/>
  <c r="D41" i="42"/>
  <c r="D42" i="42"/>
  <c r="C41" i="42"/>
  <c r="C42" i="42"/>
  <c r="H41" i="42"/>
  <c r="H42" i="42"/>
  <c r="G41" i="42"/>
  <c r="G42" i="42"/>
  <c r="F39" i="42"/>
  <c r="F38" i="42"/>
  <c r="J31" i="42"/>
  <c r="J30" i="42"/>
  <c r="F29" i="42"/>
  <c r="F28" i="42"/>
  <c r="F27" i="42"/>
  <c r="F26" i="42"/>
  <c r="J23" i="42"/>
  <c r="F23" i="42"/>
  <c r="J22" i="42"/>
  <c r="F22" i="42"/>
  <c r="F20" i="42"/>
  <c r="J19" i="42"/>
  <c r="F19" i="42"/>
  <c r="F18" i="42"/>
  <c r="J16" i="42"/>
  <c r="J15" i="42"/>
  <c r="F15" i="42"/>
  <c r="J14" i="42"/>
  <c r="F14" i="42"/>
  <c r="J13" i="42"/>
  <c r="F13" i="42"/>
  <c r="J12" i="42"/>
  <c r="J10" i="42"/>
  <c r="J8" i="42"/>
  <c r="J7" i="42"/>
  <c r="F7" i="42"/>
  <c r="I41" i="41"/>
  <c r="I42" i="41"/>
  <c r="E41" i="41"/>
  <c r="D41" i="41"/>
  <c r="E42" i="41"/>
  <c r="D42" i="41"/>
  <c r="F42" i="41" s="1"/>
  <c r="C41" i="41"/>
  <c r="C42" i="41"/>
  <c r="H41" i="41"/>
  <c r="H42" i="41"/>
  <c r="G41" i="41"/>
  <c r="G42" i="41"/>
  <c r="F39" i="41"/>
  <c r="J30" i="41"/>
  <c r="F30" i="41"/>
  <c r="F29" i="41"/>
  <c r="F27" i="41"/>
  <c r="F26" i="41"/>
  <c r="F23" i="41"/>
  <c r="J22" i="41"/>
  <c r="F22" i="41"/>
  <c r="J21" i="41"/>
  <c r="F21" i="41"/>
  <c r="F20" i="41"/>
  <c r="F19" i="41"/>
  <c r="J16" i="41"/>
  <c r="J15" i="41"/>
  <c r="F15" i="41"/>
  <c r="J14" i="41"/>
  <c r="F14" i="41"/>
  <c r="J13" i="41"/>
  <c r="F13" i="41"/>
  <c r="J12" i="41"/>
  <c r="J10" i="41"/>
  <c r="J8" i="41"/>
  <c r="J7" i="41"/>
  <c r="F7" i="41"/>
  <c r="I42" i="40"/>
  <c r="E41" i="40"/>
  <c r="D41" i="40"/>
  <c r="E42" i="40"/>
  <c r="D42" i="40"/>
  <c r="C41" i="40"/>
  <c r="C42" i="40"/>
  <c r="H41" i="40"/>
  <c r="H42" i="40"/>
  <c r="H43" i="40" s="1"/>
  <c r="G41" i="40"/>
  <c r="G43" i="40"/>
  <c r="G42" i="40"/>
  <c r="F39" i="40"/>
  <c r="J38" i="40"/>
  <c r="F38" i="40"/>
  <c r="J32" i="40"/>
  <c r="J31" i="40"/>
  <c r="J30" i="40"/>
  <c r="J29" i="40"/>
  <c r="F29" i="40"/>
  <c r="F28" i="40"/>
  <c r="F27" i="40"/>
  <c r="F26" i="40"/>
  <c r="J23" i="40"/>
  <c r="F23" i="40"/>
  <c r="J22" i="40"/>
  <c r="F22" i="40"/>
  <c r="J21" i="40"/>
  <c r="F21" i="40"/>
  <c r="J20" i="40"/>
  <c r="F20" i="40"/>
  <c r="J19" i="40"/>
  <c r="F19" i="40"/>
  <c r="J16" i="40"/>
  <c r="J15" i="40"/>
  <c r="F15" i="40"/>
  <c r="J14" i="40"/>
  <c r="F14" i="40"/>
  <c r="J13" i="40"/>
  <c r="F13" i="40"/>
  <c r="J12" i="40"/>
  <c r="J10" i="40"/>
  <c r="J8" i="40"/>
  <c r="J7" i="40"/>
  <c r="F7" i="40"/>
  <c r="J12" i="50"/>
  <c r="J16" i="50"/>
  <c r="H41" i="49"/>
  <c r="J41" i="49" s="1"/>
  <c r="I41" i="49"/>
  <c r="D41" i="49"/>
  <c r="G41" i="49"/>
  <c r="E41" i="49"/>
  <c r="C41" i="49"/>
  <c r="I41" i="48"/>
  <c r="G41" i="48"/>
  <c r="G43" i="48" s="1"/>
  <c r="E41" i="48"/>
  <c r="E43" i="48" s="1"/>
  <c r="H41" i="48"/>
  <c r="C41" i="48"/>
  <c r="C43" i="48" s="1"/>
  <c r="D41" i="48"/>
  <c r="I41" i="47"/>
  <c r="D41" i="47"/>
  <c r="H41" i="47"/>
  <c r="G41" i="47"/>
  <c r="G43" i="47" s="1"/>
  <c r="E41" i="47"/>
  <c r="C41" i="47"/>
  <c r="C43" i="47"/>
  <c r="E41" i="46"/>
  <c r="I41" i="46"/>
  <c r="J41" i="46" s="1"/>
  <c r="H41" i="46"/>
  <c r="D41" i="46"/>
  <c r="G41" i="46"/>
  <c r="C41" i="46"/>
  <c r="C43" i="46" s="1"/>
  <c r="I41" i="45"/>
  <c r="C41" i="45"/>
  <c r="C43" i="45" s="1"/>
  <c r="H41" i="45"/>
  <c r="E41" i="45"/>
  <c r="G41" i="45"/>
  <c r="G43" i="45" s="1"/>
  <c r="D41" i="45"/>
  <c r="I41" i="44"/>
  <c r="J41" i="44" s="1"/>
  <c r="I11" i="50"/>
  <c r="D41" i="44"/>
  <c r="D11" i="50"/>
  <c r="C11" i="50"/>
  <c r="H41" i="44"/>
  <c r="H11" i="50"/>
  <c r="J11" i="50" s="1"/>
  <c r="G41" i="44"/>
  <c r="G43" i="44" s="1"/>
  <c r="G11" i="50"/>
  <c r="C41" i="44"/>
  <c r="C43" i="44" s="1"/>
  <c r="E11" i="50"/>
  <c r="E41" i="44"/>
  <c r="C43" i="49"/>
  <c r="H41" i="56"/>
  <c r="G41" i="56"/>
  <c r="E22" i="50"/>
  <c r="E42" i="43"/>
  <c r="C43" i="42"/>
  <c r="G43" i="49"/>
  <c r="J40" i="55"/>
  <c r="I42" i="42"/>
  <c r="J21" i="42"/>
  <c r="I21" i="50"/>
  <c r="J9" i="28"/>
  <c r="F41" i="36"/>
  <c r="F41" i="35"/>
  <c r="J16" i="28"/>
  <c r="F41" i="32"/>
  <c r="F41" i="31"/>
  <c r="F41" i="17"/>
  <c r="F41" i="18"/>
  <c r="J41" i="18"/>
  <c r="J41" i="20"/>
  <c r="F41" i="60"/>
  <c r="F41" i="23"/>
  <c r="J41" i="23"/>
  <c r="J41" i="25"/>
  <c r="J10" i="28"/>
  <c r="D43" i="22"/>
  <c r="D43" i="44" l="1"/>
  <c r="D43" i="38"/>
  <c r="F42" i="36"/>
  <c r="D43" i="62"/>
  <c r="F42" i="62"/>
  <c r="F42" i="31"/>
  <c r="F42" i="30"/>
  <c r="F41" i="30"/>
  <c r="F42" i="22"/>
  <c r="C41" i="50"/>
  <c r="C42" i="50"/>
  <c r="G41" i="50"/>
  <c r="G42" i="50"/>
  <c r="J41" i="45"/>
  <c r="G43" i="46"/>
  <c r="F41" i="46"/>
  <c r="D43" i="47"/>
  <c r="C43" i="40"/>
  <c r="F41" i="40"/>
  <c r="G43" i="41"/>
  <c r="C43" i="41"/>
  <c r="G43" i="42"/>
  <c r="J41" i="42"/>
  <c r="E43" i="42"/>
  <c r="D43" i="43"/>
  <c r="J41" i="43"/>
  <c r="F37" i="50"/>
  <c r="F38" i="50"/>
  <c r="J23" i="50"/>
  <c r="J24" i="50"/>
  <c r="C41" i="55"/>
  <c r="J39" i="55"/>
  <c r="G41" i="28"/>
  <c r="J8" i="28"/>
  <c r="J13" i="28"/>
  <c r="J9" i="50"/>
  <c r="C43" i="60"/>
  <c r="F41" i="21"/>
  <c r="G43" i="20"/>
  <c r="H43" i="30"/>
  <c r="I43" i="32"/>
  <c r="I44" i="38"/>
  <c r="D43" i="41"/>
  <c r="H41" i="55"/>
  <c r="C43" i="28"/>
  <c r="C42" i="28"/>
  <c r="C43" i="26"/>
  <c r="G43" i="25"/>
  <c r="C43" i="24"/>
  <c r="C43" i="22"/>
  <c r="J42" i="19"/>
  <c r="F42" i="18"/>
  <c r="H43" i="31"/>
  <c r="E43" i="33"/>
  <c r="I43" i="33"/>
  <c r="C43" i="34"/>
  <c r="J41" i="35"/>
  <c r="C43" i="35"/>
  <c r="F42" i="35"/>
  <c r="C43" i="37"/>
  <c r="H43" i="37"/>
  <c r="D43" i="37"/>
  <c r="I43" i="37"/>
  <c r="H43" i="49"/>
  <c r="F40" i="56"/>
  <c r="I42" i="56"/>
  <c r="J40" i="56"/>
  <c r="F40" i="55"/>
  <c r="F42" i="40"/>
  <c r="D43" i="40"/>
  <c r="J41" i="40"/>
  <c r="J42" i="40"/>
  <c r="F41" i="41"/>
  <c r="E43" i="41"/>
  <c r="F33" i="50"/>
  <c r="J41" i="41"/>
  <c r="I43" i="41"/>
  <c r="H43" i="41"/>
  <c r="F41" i="42"/>
  <c r="F27" i="50"/>
  <c r="F42" i="42"/>
  <c r="F22" i="50"/>
  <c r="D43" i="42"/>
  <c r="I43" i="42"/>
  <c r="I44" i="42" s="1"/>
  <c r="J42" i="42"/>
  <c r="H43" i="42"/>
  <c r="F41" i="43"/>
  <c r="F42" i="43"/>
  <c r="J42" i="43"/>
  <c r="F11" i="50"/>
  <c r="F9" i="50"/>
  <c r="F32" i="50"/>
  <c r="F42" i="44"/>
  <c r="F24" i="50"/>
  <c r="E43" i="44"/>
  <c r="I43" i="44"/>
  <c r="J42" i="44"/>
  <c r="H43" i="44"/>
  <c r="F41" i="45"/>
  <c r="F39" i="50"/>
  <c r="F28" i="50"/>
  <c r="F42" i="45"/>
  <c r="D43" i="45"/>
  <c r="H43" i="45"/>
  <c r="J42" i="45"/>
  <c r="E43" i="47"/>
  <c r="F40" i="50"/>
  <c r="F42" i="47"/>
  <c r="J15" i="50"/>
  <c r="J41" i="47"/>
  <c r="J29" i="50"/>
  <c r="H43" i="47"/>
  <c r="J42" i="47"/>
  <c r="J38" i="50"/>
  <c r="I43" i="47"/>
  <c r="D43" i="48"/>
  <c r="F31" i="50"/>
  <c r="F23" i="50"/>
  <c r="F42" i="48"/>
  <c r="I43" i="48"/>
  <c r="J41" i="48"/>
  <c r="H41" i="50"/>
  <c r="J42" i="48"/>
  <c r="I44" i="48"/>
  <c r="H43" i="48"/>
  <c r="E43" i="46"/>
  <c r="D43" i="46"/>
  <c r="D41" i="50"/>
  <c r="F21" i="50"/>
  <c r="I41" i="50"/>
  <c r="J41" i="50" s="1"/>
  <c r="J31" i="50"/>
  <c r="J30" i="50"/>
  <c r="J42" i="46"/>
  <c r="H43" i="46"/>
  <c r="J26" i="50"/>
  <c r="J25" i="50"/>
  <c r="J22" i="50"/>
  <c r="J21" i="50"/>
  <c r="J20" i="50"/>
  <c r="J19" i="50"/>
  <c r="F7" i="50"/>
  <c r="F15" i="50"/>
  <c r="F16" i="50"/>
  <c r="F41" i="49"/>
  <c r="F13" i="50"/>
  <c r="E41" i="50"/>
  <c r="F14" i="50"/>
  <c r="F30" i="50"/>
  <c r="F29" i="50"/>
  <c r="F26" i="50"/>
  <c r="F25" i="50"/>
  <c r="E42" i="50"/>
  <c r="F19" i="50"/>
  <c r="F42" i="49"/>
  <c r="D43" i="49"/>
  <c r="D42" i="50"/>
  <c r="F20" i="50"/>
  <c r="H42" i="50"/>
  <c r="H43" i="50" s="1"/>
  <c r="J32" i="50"/>
  <c r="J33" i="50"/>
  <c r="I42" i="50"/>
  <c r="J42" i="49"/>
  <c r="I43" i="49"/>
  <c r="E43" i="62"/>
  <c r="J42" i="62"/>
  <c r="H43" i="62"/>
  <c r="F9" i="28"/>
  <c r="F42" i="38"/>
  <c r="J41" i="38"/>
  <c r="J42" i="38"/>
  <c r="F41" i="37"/>
  <c r="F42" i="37"/>
  <c r="J42" i="37"/>
  <c r="E43" i="36"/>
  <c r="I44" i="36" s="1"/>
  <c r="H43" i="36"/>
  <c r="J42" i="36"/>
  <c r="E43" i="35"/>
  <c r="I44" i="35" s="1"/>
  <c r="H43" i="35"/>
  <c r="J42" i="35"/>
  <c r="E43" i="34"/>
  <c r="F41" i="34"/>
  <c r="I43" i="34"/>
  <c r="J41" i="34"/>
  <c r="J42" i="34"/>
  <c r="F41" i="33"/>
  <c r="G18" i="28"/>
  <c r="G42" i="28" s="1"/>
  <c r="G43" i="28" s="1"/>
  <c r="G42" i="33"/>
  <c r="G43" i="33"/>
  <c r="F42" i="33"/>
  <c r="J41" i="33"/>
  <c r="I44" i="33"/>
  <c r="F41" i="62"/>
  <c r="I43" i="62"/>
  <c r="J41" i="62"/>
  <c r="I44" i="32"/>
  <c r="D43" i="32"/>
  <c r="J41" i="32"/>
  <c r="J42" i="32"/>
  <c r="F16" i="28"/>
  <c r="F24" i="28"/>
  <c r="E43" i="30"/>
  <c r="J42" i="30"/>
  <c r="I43" i="30"/>
  <c r="D43" i="17"/>
  <c r="F28" i="28"/>
  <c r="I44" i="17"/>
  <c r="H43" i="17"/>
  <c r="D43" i="18"/>
  <c r="J32" i="28"/>
  <c r="H43" i="18"/>
  <c r="F41" i="19"/>
  <c r="F38" i="28"/>
  <c r="F42" i="19"/>
  <c r="I44" i="19"/>
  <c r="F39" i="28"/>
  <c r="F37" i="28"/>
  <c r="E43" i="20"/>
  <c r="F42" i="20"/>
  <c r="I43" i="20"/>
  <c r="J29" i="28"/>
  <c r="D43" i="21"/>
  <c r="F42" i="21"/>
  <c r="J41" i="21"/>
  <c r="J30" i="28"/>
  <c r="H43" i="21"/>
  <c r="F41" i="22"/>
  <c r="F40" i="28"/>
  <c r="H43" i="22"/>
  <c r="F33" i="28"/>
  <c r="F42" i="60"/>
  <c r="I43" i="60"/>
  <c r="I44" i="60" s="1"/>
  <c r="F13" i="28"/>
  <c r="E43" i="23"/>
  <c r="I44" i="23" s="1"/>
  <c r="D43" i="23"/>
  <c r="H43" i="23"/>
  <c r="J21" i="28"/>
  <c r="J24" i="28"/>
  <c r="F41" i="24"/>
  <c r="F42" i="24"/>
  <c r="I43" i="24"/>
  <c r="F12" i="28"/>
  <c r="F41" i="25"/>
  <c r="F31" i="28"/>
  <c r="E43" i="25"/>
  <c r="I44" i="25" s="1"/>
  <c r="F30" i="28"/>
  <c r="F42" i="25"/>
  <c r="F14" i="28"/>
  <c r="D43" i="26"/>
  <c r="E43" i="26"/>
  <c r="F18" i="28"/>
  <c r="F32" i="28"/>
  <c r="F27" i="28"/>
  <c r="F26" i="28"/>
  <c r="F23" i="28"/>
  <c r="F22" i="28"/>
  <c r="F20" i="28"/>
  <c r="F19" i="28"/>
  <c r="F42" i="26"/>
  <c r="H43" i="26"/>
  <c r="I43" i="26"/>
  <c r="H42" i="28"/>
  <c r="J42" i="26"/>
  <c r="F15" i="28"/>
  <c r="F11" i="28"/>
  <c r="F8" i="28"/>
  <c r="D43" i="29"/>
  <c r="D41" i="28"/>
  <c r="F41" i="29"/>
  <c r="F29" i="28"/>
  <c r="F21" i="28"/>
  <c r="E42" i="28"/>
  <c r="F42" i="29"/>
  <c r="J15" i="28"/>
  <c r="H41" i="28"/>
  <c r="I41" i="28"/>
  <c r="J41" i="29"/>
  <c r="J42" i="29"/>
  <c r="D41" i="55"/>
  <c r="D41" i="56"/>
  <c r="F42" i="46"/>
  <c r="F10" i="28"/>
  <c r="I43" i="45"/>
  <c r="F42" i="23"/>
  <c r="D43" i="34"/>
  <c r="H43" i="32"/>
  <c r="H43" i="38"/>
  <c r="F41" i="48"/>
  <c r="E43" i="40"/>
  <c r="J23" i="28"/>
  <c r="J12" i="28"/>
  <c r="F12" i="50"/>
  <c r="D43" i="25"/>
  <c r="D43" i="20"/>
  <c r="F42" i="17"/>
  <c r="D42" i="28"/>
  <c r="F41" i="47"/>
  <c r="E43" i="43"/>
  <c r="I44" i="43" s="1"/>
  <c r="I43" i="40"/>
  <c r="F39" i="56"/>
  <c r="I43" i="46"/>
  <c r="F41" i="20"/>
  <c r="J41" i="17"/>
  <c r="E41" i="28"/>
  <c r="F41" i="38"/>
  <c r="E43" i="49"/>
  <c r="J18" i="50"/>
  <c r="H43" i="19"/>
  <c r="H43" i="34"/>
  <c r="I41" i="55"/>
  <c r="I42" i="55" s="1"/>
  <c r="F41" i="44"/>
  <c r="J7" i="50"/>
  <c r="E43" i="29"/>
  <c r="I44" i="29" s="1"/>
  <c r="D43" i="24"/>
  <c r="E43" i="21"/>
  <c r="I44" i="21" s="1"/>
  <c r="D43" i="19"/>
  <c r="E43" i="37"/>
  <c r="I44" i="37" s="1"/>
  <c r="J42" i="41"/>
  <c r="E43" i="24"/>
  <c r="J41" i="60"/>
  <c r="F18" i="50"/>
  <c r="E43" i="45"/>
  <c r="I44" i="20" l="1"/>
  <c r="I44" i="62"/>
  <c r="I44" i="41"/>
  <c r="G43" i="50"/>
  <c r="C43" i="50"/>
  <c r="I44" i="44"/>
  <c r="I44" i="47"/>
  <c r="D43" i="50"/>
  <c r="I44" i="46"/>
  <c r="F41" i="50"/>
  <c r="J42" i="50"/>
  <c r="E43" i="50"/>
  <c r="F42" i="50"/>
  <c r="I43" i="50"/>
  <c r="I44" i="49"/>
  <c r="I44" i="34"/>
  <c r="I44" i="30"/>
  <c r="J41" i="28"/>
  <c r="H43" i="28"/>
  <c r="I44" i="24"/>
  <c r="I44" i="26"/>
  <c r="F42" i="28"/>
  <c r="I44" i="40"/>
  <c r="I44" i="45"/>
  <c r="E43" i="28"/>
  <c r="F41" i="28"/>
  <c r="D43" i="28"/>
  <c r="J22" i="18"/>
  <c r="I42" i="18"/>
  <c r="J42" i="18" s="1"/>
  <c r="I22" i="28"/>
  <c r="J22" i="28" s="1"/>
  <c r="I44" i="50" l="1"/>
  <c r="I42" i="28"/>
  <c r="I43" i="28" s="1"/>
  <c r="I44" i="28" s="1"/>
  <c r="I43" i="18"/>
  <c r="I44" i="18" s="1"/>
  <c r="J42" i="28" l="1"/>
</calcChain>
</file>

<file path=xl/sharedStrings.xml><?xml version="1.0" encoding="utf-8"?>
<sst xmlns="http://schemas.openxmlformats.org/spreadsheetml/2006/main" count="2318" uniqueCount="238">
  <si>
    <t>Mateřská škola, Praha 13, Běhounkova 2300</t>
  </si>
  <si>
    <t>IČ  659 91 257</t>
  </si>
  <si>
    <t>Dům dětí a mládeže Praha 13 - Stodůlky</t>
  </si>
  <si>
    <t>IČ  00 638 811</t>
  </si>
  <si>
    <t>Rekreační objekt Kozel, Vrchlabí 129</t>
  </si>
  <si>
    <t>IČ  751 43 704</t>
  </si>
  <si>
    <t>účelová dotace</t>
  </si>
  <si>
    <t>%</t>
  </si>
  <si>
    <t>Rozbor hospodaření</t>
  </si>
  <si>
    <t>stav ke dni</t>
  </si>
  <si>
    <t>Doplňková činnost</t>
  </si>
  <si>
    <t>a</t>
  </si>
  <si>
    <t>b</t>
  </si>
  <si>
    <t>c</t>
  </si>
  <si>
    <t>d</t>
  </si>
  <si>
    <t>e</t>
  </si>
  <si>
    <t>f</t>
  </si>
  <si>
    <t>g</t>
  </si>
  <si>
    <t>h</t>
  </si>
  <si>
    <t>x</t>
  </si>
  <si>
    <t>Příjmy, Výnosy celkem</t>
  </si>
  <si>
    <t>Výdaje, Náklady celkem</t>
  </si>
  <si>
    <t>Základní školy - obsah</t>
  </si>
  <si>
    <t>ZŠ celkem</t>
  </si>
  <si>
    <t>ZŠ Brdičkova 1878</t>
  </si>
  <si>
    <t>ZŠ Bronzová 2027</t>
  </si>
  <si>
    <t>ZŠ Janského 2189</t>
  </si>
  <si>
    <t>ZŠ Klausova 2450</t>
  </si>
  <si>
    <t>ZŠ Kuncova 1580</t>
  </si>
  <si>
    <t>ZŠ Mezi Školami 2322</t>
  </si>
  <si>
    <t>ZŠ Mládí 135</t>
  </si>
  <si>
    <t>ZŠ Mohylová 1963</t>
  </si>
  <si>
    <t>ZŠ Trávníčkova 1744</t>
  </si>
  <si>
    <t>Mateřské školy - obsah</t>
  </si>
  <si>
    <t>MŠ celkem</t>
  </si>
  <si>
    <t>MŠ Běhounkova 2300</t>
  </si>
  <si>
    <t>MŠ Běhounkova 2474</t>
  </si>
  <si>
    <t>MŠ Herčíkova 2190</t>
  </si>
  <si>
    <t>MŠ Horákova 2064</t>
  </si>
  <si>
    <t>MŠ Hostinského 1534</t>
  </si>
  <si>
    <t>MŠ Husníkova 2076</t>
  </si>
  <si>
    <t>MŠ Chlupova 1798</t>
  </si>
  <si>
    <t>MŠ Chlupova 1799</t>
  </si>
  <si>
    <t>MŠ Klausova 2449</t>
  </si>
  <si>
    <t>MŠ Mezi Školami 2323</t>
  </si>
  <si>
    <t>MŠ Mezi Školami 2482</t>
  </si>
  <si>
    <t>MŠ Ovčí Hájek 2177</t>
  </si>
  <si>
    <t>MŠ Podpěrova 1880</t>
  </si>
  <si>
    <t>MŠ Trávníčkova 1747</t>
  </si>
  <si>
    <t>MŠ Vlachova 1501</t>
  </si>
  <si>
    <t>MŠ Vlasákova 955</t>
  </si>
  <si>
    <t>MŠ Zázvorkova 1994</t>
  </si>
  <si>
    <t>Základní školy - celkem</t>
  </si>
  <si>
    <t>Hlavní činnost = zřizovatel (MČ) + vlastní zdroje</t>
  </si>
  <si>
    <t>rozpočet schválený</t>
  </si>
  <si>
    <t>rozpočet upravený</t>
  </si>
  <si>
    <t>čerpání</t>
  </si>
  <si>
    <t>Neinvestiční  PŘÍJMY, VÝNOSY</t>
  </si>
  <si>
    <t>VZ - úplata za školské služby</t>
  </si>
  <si>
    <t>VZ - stravné</t>
  </si>
  <si>
    <t>ostatní příjmy (zřiz.- úroky, VZ - ŠvP, jiné příjmy, příjmy z DČ)</t>
  </si>
  <si>
    <t>Neinvestiční  VÝDAJE, NÁKLADY</t>
  </si>
  <si>
    <t>Fakultní ZŠ PedF UK, Trávníčkova 1744</t>
  </si>
  <si>
    <t>IČ  684 07 904</t>
  </si>
  <si>
    <t>VZ - úplata za školské služby, z činnosti školního klubu</t>
  </si>
  <si>
    <t>ostatní příjmy (zřiz.- příj.od spec.ZŠ Tráv.1743, úroky, VZ - ŠvP, jiné, DČ)</t>
  </si>
  <si>
    <t>Základní škola, Mohylová 1963</t>
  </si>
  <si>
    <t>IČ  613 85 611</t>
  </si>
  <si>
    <t>ostatní příjmy (zřiz.- úroky, VZ - ŠvP a jiné, DČ)</t>
  </si>
  <si>
    <t>Základní škola, Mládí 135</t>
  </si>
  <si>
    <t>IČ  701 01 078</t>
  </si>
  <si>
    <t>ZŠ PedF UK, Mezi Školami 2322</t>
  </si>
  <si>
    <t>IČ  613 85 531</t>
  </si>
  <si>
    <t>Základní škola, Kuncova 1580</t>
  </si>
  <si>
    <t>IČ  673 65 213</t>
  </si>
  <si>
    <t>Základní škola, Klausova 2450</t>
  </si>
  <si>
    <t>IČ  673 65 744</t>
  </si>
  <si>
    <t>Základní škola, Janského 2189</t>
  </si>
  <si>
    <t>IČ  629 34 309</t>
  </si>
  <si>
    <t>Fakultní ZŠ prof.O.Chlupa PedF UK, Fingerova 2186</t>
  </si>
  <si>
    <t>IČ  613 85 620</t>
  </si>
  <si>
    <t>ZŠ s RVJ,  Bronzová 2027</t>
  </si>
  <si>
    <t>IČ  629 34 368</t>
  </si>
  <si>
    <t>Fakultní ZŠ při PedF UK, Brdičkova 1878</t>
  </si>
  <si>
    <t>IČ  677 99 612</t>
  </si>
  <si>
    <t>ostatní příjmy (zřiz.- úroky, VZ - ŠvP, příjmy z čaj.klubu a jiné, DČ)</t>
  </si>
  <si>
    <t>Mateřské školy - celkem</t>
  </si>
  <si>
    <t xml:space="preserve">  - z toho daně a poplatky</t>
  </si>
  <si>
    <t>Mateřská škola U RUMCAJSE, Praha 13, Zázvorkova 1994</t>
  </si>
  <si>
    <t>IČ  750 30 837</t>
  </si>
  <si>
    <t xml:space="preserve">posílení dotace z fondů </t>
  </si>
  <si>
    <t>IČ  638 29 916</t>
  </si>
  <si>
    <t>Mateřská škola VEČERNÍČEK, Praha 13, Vlachova 1501</t>
  </si>
  <si>
    <t>IČ  750 30 829</t>
  </si>
  <si>
    <t xml:space="preserve">Mateřská škola PALETKA, Praha 13, Trávníčkova 1747 </t>
  </si>
  <si>
    <t>IČ  750 30 811</t>
  </si>
  <si>
    <t>Mateřská škola U BOBŘÍKA, Praha 13, Podpěrova 1880</t>
  </si>
  <si>
    <t>IČ  638 29 908</t>
  </si>
  <si>
    <t>Mateřská škola, Praha 13, Ovčí Hájek 2177</t>
  </si>
  <si>
    <t>IČ  613 81 560</t>
  </si>
  <si>
    <t>Mateřská škola SLUNÍČKO POD STŘECHOU, P-13, Mohylová 1964</t>
  </si>
  <si>
    <t>IČ  659 91 001</t>
  </si>
  <si>
    <t>Mateřská škola HAVAJ, Praha 13, Mezi Školami 2482</t>
  </si>
  <si>
    <t>IČ  613 86 014</t>
  </si>
  <si>
    <t>IČ  659 91 249</t>
  </si>
  <si>
    <t>Mateřská škola BARVIČKA, Praha 13, Klausova 2449</t>
  </si>
  <si>
    <t>IČ  613 81 551</t>
  </si>
  <si>
    <t>IČ  750 30 802</t>
  </si>
  <si>
    <t>IČ  750 30 870</t>
  </si>
  <si>
    <t>Mateřská škola ROZMARÝNEK, Praha 13, Chlupova 1799</t>
  </si>
  <si>
    <t>IČ  750 30 845</t>
  </si>
  <si>
    <t>Mateřská škola PÍŠŤALKA, Praha 13, Chlupova 1798</t>
  </si>
  <si>
    <t>IČ  750 30 853</t>
  </si>
  <si>
    <t>IČ  659 90 994</t>
  </si>
  <si>
    <t>Mateřská škola ŠIKULKA, Praha 13, Hostinského 1534</t>
  </si>
  <si>
    <t>IČ  659 91 184</t>
  </si>
  <si>
    <t>Mateřská škola PASTELKA, Praha 13, Horákova 2064</t>
  </si>
  <si>
    <t>IČ  613 86 162</t>
  </si>
  <si>
    <t>Mateřská škola ÚSMĚV, Praha 13, Herčíkova 2190</t>
  </si>
  <si>
    <t>IČ  750 30 861</t>
  </si>
  <si>
    <t>Mateřská škola ROSNIČKA, Praha 13, Běhounkova 2474</t>
  </si>
  <si>
    <t>IČ  613 86 171</t>
  </si>
  <si>
    <t>ZŠ prof. O. Chlupa, Fingerova 2186</t>
  </si>
  <si>
    <t xml:space="preserve">  - materiál - DDHM a DDNM</t>
  </si>
  <si>
    <t xml:space="preserve">  - drobný materiál bez potravin (vč. pohonných hmot)</t>
  </si>
  <si>
    <t xml:space="preserve">  - potraviny (kryto příjmy ze stravného - VZ)</t>
  </si>
  <si>
    <t xml:space="preserve">  - energie - teplo a teplá užitková voda</t>
  </si>
  <si>
    <t xml:space="preserve">                 - elektrická</t>
  </si>
  <si>
    <t xml:space="preserve">                 - voda</t>
  </si>
  <si>
    <t xml:space="preserve">                 - plyn</t>
  </si>
  <si>
    <t xml:space="preserve">  - zboží (stravovací kreditní karty)</t>
  </si>
  <si>
    <t xml:space="preserve">  - opravy a údržba</t>
  </si>
  <si>
    <t xml:space="preserve">  - náklady na reprezentaci</t>
  </si>
  <si>
    <t xml:space="preserve">  - služby vč.bankovních poplatků (a vč.ŠvP u VZ)</t>
  </si>
  <si>
    <t xml:space="preserve">  - MP, OON a náhrady za nemoc vyplácené organizací</t>
  </si>
  <si>
    <t xml:space="preserve">  - odvody ZP, SP</t>
  </si>
  <si>
    <t xml:space="preserve">  - povinné úrazové pojištění zaměstnanců</t>
  </si>
  <si>
    <t xml:space="preserve">  - ostatní sociální náklady</t>
  </si>
  <si>
    <t xml:space="preserve">  - daně a poplatky</t>
  </si>
  <si>
    <t xml:space="preserve">  - smluvní pokuty a penále </t>
  </si>
  <si>
    <t xml:space="preserve">  - odpisy účetní</t>
  </si>
  <si>
    <t xml:space="preserve">  - cestovné</t>
  </si>
  <si>
    <t xml:space="preserve">  - drobný materiál bez potravin </t>
  </si>
  <si>
    <t xml:space="preserve">  - zboží </t>
  </si>
  <si>
    <t xml:space="preserve">  - drobný materiál bez potravin</t>
  </si>
  <si>
    <t xml:space="preserve"> </t>
  </si>
  <si>
    <t>MŠ Mohylová 1964</t>
  </si>
  <si>
    <t>Ostatní příspěvkové organizace - obsah</t>
  </si>
  <si>
    <t>DDM Stodůlky, Chlupova 1800</t>
  </si>
  <si>
    <t>Neinvestiční  PŘÍJMY, VÝNOSY:</t>
  </si>
  <si>
    <t>ostatní příjmy - souhrn ostatních příjmů (VZ vč.úroků, DČ)</t>
  </si>
  <si>
    <t>Neinvestiční  VÝDAJE, NÁKLADY:</t>
  </si>
  <si>
    <t xml:space="preserve">  - materiál - DDHM a DDNM (zde i DrHM)</t>
  </si>
  <si>
    <t xml:space="preserve">  - potraviny (vazba na stravné - netýká se DDM)</t>
  </si>
  <si>
    <t xml:space="preserve">  - služby vč.bankovních poplatků (a vč.táborů)</t>
  </si>
  <si>
    <t xml:space="preserve">  - daně a poplatky </t>
  </si>
  <si>
    <t xml:space="preserve">  - drobný materiál bez potravin vč.pohonných hmot</t>
  </si>
  <si>
    <t xml:space="preserve">  - potraviny (kryto příjmy ze stravného - VZ v rámci ŠvP)</t>
  </si>
  <si>
    <t xml:space="preserve">  - energie - teplo </t>
  </si>
  <si>
    <t xml:space="preserve">                 - lehký topný olej</t>
  </si>
  <si>
    <t xml:space="preserve">  - služby vč.bankovních poplatků </t>
  </si>
  <si>
    <t xml:space="preserve">  - ostatní sociální náklady </t>
  </si>
  <si>
    <t>Zůstatek dotace (+/-) dle jednotlivých zdrojů, zisk z DČ (+)</t>
  </si>
  <si>
    <t>posílení dotace z fondů</t>
  </si>
  <si>
    <t>IČ  712 94 015</t>
  </si>
  <si>
    <t>MŠ Husníkova 2075</t>
  </si>
  <si>
    <t xml:space="preserve">  - cestovné </t>
  </si>
  <si>
    <t xml:space="preserve">                 - voda (srážková)</t>
  </si>
  <si>
    <t>Celkový výsledek hospodaření:   případné dokrytí výsledku hlavní činnosti ziskem z doplňkové činnosti</t>
  </si>
  <si>
    <t xml:space="preserve">  - daň z příjmů (v hl.č. z úroků)</t>
  </si>
  <si>
    <t xml:space="preserve">účelová dotace od MČ </t>
  </si>
  <si>
    <t xml:space="preserve">účelová dotace od národní agentury na mezinárodní grant Erasmus </t>
  </si>
  <si>
    <t>Mateřská škola ZAHRÁDKA, Praha 13, Husníkova 2076</t>
  </si>
  <si>
    <t xml:space="preserve">  - ostatní náklady, odpovědnosti za škodu a neodvedené DPH</t>
  </si>
  <si>
    <t xml:space="preserve">  - ostatní náklady, odpovědnosti za škodu </t>
  </si>
  <si>
    <t xml:space="preserve">  - pojištění majetku a ostatní finanční náklady </t>
  </si>
  <si>
    <t>účel. dot. od MČ P13: Prevence rizikového chování</t>
  </si>
  <si>
    <t xml:space="preserve">účelová dotace od MHMP: 1) protidrogová, 2) podpora vzdělávání, 3) výuka ČJ </t>
  </si>
  <si>
    <t>Mateřská škola POHÁDKA, Praha 13, Janského 2187</t>
  </si>
  <si>
    <t>Mateřská škola BALÓNEK, Praha 13, Janského 2188</t>
  </si>
  <si>
    <t>IČ  060 07 104</t>
  </si>
  <si>
    <t>Mateřská škola U STROMU, Praha 13, Ovčí Hájek 2174, příspěvková organizace</t>
  </si>
  <si>
    <t>účelová dotace od národní agentury na mezinárodní grant Erasmus</t>
  </si>
  <si>
    <t>NOVĚ OTEVŘENA OD 01.09.2017</t>
  </si>
  <si>
    <t xml:space="preserve">  - ost.náklady, odpovědn.za škodu a neodved.DPH - zde jde o neodved. DPH</t>
  </si>
  <si>
    <t>MŠ Janského 2187</t>
  </si>
  <si>
    <t>MŠ Janského 2188</t>
  </si>
  <si>
    <t>MŠ Ovčí Hájek 2174</t>
  </si>
  <si>
    <t xml:space="preserve">  - materiál - DDHM a DDNM (vč. dotace na život. prostředí)</t>
  </si>
  <si>
    <t xml:space="preserve">úč. dot. MHMP: 1) protidrogová, 2) podpora vzděl., 3) výuka ČJ, 4) OP Praha - pól růstu </t>
  </si>
  <si>
    <t xml:space="preserve">  - ostatní náklady, odpovědnosti za škodu</t>
  </si>
  <si>
    <t xml:space="preserve">  - služby vč.bankov. poplatků (a vč.ŠvP u VZ)</t>
  </si>
  <si>
    <t xml:space="preserve">                 - voda </t>
  </si>
  <si>
    <t xml:space="preserve">  - cestovné (čerpáno z grantu Erasmus)</t>
  </si>
  <si>
    <t>účelová dotace od národní agentury na mezinárodní grant Erasmus (MŠ Mohylová)</t>
  </si>
  <si>
    <t xml:space="preserve">  - MP, OON, náhrady za nemoc vyplác.org.- zde OON na realizaci akce Šablony</t>
  </si>
  <si>
    <t xml:space="preserve">  - materiál - DDHM a DDNM </t>
  </si>
  <si>
    <t>účel. dotace od MHMP - posílení mzdových prostředků pro zaměstnance ve školství</t>
  </si>
  <si>
    <t>neinvestiční příspěvek od zřiz.</t>
  </si>
  <si>
    <t>Mateřská škola PALOUČEK, Praha 13, Husníkova 2075, příspěvková organizace</t>
  </si>
  <si>
    <t>Mateřská škola ČTYŘLÍSTEK, Praha 13, Mezi Školami 2323</t>
  </si>
  <si>
    <t>Mateřská škola MOTÝLEK, Praha 13, Vlasákova 955</t>
  </si>
  <si>
    <t>mimořádné opatření Covid 19</t>
  </si>
  <si>
    <t xml:space="preserve">  - manka a škody - mimořádné opatření Covid 19</t>
  </si>
  <si>
    <t>posílení dotace z fondů (FR - zřiz., FR - dary, FKSP)</t>
  </si>
  <si>
    <t>úč. dot. MHMP: 1) OP Praha - pól růstu (Všichni společně)</t>
  </si>
  <si>
    <t xml:space="preserve">  - odvody FKSP (vč. lékař.prohlídek požadov.zaměstn., školení zaměstnanců)</t>
  </si>
  <si>
    <t xml:space="preserve">  - MP, OON a náhrady za nemoc vyplác. org.</t>
  </si>
  <si>
    <t>úč. dotace od MHMP: 1) OP Praha - pól růstu, 2) pro oblast ŽP, 3) na vzdělávání,</t>
  </si>
  <si>
    <t>účel. dotace od MHMP: 2) pro oblast ŽP, 3) na podporu vzdělávání</t>
  </si>
  <si>
    <t xml:space="preserve">  - MP, OON a náhrady za nemoc vyplácené organizací (OP PPR)</t>
  </si>
  <si>
    <t>úč. dot. MHMP: 1) OP Praha - pól růstu (Mateřská škola bez hranic)</t>
  </si>
  <si>
    <t>posílení dotace z fondů (FR - dary)</t>
  </si>
  <si>
    <t>účel. dotace od MHMP: 3) OP Praha - pól růstu (Vítej mezi námi)</t>
  </si>
  <si>
    <t>úč. dot. MHMP: 1) OP Praha - pól růstu (Všichni jsme tu kamarádi II.)</t>
  </si>
  <si>
    <t xml:space="preserve">  - MP, OON a náhrady za nemoc vyplácené organizací (OP PPR na OON)</t>
  </si>
  <si>
    <t>úč. dot. MHMP: 1) OP Praha - pól růstu (Všichni žijeme na Zemi)</t>
  </si>
  <si>
    <t>posílení dotace z fondů (FR - zřiz.)</t>
  </si>
  <si>
    <t>účel. dotace od MHMP: 2) pro oblast ŽP: Šetřím, šetříš, šetříme, přírodu tím chráníme</t>
  </si>
  <si>
    <t>posílení dotace z fondů (FR - dary, FKSP)</t>
  </si>
  <si>
    <t xml:space="preserve">posílení dotace z fondů (FR - zřiz., FR - dary, FKSP) </t>
  </si>
  <si>
    <t xml:space="preserve">úč.dot. od MHMP: 1) protidrog.- dočerpání dotace z r. 2019, 4) OP PPR - Inkluze </t>
  </si>
  <si>
    <t>účel. dotace: grant O2 - Chytrá škola</t>
  </si>
  <si>
    <t xml:space="preserve">  - odvody FKSP (vč. lékař.prohlídek, školení zaměstnanců, ochran. pomůcek)</t>
  </si>
  <si>
    <t>účelová dotace od MHMP: 1) protidrogová - dočerpání z r. 2019</t>
  </si>
  <si>
    <t xml:space="preserve">  - ostat.náklady: startovné, vstupné</t>
  </si>
  <si>
    <t xml:space="preserve">  - ostatní náklady, odpovědnosti za škodu, pojištění ŠvP</t>
  </si>
  <si>
    <t xml:space="preserve">  - MP, OON a náhrady za nemoc vyplácené organizací </t>
  </si>
  <si>
    <t>úč. dot. MHMP: 1) OP Praha - pól růstu (Evropa v naší školce)</t>
  </si>
  <si>
    <t>úč. dot. MHMP: 4) OP Praha - pól růstu: Doma na stejné adrese II.</t>
  </si>
  <si>
    <t>úč. dot. MHMP: 4) OP PPR: V Evropě se neztratíme</t>
  </si>
  <si>
    <t>posílení dotace z fondů (FR - dary, FR - zřiz., FKSP)</t>
  </si>
  <si>
    <t>účel. dot. od MHMP: 4) OP Praha - pól růstu (Inkluze žáků s odliš. mateř.jaz.)</t>
  </si>
  <si>
    <t>účel. dotace od národní agentury na mezinárodní grant Erasmus (ZŠ Klausova, Mládí)</t>
  </si>
  <si>
    <t>mimořádné opatření Covid 19 (odprodané potraviny ze škol. kuchyně)</t>
  </si>
  <si>
    <t xml:space="preserve">  - manka a škody - mimořád. opatření Covid 19 (prodané a vyřazené potraviny)</t>
  </si>
  <si>
    <t xml:space="preserve">  - pojištění činnosti, startovné na soutěže </t>
  </si>
  <si>
    <t xml:space="preserve">  - ostat. náklady, odpovědn.za škodu (pojištění z činnosti a cestování Erasmus)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</si>
</sst>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7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1" applyFont="1" applyAlignment="1">
      <alignment horizontal="center"/>
    </xf>
    <xf numFmtId="4" fontId="4" fillId="0" borderId="0" xfId="1" applyNumberFormat="1" applyFont="1"/>
    <xf numFmtId="0" fontId="5" fillId="0" borderId="0" xfId="1" applyFont="1"/>
    <xf numFmtId="0" fontId="2" fillId="0" borderId="0" xfId="1" applyFont="1"/>
    <xf numFmtId="0" fontId="3" fillId="0" borderId="0" xfId="1"/>
    <xf numFmtId="0" fontId="4" fillId="0" borderId="0" xfId="1" applyFont="1"/>
    <xf numFmtId="0" fontId="4" fillId="0" borderId="0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left"/>
    </xf>
    <xf numFmtId="4" fontId="4" fillId="0" borderId="14" xfId="1" applyNumberFormat="1" applyFont="1" applyFill="1" applyBorder="1"/>
    <xf numFmtId="4" fontId="4" fillId="0" borderId="15" xfId="1" applyNumberFormat="1" applyFont="1" applyFill="1" applyBorder="1"/>
    <xf numFmtId="4" fontId="4" fillId="0" borderId="16" xfId="1" applyNumberFormat="1" applyFont="1" applyFill="1" applyBorder="1"/>
    <xf numFmtId="4" fontId="4" fillId="0" borderId="6" xfId="1" applyNumberFormat="1" applyFont="1" applyFill="1" applyBorder="1"/>
    <xf numFmtId="0" fontId="4" fillId="0" borderId="17" xfId="1" applyFont="1" applyBorder="1" applyAlignment="1">
      <alignment horizontal="left"/>
    </xf>
    <xf numFmtId="4" fontId="4" fillId="0" borderId="18" xfId="1" applyNumberFormat="1" applyFont="1" applyFill="1" applyBorder="1"/>
    <xf numFmtId="0" fontId="0" fillId="0" borderId="0" xfId="0" applyAlignment="1">
      <alignment horizontal="right"/>
    </xf>
    <xf numFmtId="0" fontId="8" fillId="0" borderId="0" xfId="0" applyFont="1"/>
    <xf numFmtId="0" fontId="9" fillId="0" borderId="0" xfId="1" applyFont="1"/>
    <xf numFmtId="0" fontId="5" fillId="0" borderId="0" xfId="1" applyFont="1" applyAlignment="1">
      <alignment horizontal="center"/>
    </xf>
    <xf numFmtId="14" fontId="7" fillId="0" borderId="0" xfId="1" applyNumberFormat="1" applyFont="1"/>
    <xf numFmtId="0" fontId="4" fillId="0" borderId="0" xfId="1" applyFont="1" applyBorder="1"/>
    <xf numFmtId="0" fontId="10" fillId="0" borderId="3" xfId="1" applyFont="1" applyBorder="1" applyAlignment="1">
      <alignment horizontal="center"/>
    </xf>
    <xf numFmtId="4" fontId="10" fillId="0" borderId="19" xfId="1" applyNumberFormat="1" applyFont="1" applyBorder="1" applyAlignment="1">
      <alignment horizontal="center"/>
    </xf>
    <xf numFmtId="4" fontId="10" fillId="0" borderId="20" xfId="1" applyNumberFormat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4" fontId="4" fillId="0" borderId="24" xfId="1" applyNumberFormat="1" applyFont="1" applyBorder="1" applyAlignment="1">
      <alignment horizontal="center"/>
    </xf>
    <xf numFmtId="0" fontId="7" fillId="0" borderId="7" xfId="1" applyFont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9" fontId="4" fillId="2" borderId="12" xfId="2" applyFont="1" applyFill="1" applyBorder="1" applyAlignment="1">
      <alignment horizontal="center"/>
    </xf>
    <xf numFmtId="4" fontId="3" fillId="0" borderId="0" xfId="1" applyNumberFormat="1"/>
    <xf numFmtId="2" fontId="3" fillId="0" borderId="0" xfId="1" applyNumberFormat="1"/>
    <xf numFmtId="9" fontId="4" fillId="2" borderId="4" xfId="2" applyFont="1" applyFill="1" applyBorder="1" applyAlignment="1">
      <alignment horizontal="center"/>
    </xf>
    <xf numFmtId="9" fontId="4" fillId="2" borderId="5" xfId="2" applyFont="1" applyFill="1" applyBorder="1" applyAlignment="1">
      <alignment horizontal="center"/>
    </xf>
    <xf numFmtId="0" fontId="4" fillId="0" borderId="23" xfId="1" applyFont="1" applyBorder="1"/>
    <xf numFmtId="9" fontId="4" fillId="2" borderId="21" xfId="2" applyFont="1" applyFill="1" applyBorder="1" applyAlignment="1">
      <alignment horizontal="center"/>
    </xf>
    <xf numFmtId="4" fontId="4" fillId="2" borderId="26" xfId="1" applyNumberFormat="1" applyFont="1" applyFill="1" applyBorder="1" applyAlignment="1">
      <alignment horizontal="right"/>
    </xf>
    <xf numFmtId="9" fontId="4" fillId="2" borderId="27" xfId="2" applyFont="1" applyFill="1" applyBorder="1" applyAlignment="1">
      <alignment horizontal="center"/>
    </xf>
    <xf numFmtId="4" fontId="4" fillId="2" borderId="28" xfId="1" applyNumberFormat="1" applyFont="1" applyFill="1" applyBorder="1" applyAlignment="1">
      <alignment horizontal="right"/>
    </xf>
    <xf numFmtId="4" fontId="4" fillId="2" borderId="29" xfId="1" applyNumberFormat="1" applyFont="1" applyFill="1" applyBorder="1" applyAlignment="1">
      <alignment horizontal="right"/>
    </xf>
    <xf numFmtId="4" fontId="4" fillId="2" borderId="15" xfId="1" applyNumberFormat="1" applyFont="1" applyFill="1" applyBorder="1" applyAlignment="1">
      <alignment horizontal="right"/>
    </xf>
    <xf numFmtId="4" fontId="4" fillId="2" borderId="30" xfId="1" applyNumberFormat="1" applyFont="1" applyFill="1" applyBorder="1" applyAlignment="1">
      <alignment horizontal="right"/>
    </xf>
    <xf numFmtId="4" fontId="4" fillId="2" borderId="16" xfId="1" applyNumberFormat="1" applyFont="1" applyFill="1" applyBorder="1" applyAlignment="1">
      <alignment horizontal="right"/>
    </xf>
    <xf numFmtId="0" fontId="4" fillId="0" borderId="31" xfId="1" applyFont="1" applyBorder="1" applyAlignment="1">
      <alignment horizontal="left"/>
    </xf>
    <xf numFmtId="0" fontId="7" fillId="0" borderId="32" xfId="1" applyFont="1" applyBorder="1" applyAlignment="1">
      <alignment horizontal="left"/>
    </xf>
    <xf numFmtId="9" fontId="4" fillId="3" borderId="33" xfId="2" applyFont="1" applyFill="1" applyBorder="1" applyAlignment="1">
      <alignment horizontal="center"/>
    </xf>
    <xf numFmtId="4" fontId="4" fillId="0" borderId="3" xfId="1" applyNumberFormat="1" applyFont="1" applyFill="1" applyBorder="1"/>
    <xf numFmtId="4" fontId="4" fillId="0" borderId="26" xfId="1" applyNumberFormat="1" applyFont="1" applyBorder="1"/>
    <xf numFmtId="4" fontId="4" fillId="0" borderId="3" xfId="1" applyNumberFormat="1" applyFont="1" applyBorder="1" applyAlignment="1">
      <alignment horizontal="right"/>
    </xf>
    <xf numFmtId="4" fontId="4" fillId="0" borderId="34" xfId="1" applyNumberFormat="1" applyFont="1" applyBorder="1" applyAlignment="1">
      <alignment horizontal="right"/>
    </xf>
    <xf numFmtId="4" fontId="4" fillId="0" borderId="15" xfId="1" applyNumberFormat="1" applyFont="1" applyBorder="1" applyAlignment="1">
      <alignment horizontal="right"/>
    </xf>
    <xf numFmtId="4" fontId="4" fillId="0" borderId="10" xfId="1" applyNumberFormat="1" applyFont="1" applyBorder="1" applyAlignment="1">
      <alignment horizontal="right"/>
    </xf>
    <xf numFmtId="4" fontId="4" fillId="0" borderId="24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4" fontId="4" fillId="0" borderId="23" xfId="1" applyNumberFormat="1" applyFont="1" applyBorder="1" applyAlignment="1">
      <alignment horizontal="right"/>
    </xf>
    <xf numFmtId="4" fontId="4" fillId="0" borderId="30" xfId="1" applyNumberFormat="1" applyFont="1" applyBorder="1" applyAlignment="1">
      <alignment horizontal="right"/>
    </xf>
    <xf numFmtId="4" fontId="4" fillId="0" borderId="16" xfId="1" applyNumberFormat="1" applyFont="1" applyBorder="1" applyAlignment="1">
      <alignment horizontal="right"/>
    </xf>
    <xf numFmtId="4" fontId="4" fillId="0" borderId="17" xfId="1" applyNumberFormat="1" applyFont="1" applyBorder="1"/>
    <xf numFmtId="4" fontId="4" fillId="0" borderId="15" xfId="1" applyNumberFormat="1" applyFont="1" applyBorder="1"/>
    <xf numFmtId="4" fontId="4" fillId="0" borderId="14" xfId="1" applyNumberFormat="1" applyFont="1" applyBorder="1"/>
    <xf numFmtId="4" fontId="4" fillId="0" borderId="6" xfId="1" applyNumberFormat="1" applyFont="1" applyBorder="1"/>
    <xf numFmtId="4" fontId="4" fillId="0" borderId="34" xfId="1" applyNumberFormat="1" applyFont="1" applyBorder="1"/>
    <xf numFmtId="4" fontId="4" fillId="0" borderId="18" xfId="1" applyNumberFormat="1" applyFont="1" applyBorder="1"/>
    <xf numFmtId="4" fontId="4" fillId="0" borderId="16" xfId="1" applyNumberFormat="1" applyFont="1" applyBorder="1"/>
    <xf numFmtId="4" fontId="4" fillId="0" borderId="30" xfId="1" applyNumberFormat="1" applyFont="1" applyBorder="1"/>
    <xf numFmtId="4" fontId="7" fillId="3" borderId="35" xfId="1" applyNumberFormat="1" applyFont="1" applyFill="1" applyBorder="1" applyAlignment="1">
      <alignment horizontal="right"/>
    </xf>
    <xf numFmtId="0" fontId="7" fillId="0" borderId="36" xfId="1" applyFont="1" applyBorder="1" applyAlignment="1">
      <alignment horizontal="center"/>
    </xf>
    <xf numFmtId="0" fontId="0" fillId="0" borderId="9" xfId="0" applyBorder="1" applyAlignment="1">
      <alignment horizontal="left"/>
    </xf>
    <xf numFmtId="9" fontId="4" fillId="2" borderId="33" xfId="2" applyFont="1" applyFill="1" applyBorder="1" applyAlignment="1">
      <alignment horizontal="center"/>
    </xf>
    <xf numFmtId="0" fontId="3" fillId="0" borderId="0" xfId="1" applyFont="1"/>
    <xf numFmtId="0" fontId="4" fillId="0" borderId="37" xfId="1" applyFont="1" applyBorder="1" applyAlignment="1">
      <alignment horizontal="left"/>
    </xf>
    <xf numFmtId="0" fontId="7" fillId="0" borderId="32" xfId="1" applyFont="1" applyBorder="1" applyAlignment="1">
      <alignment horizontal="center"/>
    </xf>
    <xf numFmtId="0" fontId="8" fillId="0" borderId="0" xfId="1" applyFont="1"/>
    <xf numFmtId="0" fontId="13" fillId="0" borderId="0" xfId="1" applyFont="1"/>
    <xf numFmtId="0" fontId="4" fillId="0" borderId="18" xfId="1" applyFont="1" applyBorder="1" applyAlignment="1">
      <alignment horizontal="left"/>
    </xf>
    <xf numFmtId="0" fontId="4" fillId="0" borderId="38" xfId="1" applyFont="1" applyBorder="1" applyAlignment="1">
      <alignment horizontal="left"/>
    </xf>
    <xf numFmtId="4" fontId="6" fillId="0" borderId="0" xfId="1" applyNumberFormat="1" applyFont="1" applyAlignment="1">
      <alignment horizontal="center"/>
    </xf>
    <xf numFmtId="0" fontId="4" fillId="0" borderId="39" xfId="1" applyFont="1" applyBorder="1" applyAlignment="1">
      <alignment horizontal="left"/>
    </xf>
    <xf numFmtId="0" fontId="7" fillId="0" borderId="31" xfId="1" applyFont="1" applyBorder="1" applyAlignment="1">
      <alignment horizontal="left"/>
    </xf>
    <xf numFmtId="4" fontId="7" fillId="3" borderId="40" xfId="1" applyNumberFormat="1" applyFont="1" applyFill="1" applyBorder="1" applyAlignment="1">
      <alignment horizontal="right"/>
    </xf>
    <xf numFmtId="0" fontId="4" fillId="0" borderId="41" xfId="1" applyFont="1" applyBorder="1" applyAlignment="1">
      <alignment horizontal="left"/>
    </xf>
    <xf numFmtId="0" fontId="4" fillId="0" borderId="42" xfId="1" applyFont="1" applyBorder="1" applyAlignment="1">
      <alignment horizontal="left"/>
    </xf>
    <xf numFmtId="4" fontId="11" fillId="0" borderId="14" xfId="1" applyNumberFormat="1" applyFont="1" applyFill="1" applyBorder="1"/>
    <xf numFmtId="4" fontId="11" fillId="0" borderId="15" xfId="1" applyNumberFormat="1" applyFont="1" applyBorder="1"/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7" fillId="0" borderId="25" xfId="1" applyNumberFormat="1" applyFont="1" applyBorder="1" applyAlignment="1">
      <alignment horizontal="left"/>
    </xf>
    <xf numFmtId="9" fontId="7" fillId="0" borderId="25" xfId="1" applyNumberFormat="1" applyFont="1" applyBorder="1" applyAlignment="1">
      <alignment horizontal="left"/>
    </xf>
    <xf numFmtId="9" fontId="7" fillId="0" borderId="8" xfId="1" applyNumberFormat="1" applyFont="1" applyBorder="1" applyAlignment="1">
      <alignment horizontal="left"/>
    </xf>
    <xf numFmtId="9" fontId="5" fillId="0" borderId="33" xfId="1" applyNumberFormat="1" applyFont="1" applyBorder="1" applyAlignment="1">
      <alignment horizontal="center"/>
    </xf>
    <xf numFmtId="4" fontId="5" fillId="0" borderId="0" xfId="1" applyNumberFormat="1" applyFont="1"/>
    <xf numFmtId="0" fontId="11" fillId="0" borderId="18" xfId="1" applyFont="1" applyBorder="1" applyAlignment="1">
      <alignment horizontal="left"/>
    </xf>
    <xf numFmtId="0" fontId="11" fillId="0" borderId="39" xfId="1" applyFont="1" applyBorder="1" applyAlignment="1">
      <alignment horizontal="left"/>
    </xf>
    <xf numFmtId="4" fontId="11" fillId="0" borderId="16" xfId="1" applyNumberFormat="1" applyFont="1" applyBorder="1" applyAlignment="1">
      <alignment horizontal="right"/>
    </xf>
    <xf numFmtId="4" fontId="11" fillId="0" borderId="23" xfId="1" applyNumberFormat="1" applyFont="1" applyBorder="1" applyAlignment="1">
      <alignment horizontal="right"/>
    </xf>
    <xf numFmtId="9" fontId="11" fillId="2" borderId="5" xfId="1" applyNumberFormat="1" applyFont="1" applyFill="1" applyBorder="1" applyAlignment="1">
      <alignment horizontal="center"/>
    </xf>
    <xf numFmtId="4" fontId="4" fillId="0" borderId="41" xfId="1" applyNumberFormat="1" applyFont="1" applyBorder="1"/>
    <xf numFmtId="4" fontId="4" fillId="0" borderId="1" xfId="1" applyNumberFormat="1" applyFont="1" applyBorder="1"/>
    <xf numFmtId="4" fontId="4" fillId="0" borderId="24" xfId="1" applyNumberFormat="1" applyFont="1" applyBorder="1"/>
    <xf numFmtId="0" fontId="4" fillId="0" borderId="43" xfId="1" applyFont="1" applyBorder="1" applyAlignment="1">
      <alignment horizontal="left"/>
    </xf>
    <xf numFmtId="4" fontId="4" fillId="3" borderId="16" xfId="1" applyNumberFormat="1" applyFont="1" applyFill="1" applyBorder="1" applyAlignment="1">
      <alignment horizontal="right"/>
    </xf>
    <xf numFmtId="4" fontId="4" fillId="3" borderId="30" xfId="1" applyNumberFormat="1" applyFont="1" applyFill="1" applyBorder="1" applyAlignment="1">
      <alignment horizontal="right"/>
    </xf>
    <xf numFmtId="4" fontId="4" fillId="2" borderId="31" xfId="1" applyNumberFormat="1" applyFont="1" applyFill="1" applyBorder="1" applyAlignment="1">
      <alignment horizontal="right"/>
    </xf>
    <xf numFmtId="4" fontId="4" fillId="2" borderId="35" xfId="1" applyNumberFormat="1" applyFont="1" applyFill="1" applyBorder="1" applyAlignment="1">
      <alignment horizontal="right"/>
    </xf>
    <xf numFmtId="4" fontId="4" fillId="2" borderId="40" xfId="1" applyNumberFormat="1" applyFont="1" applyFill="1" applyBorder="1" applyAlignment="1">
      <alignment horizontal="right"/>
    </xf>
    <xf numFmtId="4" fontId="6" fillId="0" borderId="0" xfId="1" applyNumberFormat="1" applyFont="1" applyFill="1" applyAlignment="1">
      <alignment horizontal="center"/>
    </xf>
    <xf numFmtId="0" fontId="5" fillId="0" borderId="0" xfId="1" applyFont="1" applyFill="1"/>
    <xf numFmtId="4" fontId="4" fillId="0" borderId="13" xfId="1" applyNumberFormat="1" applyFont="1" applyFill="1" applyBorder="1"/>
    <xf numFmtId="4" fontId="4" fillId="0" borderId="30" xfId="1" applyNumberFormat="1" applyFont="1" applyFill="1" applyBorder="1"/>
    <xf numFmtId="4" fontId="4" fillId="0" borderId="34" xfId="1" applyNumberFormat="1" applyFont="1" applyFill="1" applyBorder="1"/>
    <xf numFmtId="4" fontId="4" fillId="2" borderId="23" xfId="1" applyNumberFormat="1" applyFont="1" applyFill="1" applyBorder="1" applyAlignment="1">
      <alignment horizontal="right"/>
    </xf>
    <xf numFmtId="4" fontId="4" fillId="2" borderId="44" xfId="1" applyNumberFormat="1" applyFont="1" applyFill="1" applyBorder="1" applyAlignment="1">
      <alignment horizontal="right"/>
    </xf>
    <xf numFmtId="4" fontId="4" fillId="2" borderId="45" xfId="1" applyNumberFormat="1" applyFont="1" applyFill="1" applyBorder="1" applyAlignment="1">
      <alignment horizontal="right"/>
    </xf>
    <xf numFmtId="4" fontId="4" fillId="2" borderId="46" xfId="1" applyNumberFormat="1" applyFont="1" applyFill="1" applyBorder="1" applyAlignment="1">
      <alignment horizontal="right"/>
    </xf>
    <xf numFmtId="0" fontId="10" fillId="0" borderId="3" xfId="1" applyFont="1" applyFill="1" applyBorder="1" applyAlignment="1">
      <alignment horizontal="center"/>
    </xf>
    <xf numFmtId="0" fontId="5" fillId="0" borderId="36" xfId="1" applyFont="1" applyFill="1" applyBorder="1"/>
    <xf numFmtId="4" fontId="6" fillId="0" borderId="0" xfId="1" applyNumberFormat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4" fontId="4" fillId="0" borderId="34" xfId="1" applyNumberFormat="1" applyFont="1" applyFill="1" applyBorder="1" applyAlignment="1">
      <alignment horizontal="right"/>
    </xf>
    <xf numFmtId="4" fontId="4" fillId="0" borderId="24" xfId="1" applyNumberFormat="1" applyFont="1" applyFill="1" applyBorder="1" applyAlignment="1">
      <alignment horizontal="right"/>
    </xf>
    <xf numFmtId="4" fontId="4" fillId="0" borderId="30" xfId="1" applyNumberFormat="1" applyFont="1" applyFill="1" applyBorder="1" applyAlignment="1">
      <alignment horizontal="right"/>
    </xf>
    <xf numFmtId="4" fontId="7" fillId="0" borderId="47" xfId="1" applyNumberFormat="1" applyFont="1" applyFill="1" applyBorder="1" applyAlignment="1">
      <alignment horizontal="right"/>
    </xf>
    <xf numFmtId="0" fontId="7" fillId="0" borderId="25" xfId="1" applyFont="1" applyFill="1" applyBorder="1" applyAlignment="1">
      <alignment horizontal="left"/>
    </xf>
    <xf numFmtId="4" fontId="4" fillId="0" borderId="24" xfId="1" applyNumberFormat="1" applyFont="1" applyFill="1" applyBorder="1"/>
    <xf numFmtId="4" fontId="7" fillId="0" borderId="35" xfId="1" applyNumberFormat="1" applyFont="1" applyFill="1" applyBorder="1" applyAlignment="1">
      <alignment horizontal="right"/>
    </xf>
    <xf numFmtId="4" fontId="7" fillId="0" borderId="25" xfId="1" applyNumberFormat="1" applyFont="1" applyFill="1" applyBorder="1" applyAlignment="1">
      <alignment horizontal="left"/>
    </xf>
    <xf numFmtId="4" fontId="4" fillId="0" borderId="16" xfId="1" applyNumberFormat="1" applyFont="1" applyFill="1" applyBorder="1" applyAlignment="1">
      <alignment horizontal="right"/>
    </xf>
    <xf numFmtId="4" fontId="7" fillId="0" borderId="40" xfId="1" applyNumberFormat="1" applyFont="1" applyFill="1" applyBorder="1" applyAlignment="1">
      <alignment horizontal="right"/>
    </xf>
    <xf numFmtId="0" fontId="4" fillId="0" borderId="37" xfId="1" applyFont="1" applyBorder="1" applyAlignment="1">
      <alignment horizontal="center"/>
    </xf>
    <xf numFmtId="4" fontId="4" fillId="0" borderId="37" xfId="1" applyNumberFormat="1" applyFont="1" applyBorder="1"/>
    <xf numFmtId="0" fontId="5" fillId="0" borderId="37" xfId="1" applyFont="1" applyBorder="1"/>
    <xf numFmtId="0" fontId="15" fillId="0" borderId="31" xfId="1" applyFont="1" applyBorder="1"/>
    <xf numFmtId="4" fontId="15" fillId="0" borderId="35" xfId="1" applyNumberFormat="1" applyFont="1" applyBorder="1"/>
    <xf numFmtId="4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3" fillId="0" borderId="0" xfId="1" applyNumberFormat="1"/>
    <xf numFmtId="0" fontId="5" fillId="0" borderId="37" xfId="1" applyFont="1" applyFill="1" applyBorder="1"/>
    <xf numFmtId="0" fontId="11" fillId="0" borderId="33" xfId="1" applyFont="1" applyBorder="1" applyAlignment="1">
      <alignment horizontal="center"/>
    </xf>
    <xf numFmtId="4" fontId="11" fillId="0" borderId="6" xfId="1" applyNumberFormat="1" applyFont="1" applyBorder="1"/>
    <xf numFmtId="0" fontId="15" fillId="0" borderId="0" xfId="1" applyFont="1"/>
    <xf numFmtId="4" fontId="11" fillId="0" borderId="26" xfId="1" applyNumberFormat="1" applyFont="1" applyBorder="1"/>
    <xf numFmtId="4" fontId="11" fillId="0" borderId="15" xfId="1" applyNumberFormat="1" applyFont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4" fontId="11" fillId="0" borderId="34" xfId="1" applyNumberFormat="1" applyFont="1" applyFill="1" applyBorder="1"/>
    <xf numFmtId="0" fontId="0" fillId="0" borderId="0" xfId="0" applyAlignment="1">
      <alignment horizontal="center"/>
    </xf>
    <xf numFmtId="4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4" fontId="4" fillId="0" borderId="3" xfId="1" applyNumberFormat="1" applyFont="1" applyFill="1" applyBorder="1" applyAlignment="1">
      <alignment horizontal="right"/>
    </xf>
    <xf numFmtId="4" fontId="2" fillId="0" borderId="0" xfId="1" applyNumberFormat="1" applyFont="1"/>
    <xf numFmtId="0" fontId="4" fillId="0" borderId="0" xfId="1" applyFont="1" applyBorder="1" applyAlignment="1">
      <alignment horizontal="left"/>
    </xf>
    <xf numFmtId="4" fontId="4" fillId="0" borderId="6" xfId="1" applyNumberFormat="1" applyFont="1" applyBorder="1" applyAlignment="1">
      <alignment horizontal="right"/>
    </xf>
    <xf numFmtId="4" fontId="4" fillId="0" borderId="41" xfId="1" applyNumberFormat="1" applyFont="1" applyBorder="1" applyAlignment="1">
      <alignment horizontal="right"/>
    </xf>
    <xf numFmtId="4" fontId="4" fillId="0" borderId="18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right"/>
    </xf>
    <xf numFmtId="2" fontId="4" fillId="0" borderId="0" xfId="1" applyNumberFormat="1" applyFont="1" applyAlignment="1">
      <alignment horizontal="center"/>
    </xf>
    <xf numFmtId="4" fontId="4" fillId="3" borderId="48" xfId="1" applyNumberFormat="1" applyFont="1" applyFill="1" applyBorder="1" applyAlignment="1">
      <alignment horizontal="right"/>
    </xf>
    <xf numFmtId="4" fontId="11" fillId="0" borderId="17" xfId="1" applyNumberFormat="1" applyFont="1" applyBorder="1"/>
    <xf numFmtId="4" fontId="11" fillId="0" borderId="34" xfId="1" applyNumberFormat="1" applyFont="1" applyBorder="1" applyAlignment="1">
      <alignment horizontal="right"/>
    </xf>
    <xf numFmtId="9" fontId="4" fillId="4" borderId="50" xfId="2" applyFont="1" applyFill="1" applyBorder="1" applyAlignment="1">
      <alignment horizontal="center"/>
    </xf>
    <xf numFmtId="0" fontId="3" fillId="0" borderId="0" xfId="1" applyBorder="1"/>
    <xf numFmtId="0" fontId="4" fillId="0" borderId="18" xfId="1" applyFont="1" applyBorder="1" applyAlignment="1">
      <alignment horizontal="left"/>
    </xf>
    <xf numFmtId="0" fontId="4" fillId="0" borderId="38" xfId="1" applyFont="1" applyBorder="1" applyAlignment="1">
      <alignment horizontal="left"/>
    </xf>
    <xf numFmtId="4" fontId="6" fillId="0" borderId="0" xfId="1" applyNumberFormat="1" applyFont="1" applyAlignment="1">
      <alignment horizontal="center"/>
    </xf>
    <xf numFmtId="4" fontId="7" fillId="0" borderId="7" xfId="1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4" fillId="0" borderId="17" xfId="1" applyFont="1" applyBorder="1" applyAlignment="1">
      <alignment horizontal="left"/>
    </xf>
    <xf numFmtId="0" fontId="4" fillId="0" borderId="49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4" fillId="0" borderId="39" xfId="1" applyFont="1" applyBorder="1" applyAlignment="1">
      <alignment horizontal="left"/>
    </xf>
    <xf numFmtId="4" fontId="7" fillId="0" borderId="25" xfId="1" applyNumberFormat="1" applyFont="1" applyBorder="1" applyAlignment="1">
      <alignment horizontal="center"/>
    </xf>
    <xf numFmtId="4" fontId="7" fillId="0" borderId="8" xfId="1" applyNumberFormat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0" fillId="0" borderId="9" xfId="0" applyBorder="1" applyAlignment="1">
      <alignment horizontal="left"/>
    </xf>
  </cellXfs>
  <cellStyles count="3">
    <cellStyle name="Normální" xfId="0" builtinId="0"/>
    <cellStyle name="normální_MOJE" xfId="1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Normal="100" workbookViewId="0">
      <selection activeCell="H11" sqref="H11"/>
    </sheetView>
  </sheetViews>
  <sheetFormatPr defaultRowHeight="12.75" x14ac:dyDescent="0.2"/>
  <cols>
    <col min="2" max="3" width="4.85546875" customWidth="1"/>
    <col min="6" max="6" width="8.7109375" customWidth="1"/>
  </cols>
  <sheetData>
    <row r="1" spans="2:4" x14ac:dyDescent="0.2">
      <c r="B1" s="28"/>
      <c r="C1" s="28"/>
      <c r="D1" s="28" t="s">
        <v>22</v>
      </c>
    </row>
    <row r="2" spans="2:4" x14ac:dyDescent="0.2">
      <c r="B2" s="28"/>
      <c r="C2" s="28"/>
      <c r="D2" s="28"/>
    </row>
    <row r="3" spans="2:4" x14ac:dyDescent="0.2">
      <c r="B3" s="28"/>
      <c r="C3" s="28"/>
    </row>
    <row r="4" spans="2:4" x14ac:dyDescent="0.2">
      <c r="B4" s="158">
        <v>112</v>
      </c>
      <c r="C4" s="158"/>
      <c r="D4" t="s">
        <v>23</v>
      </c>
    </row>
    <row r="5" spans="2:4" x14ac:dyDescent="0.2">
      <c r="B5" s="158"/>
      <c r="C5" s="158"/>
    </row>
    <row r="6" spans="2:4" x14ac:dyDescent="0.2">
      <c r="B6" s="158">
        <v>113</v>
      </c>
      <c r="C6" s="158"/>
      <c r="D6" t="s">
        <v>24</v>
      </c>
    </row>
    <row r="7" spans="2:4" x14ac:dyDescent="0.2">
      <c r="B7" s="158"/>
      <c r="C7" s="158"/>
    </row>
    <row r="8" spans="2:4" x14ac:dyDescent="0.2">
      <c r="B8" s="158">
        <v>114</v>
      </c>
      <c r="C8" s="158"/>
      <c r="D8" t="s">
        <v>25</v>
      </c>
    </row>
    <row r="9" spans="2:4" x14ac:dyDescent="0.2">
      <c r="B9" s="158"/>
      <c r="C9" s="158"/>
    </row>
    <row r="10" spans="2:4" x14ac:dyDescent="0.2">
      <c r="B10" s="158">
        <v>115</v>
      </c>
      <c r="C10" s="158"/>
      <c r="D10" t="s">
        <v>122</v>
      </c>
    </row>
    <row r="11" spans="2:4" x14ac:dyDescent="0.2">
      <c r="B11" s="158"/>
      <c r="C11" s="158"/>
    </row>
    <row r="12" spans="2:4" x14ac:dyDescent="0.2">
      <c r="B12" s="158">
        <v>116</v>
      </c>
      <c r="C12" s="158"/>
      <c r="D12" t="s">
        <v>26</v>
      </c>
    </row>
    <row r="13" spans="2:4" x14ac:dyDescent="0.2">
      <c r="B13" s="158"/>
      <c r="C13" s="158"/>
    </row>
    <row r="14" spans="2:4" x14ac:dyDescent="0.2">
      <c r="B14" s="158">
        <v>117</v>
      </c>
      <c r="C14" s="158"/>
      <c r="D14" t="s">
        <v>27</v>
      </c>
    </row>
    <row r="15" spans="2:4" x14ac:dyDescent="0.2">
      <c r="B15" s="158"/>
      <c r="C15" s="158"/>
    </row>
    <row r="16" spans="2:4" x14ac:dyDescent="0.2">
      <c r="B16" s="158">
        <v>118</v>
      </c>
      <c r="C16" s="158"/>
      <c r="D16" t="s">
        <v>28</v>
      </c>
    </row>
    <row r="17" spans="2:4" x14ac:dyDescent="0.2">
      <c r="B17" s="158"/>
      <c r="C17" s="158"/>
    </row>
    <row r="18" spans="2:4" x14ac:dyDescent="0.2">
      <c r="B18" s="158">
        <v>119</v>
      </c>
      <c r="C18" s="158"/>
      <c r="D18" t="s">
        <v>29</v>
      </c>
    </row>
    <row r="19" spans="2:4" x14ac:dyDescent="0.2">
      <c r="B19" s="158"/>
      <c r="C19" s="158"/>
    </row>
    <row r="20" spans="2:4" x14ac:dyDescent="0.2">
      <c r="B20" s="158">
        <v>120</v>
      </c>
      <c r="C20" s="158"/>
      <c r="D20" t="s">
        <v>30</v>
      </c>
    </row>
    <row r="21" spans="2:4" x14ac:dyDescent="0.2">
      <c r="B21" s="158"/>
      <c r="C21" s="158"/>
    </row>
    <row r="22" spans="2:4" x14ac:dyDescent="0.2">
      <c r="B22" s="158">
        <v>121</v>
      </c>
      <c r="C22" s="158"/>
      <c r="D22" t="s">
        <v>31</v>
      </c>
    </row>
    <row r="23" spans="2:4" x14ac:dyDescent="0.2">
      <c r="B23" s="158"/>
      <c r="C23" s="158"/>
    </row>
    <row r="24" spans="2:4" x14ac:dyDescent="0.2">
      <c r="B24" s="158">
        <v>122</v>
      </c>
      <c r="C24" s="158"/>
      <c r="D24" t="s">
        <v>32</v>
      </c>
    </row>
    <row r="25" spans="2:4" x14ac:dyDescent="0.2">
      <c r="B25" s="27"/>
      <c r="C25" s="27"/>
    </row>
    <row r="26" spans="2:4" x14ac:dyDescent="0.2">
      <c r="B26" s="27"/>
      <c r="C26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firstPageNumber="87" orientation="portrait" useFirstPageNumber="1" r:id="rId1"/>
  <headerFooter alignWithMargins="0">
    <oddFooter>&amp;LZákladní školy - obsah&amp;R111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0" workbookViewId="0">
      <selection activeCell="M19" sqref="M19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5.28515625" style="4" customWidth="1"/>
    <col min="12" max="16384" width="9.140625" style="5"/>
  </cols>
  <sheetData>
    <row r="1" spans="1:10" ht="15" x14ac:dyDescent="0.2">
      <c r="A1" s="29" t="s">
        <v>69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70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24">
        <v>3029000</v>
      </c>
      <c r="D7" s="22">
        <v>3049500</v>
      </c>
      <c r="E7" s="61">
        <v>3049420</v>
      </c>
      <c r="F7" s="43">
        <f>E7/D7</f>
        <v>0.99997376619117884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0" ht="15" customHeight="1" x14ac:dyDescent="0.2">
      <c r="A8" s="13" t="s">
        <v>197</v>
      </c>
      <c r="B8" s="20"/>
      <c r="C8" s="164">
        <v>0</v>
      </c>
      <c r="D8" s="64">
        <v>1244200</v>
      </c>
      <c r="E8" s="64">
        <v>1244200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0" ht="15" customHeight="1" x14ac:dyDescent="0.2">
      <c r="A9" s="13" t="s">
        <v>177</v>
      </c>
      <c r="B9" s="20"/>
      <c r="C9" s="164">
        <v>0</v>
      </c>
      <c r="D9" s="64">
        <v>0</v>
      </c>
      <c r="E9" s="64">
        <v>0</v>
      </c>
      <c r="F9" s="43">
        <v>0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16"/>
      <c r="C10" s="164">
        <v>0</v>
      </c>
      <c r="D10" s="64">
        <v>39400</v>
      </c>
      <c r="E10" s="64">
        <v>39365.79</v>
      </c>
      <c r="F10" s="43">
        <f t="shared" ref="F10:F16" si="1">E10/D10</f>
        <v>0.99913172588832488</v>
      </c>
      <c r="G10" s="132">
        <v>0</v>
      </c>
      <c r="H10" s="63">
        <v>0</v>
      </c>
      <c r="I10" s="64">
        <v>0</v>
      </c>
      <c r="J10" s="46">
        <f t="shared" si="0"/>
        <v>0</v>
      </c>
    </row>
    <row r="11" spans="1:10" ht="15" customHeight="1" x14ac:dyDescent="0.2">
      <c r="A11" s="13" t="s">
        <v>176</v>
      </c>
      <c r="B11" s="20"/>
      <c r="C11" s="164">
        <v>0</v>
      </c>
      <c r="D11" s="64">
        <v>15000</v>
      </c>
      <c r="E11" s="64">
        <v>15000</v>
      </c>
      <c r="F11" s="43">
        <f t="shared" si="1"/>
        <v>1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0" ht="15" customHeight="1" x14ac:dyDescent="0.2">
      <c r="A12" s="13" t="s">
        <v>171</v>
      </c>
      <c r="B12" s="16"/>
      <c r="C12" s="164">
        <v>0</v>
      </c>
      <c r="D12" s="64">
        <v>122200</v>
      </c>
      <c r="E12" s="64">
        <v>122266.46</v>
      </c>
      <c r="F12" s="43">
        <f t="shared" si="1"/>
        <v>1.0005438625204583</v>
      </c>
      <c r="G12" s="132">
        <v>0</v>
      </c>
      <c r="H12" s="63">
        <v>0</v>
      </c>
      <c r="I12" s="64">
        <v>0</v>
      </c>
      <c r="J12" s="46">
        <f t="shared" si="0"/>
        <v>0</v>
      </c>
    </row>
    <row r="13" spans="1:10" ht="15" customHeight="1" x14ac:dyDescent="0.2">
      <c r="A13" s="183" t="s">
        <v>58</v>
      </c>
      <c r="B13" s="184"/>
      <c r="C13" s="164">
        <v>500000</v>
      </c>
      <c r="D13" s="64">
        <v>274200</v>
      </c>
      <c r="E13" s="64">
        <v>274200</v>
      </c>
      <c r="F13" s="43">
        <f t="shared" si="1"/>
        <v>1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2200000</v>
      </c>
      <c r="D14" s="64">
        <v>1392800</v>
      </c>
      <c r="E14" s="64">
        <v>1392811.4</v>
      </c>
      <c r="F14" s="43">
        <f t="shared" si="1"/>
        <v>1.0000081849511775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3" t="s">
        <v>68</v>
      </c>
      <c r="B15" s="20"/>
      <c r="C15" s="165">
        <v>2000</v>
      </c>
      <c r="D15" s="67">
        <v>852900</v>
      </c>
      <c r="E15" s="67">
        <v>852658.01</v>
      </c>
      <c r="F15" s="43">
        <f t="shared" si="1"/>
        <v>0.99971627388908435</v>
      </c>
      <c r="G15" s="133">
        <v>850000</v>
      </c>
      <c r="H15" s="66">
        <v>431300</v>
      </c>
      <c r="I15" s="67">
        <v>430969.44</v>
      </c>
      <c r="J15" s="43">
        <f>I15/H15</f>
        <v>0.99923357291908188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18000</v>
      </c>
      <c r="E16" s="70">
        <v>18000</v>
      </c>
      <c r="F16" s="43">
        <f t="shared" si="1"/>
        <v>1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355700</v>
      </c>
      <c r="D18" s="72">
        <v>329300</v>
      </c>
      <c r="E18" s="61">
        <v>329225.02</v>
      </c>
      <c r="F18" s="43">
        <f t="shared" ref="F18:F42" si="2">E18/D18</f>
        <v>0.99977230488915891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446400</v>
      </c>
      <c r="D19" s="61">
        <v>805400</v>
      </c>
      <c r="E19" s="61">
        <v>805395.74</v>
      </c>
      <c r="F19" s="43">
        <f t="shared" si="2"/>
        <v>0.99999471070275636</v>
      </c>
      <c r="G19" s="96">
        <v>90000</v>
      </c>
      <c r="H19" s="96">
        <v>7700</v>
      </c>
      <c r="I19" s="61">
        <v>7617.71</v>
      </c>
      <c r="J19" s="43">
        <f>I19/H19</f>
        <v>0.98931298701298698</v>
      </c>
    </row>
    <row r="20" spans="1:10" ht="15" customHeight="1" x14ac:dyDescent="0.2">
      <c r="A20" s="18" t="s">
        <v>125</v>
      </c>
      <c r="B20" s="19">
        <v>501</v>
      </c>
      <c r="C20" s="71">
        <v>2200000</v>
      </c>
      <c r="D20" s="61">
        <v>1392800</v>
      </c>
      <c r="E20" s="61">
        <v>1392811.4</v>
      </c>
      <c r="F20" s="43">
        <f t="shared" si="2"/>
        <v>1.0000081849511775</v>
      </c>
      <c r="G20" s="96">
        <v>0</v>
      </c>
      <c r="H20" s="96">
        <v>43800</v>
      </c>
      <c r="I20" s="61">
        <v>43785.33</v>
      </c>
      <c r="J20" s="43">
        <f>I20/H20</f>
        <v>0.99966506849315073</v>
      </c>
    </row>
    <row r="21" spans="1:10" ht="15" customHeight="1" x14ac:dyDescent="0.2">
      <c r="A21" s="10" t="s">
        <v>126</v>
      </c>
      <c r="B21" s="11">
        <v>502</v>
      </c>
      <c r="C21" s="74">
        <v>655500</v>
      </c>
      <c r="D21" s="72">
        <v>607200</v>
      </c>
      <c r="E21" s="72">
        <v>607183.74</v>
      </c>
      <c r="F21" s="43">
        <f t="shared" si="2"/>
        <v>0.99997322134387345</v>
      </c>
      <c r="G21" s="123">
        <v>90000</v>
      </c>
      <c r="H21" s="123">
        <v>30500</v>
      </c>
      <c r="I21" s="72">
        <v>30560.54</v>
      </c>
      <c r="J21" s="43">
        <f>I21/H21</f>
        <v>1.0019849180327869</v>
      </c>
    </row>
    <row r="22" spans="1:10" ht="15" customHeight="1" x14ac:dyDescent="0.2">
      <c r="A22" s="10" t="s">
        <v>127</v>
      </c>
      <c r="B22" s="11">
        <v>502</v>
      </c>
      <c r="C22" s="74">
        <v>480000</v>
      </c>
      <c r="D22" s="72">
        <v>515800</v>
      </c>
      <c r="E22" s="72">
        <v>515839.99</v>
      </c>
      <c r="F22" s="43">
        <f t="shared" si="2"/>
        <v>1.0000775300504072</v>
      </c>
      <c r="G22" s="123">
        <v>40000</v>
      </c>
      <c r="H22" s="123">
        <v>14200</v>
      </c>
      <c r="I22" s="72">
        <v>14252.01</v>
      </c>
      <c r="J22" s="43">
        <f>I22/H22</f>
        <v>1.0036626760563381</v>
      </c>
    </row>
    <row r="23" spans="1:10" ht="15" customHeight="1" x14ac:dyDescent="0.2">
      <c r="A23" s="10" t="s">
        <v>128</v>
      </c>
      <c r="B23" s="11">
        <v>502</v>
      </c>
      <c r="C23" s="74">
        <v>180000</v>
      </c>
      <c r="D23" s="72">
        <v>203800</v>
      </c>
      <c r="E23" s="72">
        <v>203721.22</v>
      </c>
      <c r="F23" s="43">
        <f t="shared" si="2"/>
        <v>0.99961344455348378</v>
      </c>
      <c r="G23" s="123">
        <v>20000</v>
      </c>
      <c r="H23" s="123">
        <v>9100</v>
      </c>
      <c r="I23" s="72">
        <v>9081.86</v>
      </c>
      <c r="J23" s="43">
        <f>I23/H23</f>
        <v>0.99800659340659348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32600</v>
      </c>
      <c r="E24" s="72">
        <v>32568.98</v>
      </c>
      <c r="F24" s="43">
        <f t="shared" si="2"/>
        <v>0.99904846625766874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13000</v>
      </c>
      <c r="I25" s="72">
        <v>12984.05</v>
      </c>
      <c r="J25" s="43">
        <f>I25/H25</f>
        <v>0.99877307692307682</v>
      </c>
    </row>
    <row r="26" spans="1:10" ht="15" customHeight="1" x14ac:dyDescent="0.2">
      <c r="A26" s="10" t="s">
        <v>131</v>
      </c>
      <c r="B26" s="11">
        <v>511</v>
      </c>
      <c r="C26" s="74">
        <v>178900</v>
      </c>
      <c r="D26" s="72">
        <v>215700</v>
      </c>
      <c r="E26" s="72">
        <v>215748.48000000001</v>
      </c>
      <c r="F26" s="43">
        <f t="shared" si="2"/>
        <v>1.0002247566063978</v>
      </c>
      <c r="G26" s="123">
        <v>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193</v>
      </c>
      <c r="B27" s="11">
        <v>512</v>
      </c>
      <c r="C27" s="74">
        <v>50000</v>
      </c>
      <c r="D27" s="72">
        <v>86300</v>
      </c>
      <c r="E27" s="72">
        <v>86330</v>
      </c>
      <c r="F27" s="43">
        <f t="shared" si="2"/>
        <v>1.0003476245654692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4000</v>
      </c>
      <c r="D28" s="72">
        <v>700</v>
      </c>
      <c r="E28" s="72">
        <v>603</v>
      </c>
      <c r="F28" s="43">
        <f t="shared" si="2"/>
        <v>0.86142857142857143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1037200</v>
      </c>
      <c r="D29" s="72">
        <v>1264000</v>
      </c>
      <c r="E29" s="72">
        <v>1263875.54</v>
      </c>
      <c r="F29" s="43">
        <f t="shared" si="2"/>
        <v>0.99990153481012656</v>
      </c>
      <c r="G29" s="123">
        <v>0</v>
      </c>
      <c r="H29" s="123">
        <v>1900</v>
      </c>
      <c r="I29" s="72">
        <v>1873.56</v>
      </c>
      <c r="J29" s="43">
        <f>I29/H29</f>
        <v>0.98608421052631579</v>
      </c>
    </row>
    <row r="30" spans="1:10" ht="15" customHeight="1" x14ac:dyDescent="0.2">
      <c r="A30" s="10" t="s">
        <v>227</v>
      </c>
      <c r="B30" s="11">
        <v>521</v>
      </c>
      <c r="C30" s="74">
        <v>0</v>
      </c>
      <c r="D30" s="72">
        <v>959200</v>
      </c>
      <c r="E30" s="72">
        <v>959200</v>
      </c>
      <c r="F30" s="43">
        <f t="shared" si="2"/>
        <v>1</v>
      </c>
      <c r="G30" s="123">
        <v>360000</v>
      </c>
      <c r="H30" s="123">
        <v>158200</v>
      </c>
      <c r="I30" s="72">
        <v>158185</v>
      </c>
      <c r="J30" s="43">
        <f>I30/H30</f>
        <v>0.99990518331226297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309700</v>
      </c>
      <c r="E31" s="72">
        <v>309676</v>
      </c>
      <c r="F31" s="43">
        <f t="shared" si="2"/>
        <v>0.99992250565062968</v>
      </c>
      <c r="G31" s="123">
        <v>11000</v>
      </c>
      <c r="H31" s="123">
        <v>4000</v>
      </c>
      <c r="I31" s="72">
        <v>3964</v>
      </c>
      <c r="J31" s="43">
        <f>I31/H31</f>
        <v>0.99099999999999999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91700</v>
      </c>
      <c r="E32" s="72">
        <v>91751.6</v>
      </c>
      <c r="F32" s="43">
        <f t="shared" si="2"/>
        <v>1.0005627044711014</v>
      </c>
      <c r="G32" s="123">
        <v>1000</v>
      </c>
      <c r="H32" s="123">
        <v>300</v>
      </c>
      <c r="I32" s="72">
        <v>234.6</v>
      </c>
      <c r="J32" s="43">
        <f>I32/H32</f>
        <v>0.78200000000000003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100</v>
      </c>
      <c r="I33" s="72">
        <v>67</v>
      </c>
      <c r="J33" s="43">
        <f t="shared" ref="J33" si="3">I33/H33</f>
        <v>0.67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23400</v>
      </c>
      <c r="E37" s="72">
        <v>23419.79</v>
      </c>
      <c r="F37" s="43">
        <f>E37/D37</f>
        <v>1.0008457264957265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237</v>
      </c>
      <c r="B38" s="11">
        <v>549</v>
      </c>
      <c r="C38" s="74">
        <v>40000</v>
      </c>
      <c r="D38" s="72">
        <v>40700</v>
      </c>
      <c r="E38" s="72">
        <v>40674</v>
      </c>
      <c r="F38" s="43">
        <f t="shared" si="2"/>
        <v>0.99936117936117941</v>
      </c>
      <c r="G38" s="123">
        <v>0</v>
      </c>
      <c r="H38" s="123">
        <v>0</v>
      </c>
      <c r="I38" s="72">
        <v>0</v>
      </c>
      <c r="J38" s="43">
        <v>0</v>
      </c>
    </row>
    <row r="39" spans="1:10" ht="15" customHeight="1" x14ac:dyDescent="0.2">
      <c r="A39" s="17" t="s">
        <v>140</v>
      </c>
      <c r="B39" s="9">
        <v>551</v>
      </c>
      <c r="C39" s="74">
        <v>103300</v>
      </c>
      <c r="D39" s="72">
        <v>129400</v>
      </c>
      <c r="E39" s="72">
        <v>129439.02</v>
      </c>
      <c r="F39" s="43">
        <f t="shared" si="2"/>
        <v>1.0003015455950541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500</v>
      </c>
      <c r="E40" s="77">
        <v>458.14</v>
      </c>
      <c r="F40" s="43">
        <f t="shared" si="2"/>
        <v>0.91627999999999998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5731000</v>
      </c>
      <c r="D41" s="50">
        <f>SUM(D7:D16)</f>
        <v>7008200</v>
      </c>
      <c r="E41" s="50">
        <f>SUM(E7:E16)</f>
        <v>7007921.6600000001</v>
      </c>
      <c r="F41" s="51">
        <f t="shared" si="2"/>
        <v>0.99996028366770362</v>
      </c>
      <c r="G41" s="52">
        <f>SUM(G7:G16)</f>
        <v>850000</v>
      </c>
      <c r="H41" s="52">
        <f>SUM(H7:H16)</f>
        <v>431300</v>
      </c>
      <c r="I41" s="53">
        <f>SUM(I7:I16)</f>
        <v>430969.44</v>
      </c>
      <c r="J41" s="51">
        <f>I41/H41</f>
        <v>0.99923357291908188</v>
      </c>
    </row>
    <row r="42" spans="1:10" ht="15" customHeight="1" thickBot="1" x14ac:dyDescent="0.25">
      <c r="A42" s="13" t="s">
        <v>21</v>
      </c>
      <c r="B42" s="16"/>
      <c r="C42" s="54">
        <f>-SUM(C18:C40)</f>
        <v>-5731000</v>
      </c>
      <c r="D42" s="54">
        <f>-SUM(D18:D40)</f>
        <v>-7008200</v>
      </c>
      <c r="E42" s="54">
        <f>-SUM(E18:E40)</f>
        <v>-7007921.6600000001</v>
      </c>
      <c r="F42" s="43">
        <f t="shared" si="2"/>
        <v>0.99996028366770362</v>
      </c>
      <c r="G42" s="55">
        <f>-SUM(G18:G40)</f>
        <v>-612000</v>
      </c>
      <c r="H42" s="55">
        <f>-SUM(H18:H40)</f>
        <v>-282800</v>
      </c>
      <c r="I42" s="56">
        <f>-SUM(I18:I40)</f>
        <v>-282605.65999999997</v>
      </c>
      <c r="J42" s="43">
        <f>I42/H42</f>
        <v>0.99931280056577076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41">
        <f>+G41+G42</f>
        <v>238000</v>
      </c>
      <c r="H43" s="93">
        <f>+H41+H42</f>
        <v>148500</v>
      </c>
      <c r="I43" s="79">
        <f>+I41+I42</f>
        <v>148363.78000000003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148363.78000000003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60"/>
    </row>
  </sheetData>
  <mergeCells count="9">
    <mergeCell ref="A17:J17"/>
    <mergeCell ref="D1:F1"/>
    <mergeCell ref="C3:F3"/>
    <mergeCell ref="G3:J3"/>
    <mergeCell ref="A6:J6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3" workbookViewId="0">
      <selection activeCell="K23" sqref="K23:K24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" x14ac:dyDescent="0.2">
      <c r="A1" s="29" t="s">
        <v>66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67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24">
        <v>1280000</v>
      </c>
      <c r="D7" s="22">
        <v>1295300</v>
      </c>
      <c r="E7" s="61">
        <v>1295300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0" ht="15" customHeight="1" x14ac:dyDescent="0.2">
      <c r="A8" s="13" t="s">
        <v>197</v>
      </c>
      <c r="B8" s="20"/>
      <c r="C8" s="164">
        <v>0</v>
      </c>
      <c r="D8" s="64">
        <v>776800</v>
      </c>
      <c r="E8" s="64">
        <v>776800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0" ht="15" customHeight="1" x14ac:dyDescent="0.2">
      <c r="A9" s="13" t="s">
        <v>229</v>
      </c>
      <c r="B9" s="20"/>
      <c r="C9" s="164">
        <v>0</v>
      </c>
      <c r="D9" s="64">
        <v>715100</v>
      </c>
      <c r="E9" s="64">
        <v>574604.18000000005</v>
      </c>
      <c r="F9" s="43">
        <f>E9/D9</f>
        <v>0.80352982799608452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16"/>
      <c r="C10" s="164">
        <v>0</v>
      </c>
      <c r="D10" s="64">
        <v>17300</v>
      </c>
      <c r="E10" s="64">
        <v>17300.7</v>
      </c>
      <c r="F10" s="43">
        <f>E10/D10</f>
        <v>1.0000404624277457</v>
      </c>
      <c r="G10" s="132">
        <v>0</v>
      </c>
      <c r="H10" s="63">
        <v>0</v>
      </c>
      <c r="I10" s="64">
        <v>0</v>
      </c>
      <c r="J10" s="46">
        <f t="shared" si="0"/>
        <v>0</v>
      </c>
    </row>
    <row r="11" spans="1:10" ht="15" customHeight="1" x14ac:dyDescent="0.2">
      <c r="A11" s="13" t="s">
        <v>176</v>
      </c>
      <c r="B11" s="20"/>
      <c r="C11" s="164">
        <v>0</v>
      </c>
      <c r="D11" s="64">
        <v>15000</v>
      </c>
      <c r="E11" s="64">
        <v>15000</v>
      </c>
      <c r="F11" s="43">
        <f>E11/D11</f>
        <v>1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0" ht="15" customHeight="1" x14ac:dyDescent="0.2">
      <c r="A12" s="13" t="s">
        <v>171</v>
      </c>
      <c r="B12" s="16"/>
      <c r="C12" s="164">
        <v>0</v>
      </c>
      <c r="D12" s="64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 t="shared" si="0"/>
        <v>0</v>
      </c>
    </row>
    <row r="13" spans="1:10" ht="15" customHeight="1" x14ac:dyDescent="0.2">
      <c r="A13" s="183" t="s">
        <v>58</v>
      </c>
      <c r="B13" s="184"/>
      <c r="C13" s="164">
        <v>330000</v>
      </c>
      <c r="D13" s="64">
        <v>330000</v>
      </c>
      <c r="E13" s="64">
        <v>230600</v>
      </c>
      <c r="F13" s="43">
        <f>E13/D13</f>
        <v>0.69878787878787874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1300000</v>
      </c>
      <c r="D14" s="64">
        <v>763000</v>
      </c>
      <c r="E14" s="64">
        <v>762550</v>
      </c>
      <c r="F14" s="43">
        <f>E14/D14</f>
        <v>0.99941022280471825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68</v>
      </c>
      <c r="B15" s="185"/>
      <c r="C15" s="165">
        <v>1000</v>
      </c>
      <c r="D15" s="67">
        <v>276000</v>
      </c>
      <c r="E15" s="67">
        <v>266603.08</v>
      </c>
      <c r="F15" s="43">
        <f>E15/D15</f>
        <v>0.96595318840579714</v>
      </c>
      <c r="G15" s="133">
        <v>180000</v>
      </c>
      <c r="H15" s="66">
        <v>79400</v>
      </c>
      <c r="I15" s="67">
        <v>79343</v>
      </c>
      <c r="J15" s="43">
        <f>I15/H15</f>
        <v>0.99928211586901761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190000</v>
      </c>
      <c r="E16" s="70">
        <v>189535.88</v>
      </c>
      <c r="F16" s="43">
        <f>E16/D16</f>
        <v>0.99755726315789472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50000</v>
      </c>
      <c r="D18" s="72">
        <v>178500</v>
      </c>
      <c r="E18" s="61">
        <v>135633.59</v>
      </c>
      <c r="F18" s="43">
        <f t="shared" ref="F18:F23" si="1">E18/D18</f>
        <v>0.75985204481792712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70000</v>
      </c>
      <c r="D19" s="61">
        <v>321400</v>
      </c>
      <c r="E19" s="61">
        <v>321346.65000000002</v>
      </c>
      <c r="F19" s="43">
        <f t="shared" si="1"/>
        <v>0.99983400746733053</v>
      </c>
      <c r="G19" s="21">
        <v>10000</v>
      </c>
      <c r="H19" s="21">
        <v>600</v>
      </c>
      <c r="I19" s="61">
        <v>569</v>
      </c>
      <c r="J19" s="43">
        <f>I19/H19</f>
        <v>0.94833333333333336</v>
      </c>
    </row>
    <row r="20" spans="1:10" ht="15" customHeight="1" x14ac:dyDescent="0.2">
      <c r="A20" s="18" t="s">
        <v>125</v>
      </c>
      <c r="B20" s="19">
        <v>501</v>
      </c>
      <c r="C20" s="71">
        <v>1300000</v>
      </c>
      <c r="D20" s="61">
        <v>763000</v>
      </c>
      <c r="E20" s="61">
        <v>762552.45</v>
      </c>
      <c r="F20" s="43">
        <f t="shared" si="1"/>
        <v>0.99941343381389247</v>
      </c>
      <c r="G20" s="21">
        <v>0</v>
      </c>
      <c r="H20" s="21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250000</v>
      </c>
      <c r="D21" s="72">
        <v>220000</v>
      </c>
      <c r="E21" s="72">
        <v>220015.99</v>
      </c>
      <c r="F21" s="43">
        <f t="shared" si="1"/>
        <v>1.0000726818181818</v>
      </c>
      <c r="G21" s="123">
        <v>40000</v>
      </c>
      <c r="H21" s="123">
        <v>6200</v>
      </c>
      <c r="I21" s="72">
        <v>6163</v>
      </c>
      <c r="J21" s="43">
        <f>I21/H21</f>
        <v>0.99403225806451612</v>
      </c>
    </row>
    <row r="22" spans="1:10" ht="15" customHeight="1" x14ac:dyDescent="0.2">
      <c r="A22" s="10" t="s">
        <v>127</v>
      </c>
      <c r="B22" s="11">
        <v>502</v>
      </c>
      <c r="C22" s="74">
        <v>280000</v>
      </c>
      <c r="D22" s="72">
        <v>237000</v>
      </c>
      <c r="E22" s="72">
        <v>237189.5</v>
      </c>
      <c r="F22" s="43">
        <f t="shared" si="1"/>
        <v>1.0007995780590717</v>
      </c>
      <c r="G22" s="123">
        <v>20000</v>
      </c>
      <c r="H22" s="123">
        <v>5000</v>
      </c>
      <c r="I22" s="72">
        <v>4737.5</v>
      </c>
      <c r="J22" s="43">
        <f>I22/H22</f>
        <v>0.94750000000000001</v>
      </c>
    </row>
    <row r="23" spans="1:10" ht="15" customHeight="1" x14ac:dyDescent="0.2">
      <c r="A23" s="10" t="s">
        <v>128</v>
      </c>
      <c r="B23" s="11">
        <v>502</v>
      </c>
      <c r="C23" s="74">
        <v>160000</v>
      </c>
      <c r="D23" s="72">
        <v>80000</v>
      </c>
      <c r="E23" s="72">
        <v>80201.5</v>
      </c>
      <c r="F23" s="43">
        <f t="shared" si="1"/>
        <v>1.0025187499999999</v>
      </c>
      <c r="G23" s="123">
        <v>20000</v>
      </c>
      <c r="H23" s="123">
        <v>4400</v>
      </c>
      <c r="I23" s="72">
        <v>4357.5</v>
      </c>
      <c r="J23" s="43">
        <f>I23/H23</f>
        <v>0.99034090909090911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130000</v>
      </c>
      <c r="D26" s="72">
        <v>259000</v>
      </c>
      <c r="E26" s="72">
        <v>258959.74</v>
      </c>
      <c r="F26" s="43">
        <f>E26/D26</f>
        <v>0.9998445559845559</v>
      </c>
      <c r="G26" s="123">
        <v>30000</v>
      </c>
      <c r="H26" s="123">
        <v>4000</v>
      </c>
      <c r="I26" s="72">
        <v>3500</v>
      </c>
      <c r="J26" s="43">
        <f>I26/H26</f>
        <v>0.875</v>
      </c>
    </row>
    <row r="27" spans="1:10" ht="15" customHeight="1" x14ac:dyDescent="0.2">
      <c r="A27" s="10" t="s">
        <v>141</v>
      </c>
      <c r="B27" s="11">
        <v>512</v>
      </c>
      <c r="C27" s="74">
        <v>0</v>
      </c>
      <c r="D27" s="72">
        <v>700</v>
      </c>
      <c r="E27" s="72">
        <v>605</v>
      </c>
      <c r="F27" s="43">
        <f>E27/D27</f>
        <v>0.86428571428571432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373000</v>
      </c>
      <c r="D29" s="72">
        <v>673800</v>
      </c>
      <c r="E29" s="72">
        <v>595274.04</v>
      </c>
      <c r="F29" s="43">
        <f>E29/D29</f>
        <v>0.8834580587711488</v>
      </c>
      <c r="G29" s="123">
        <v>0</v>
      </c>
      <c r="H29" s="123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50000</v>
      </c>
      <c r="D30" s="72">
        <v>876000</v>
      </c>
      <c r="E30" s="72">
        <v>855991</v>
      </c>
      <c r="F30" s="43">
        <f>E30/D30</f>
        <v>0.97715867579908677</v>
      </c>
      <c r="G30" s="123">
        <v>25000</v>
      </c>
      <c r="H30" s="123">
        <v>15000</v>
      </c>
      <c r="I30" s="72">
        <v>10870</v>
      </c>
      <c r="J30" s="43">
        <f>I30/H30</f>
        <v>0.72466666666666668</v>
      </c>
    </row>
    <row r="31" spans="1:10" ht="15" customHeight="1" x14ac:dyDescent="0.2">
      <c r="A31" s="10" t="s">
        <v>135</v>
      </c>
      <c r="B31" s="11">
        <v>524</v>
      </c>
      <c r="C31" s="74">
        <v>20000</v>
      </c>
      <c r="D31" s="72">
        <v>272400</v>
      </c>
      <c r="E31" s="72">
        <v>259008</v>
      </c>
      <c r="F31" s="43">
        <f>E31/D31</f>
        <v>0.95083700440528629</v>
      </c>
      <c r="G31" s="123">
        <v>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2000</v>
      </c>
      <c r="D32" s="72">
        <v>148300</v>
      </c>
      <c r="E32" s="72">
        <v>148321.22</v>
      </c>
      <c r="F32" s="43">
        <f>E32/D32</f>
        <v>1.0001430883344571</v>
      </c>
      <c r="G32" s="123">
        <v>0</v>
      </c>
      <c r="H32" s="123">
        <v>0</v>
      </c>
      <c r="I32" s="72">
        <v>0</v>
      </c>
      <c r="J32" s="43">
        <v>0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4500</v>
      </c>
      <c r="E33" s="72">
        <v>4430.4799999999996</v>
      </c>
      <c r="F33" s="43">
        <f>E33/D33</f>
        <v>0.98455111111111104</v>
      </c>
      <c r="G33" s="123">
        <v>0</v>
      </c>
      <c r="H33" s="123">
        <v>0</v>
      </c>
      <c r="I33" s="72">
        <v>0</v>
      </c>
      <c r="J33" s="43">
        <v>0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5400</v>
      </c>
      <c r="E37" s="72">
        <v>5364.7</v>
      </c>
      <c r="F37" s="43">
        <f t="shared" ref="F37:F42" si="2">E37/D37</f>
        <v>0.99346296296296288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174</v>
      </c>
      <c r="B38" s="11">
        <v>549</v>
      </c>
      <c r="C38" s="74">
        <v>12000</v>
      </c>
      <c r="D38" s="72">
        <v>53000</v>
      </c>
      <c r="E38" s="72">
        <v>52782</v>
      </c>
      <c r="F38" s="43">
        <f t="shared" si="2"/>
        <v>0.99588679245283018</v>
      </c>
      <c r="G38" s="123">
        <v>0</v>
      </c>
      <c r="H38" s="123">
        <v>0</v>
      </c>
      <c r="I38" s="72">
        <v>0</v>
      </c>
      <c r="J38" s="43">
        <v>0</v>
      </c>
    </row>
    <row r="39" spans="1:10" ht="15" customHeight="1" x14ac:dyDescent="0.2">
      <c r="A39" s="17" t="s">
        <v>140</v>
      </c>
      <c r="B39" s="9">
        <v>551</v>
      </c>
      <c r="C39" s="74">
        <v>214000</v>
      </c>
      <c r="D39" s="72">
        <v>285000</v>
      </c>
      <c r="E39" s="72">
        <v>285176.53999999998</v>
      </c>
      <c r="F39" s="43">
        <f t="shared" si="2"/>
        <v>1.0006194385964911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500</v>
      </c>
      <c r="E40" s="77">
        <v>448.42</v>
      </c>
      <c r="F40" s="43">
        <f t="shared" si="2"/>
        <v>0.89684000000000008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2911000</v>
      </c>
      <c r="D41" s="50">
        <f>SUM(D7:D16)</f>
        <v>4378500</v>
      </c>
      <c r="E41" s="50">
        <f>SUM(E7:E16)</f>
        <v>4128293.8400000003</v>
      </c>
      <c r="F41" s="51">
        <f t="shared" si="2"/>
        <v>0.9428557359826425</v>
      </c>
      <c r="G41" s="52">
        <f>SUM(G7:G16)</f>
        <v>180000</v>
      </c>
      <c r="H41" s="52">
        <f>SUM(H7:H16)</f>
        <v>79400</v>
      </c>
      <c r="I41" s="53">
        <f>SUM(I7:I16)</f>
        <v>79343</v>
      </c>
      <c r="J41" s="51">
        <f>I41/H41</f>
        <v>0.99928211586901761</v>
      </c>
    </row>
    <row r="42" spans="1:10" ht="15" customHeight="1" thickBot="1" x14ac:dyDescent="0.25">
      <c r="A42" s="13" t="s">
        <v>21</v>
      </c>
      <c r="B42" s="16"/>
      <c r="C42" s="54">
        <f>-SUM(C18:C40)</f>
        <v>-2911000</v>
      </c>
      <c r="D42" s="54">
        <f>-SUM(D18:D40)</f>
        <v>-4378500</v>
      </c>
      <c r="E42" s="54">
        <f>-SUM(E18:E40)</f>
        <v>-4223300.82</v>
      </c>
      <c r="F42" s="43">
        <f t="shared" si="2"/>
        <v>0.96455425830763963</v>
      </c>
      <c r="G42" s="55">
        <f>-SUM(G18:G40)</f>
        <v>-145000</v>
      </c>
      <c r="H42" s="55">
        <f>-SUM(H18:H40)</f>
        <v>-35200</v>
      </c>
      <c r="I42" s="56">
        <f>-SUM(I18:I40)</f>
        <v>-30197</v>
      </c>
      <c r="J42" s="43">
        <f>I42/H42</f>
        <v>0.85786931818181822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-95006.979999999981</v>
      </c>
      <c r="F43" s="59" t="s">
        <v>19</v>
      </c>
      <c r="G43" s="141">
        <f>+G41+G42</f>
        <v>35000</v>
      </c>
      <c r="H43" s="93">
        <f>+H41+H42</f>
        <v>44200</v>
      </c>
      <c r="I43" s="79">
        <f>+I41+I42</f>
        <v>49146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-45860.979999999981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60"/>
    </row>
  </sheetData>
  <mergeCells count="10">
    <mergeCell ref="A17:J17"/>
    <mergeCell ref="D1:F1"/>
    <mergeCell ref="C3:F3"/>
    <mergeCell ref="G3:J3"/>
    <mergeCell ref="A6:J6"/>
    <mergeCell ref="A15:B15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L38" sqref="L38"/>
    </sheetView>
  </sheetViews>
  <sheetFormatPr defaultColWidth="9.140625" defaultRowHeight="12.75" x14ac:dyDescent="0.2"/>
  <cols>
    <col min="1" max="1" width="52.85546875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2" ht="15" x14ac:dyDescent="0.2">
      <c r="A1" s="29" t="s">
        <v>62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2" ht="15" thickBot="1" x14ac:dyDescent="0.25">
      <c r="A2" s="29" t="s">
        <v>63</v>
      </c>
    </row>
    <row r="3" spans="1:12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2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2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2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2" ht="15" customHeight="1" x14ac:dyDescent="0.2">
      <c r="A7" s="181" t="s">
        <v>198</v>
      </c>
      <c r="B7" s="182"/>
      <c r="C7" s="24">
        <v>3412000</v>
      </c>
      <c r="D7" s="22">
        <v>4044500</v>
      </c>
      <c r="E7" s="61">
        <v>4044500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  <c r="L7" s="44"/>
    </row>
    <row r="8" spans="1:12" ht="15" customHeight="1" x14ac:dyDescent="0.2">
      <c r="A8" s="13" t="s">
        <v>197</v>
      </c>
      <c r="B8" s="20"/>
      <c r="C8" s="164">
        <v>0</v>
      </c>
      <c r="D8" s="64">
        <v>1396900</v>
      </c>
      <c r="E8" s="64">
        <v>1396900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  <c r="L8" s="44"/>
    </row>
    <row r="9" spans="1:12" ht="15" customHeight="1" x14ac:dyDescent="0.2">
      <c r="A9" s="13" t="s">
        <v>230</v>
      </c>
      <c r="B9" s="20"/>
      <c r="C9" s="164">
        <v>0</v>
      </c>
      <c r="D9" s="64">
        <v>5152100</v>
      </c>
      <c r="E9" s="64">
        <v>2626887.36</v>
      </c>
      <c r="F9" s="43">
        <f>E9/D9</f>
        <v>0.50986730847615536</v>
      </c>
      <c r="G9" s="132">
        <v>0</v>
      </c>
      <c r="H9" s="63">
        <v>0</v>
      </c>
      <c r="I9" s="64">
        <v>0</v>
      </c>
      <c r="J9" s="46">
        <f>IF(ISERR(I9/H9),0,I9/H9)</f>
        <v>0</v>
      </c>
      <c r="L9" s="44"/>
    </row>
    <row r="10" spans="1:12" ht="15" customHeight="1" x14ac:dyDescent="0.2">
      <c r="A10" s="13" t="s">
        <v>234</v>
      </c>
      <c r="B10" s="16"/>
      <c r="C10" s="164">
        <v>0</v>
      </c>
      <c r="D10" s="64">
        <v>25300</v>
      </c>
      <c r="E10" s="64">
        <v>25300.2</v>
      </c>
      <c r="F10" s="43">
        <f>E10/D10</f>
        <v>1.0000079051383399</v>
      </c>
      <c r="G10" s="132">
        <v>0</v>
      </c>
      <c r="H10" s="63">
        <v>0</v>
      </c>
      <c r="I10" s="64">
        <v>0</v>
      </c>
      <c r="J10" s="46">
        <f>IF(ISERR(I10/H10),0,I10/H10)</f>
        <v>0</v>
      </c>
      <c r="K10" s="162"/>
      <c r="L10" s="44"/>
    </row>
    <row r="11" spans="1:12" ht="15" customHeight="1" x14ac:dyDescent="0.2">
      <c r="A11" s="13" t="s">
        <v>176</v>
      </c>
      <c r="B11" s="20"/>
      <c r="C11" s="164">
        <v>0</v>
      </c>
      <c r="D11" s="64">
        <v>15000</v>
      </c>
      <c r="E11" s="64">
        <v>15000</v>
      </c>
      <c r="F11" s="43">
        <f>E11/D11</f>
        <v>1</v>
      </c>
      <c r="G11" s="132">
        <v>0</v>
      </c>
      <c r="H11" s="63">
        <v>0</v>
      </c>
      <c r="I11" s="64">
        <v>0</v>
      </c>
      <c r="J11" s="46">
        <f>IF(ISERR(I11/H11),0,I11/H11)</f>
        <v>0</v>
      </c>
      <c r="K11" s="162"/>
      <c r="L11" s="44"/>
    </row>
    <row r="12" spans="1:12" ht="15" customHeight="1" x14ac:dyDescent="0.2">
      <c r="A12" s="13" t="s">
        <v>171</v>
      </c>
      <c r="B12" s="16"/>
      <c r="C12" s="164">
        <v>0</v>
      </c>
      <c r="D12" s="64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>IF(ISERR(I12/H12),0,I12/H12)</f>
        <v>0</v>
      </c>
      <c r="K12" s="162"/>
      <c r="L12" s="44"/>
    </row>
    <row r="13" spans="1:12" ht="15" customHeight="1" x14ac:dyDescent="0.2">
      <c r="A13" s="183" t="s">
        <v>64</v>
      </c>
      <c r="B13" s="184"/>
      <c r="C13" s="164">
        <v>530000</v>
      </c>
      <c r="D13" s="64">
        <v>530000</v>
      </c>
      <c r="E13" s="64">
        <v>495013</v>
      </c>
      <c r="F13" s="43">
        <f>E13/D13</f>
        <v>0.93398679245283023</v>
      </c>
      <c r="G13" s="132">
        <v>0</v>
      </c>
      <c r="H13" s="63">
        <v>0</v>
      </c>
      <c r="I13" s="64">
        <v>0</v>
      </c>
      <c r="J13" s="46">
        <f t="shared" si="0"/>
        <v>0</v>
      </c>
      <c r="K13" s="162"/>
      <c r="L13" s="44"/>
    </row>
    <row r="14" spans="1:12" ht="15" customHeight="1" x14ac:dyDescent="0.2">
      <c r="A14" s="183" t="s">
        <v>59</v>
      </c>
      <c r="B14" s="185"/>
      <c r="C14" s="164">
        <v>2700000</v>
      </c>
      <c r="D14" s="64">
        <v>2700000</v>
      </c>
      <c r="E14" s="64">
        <v>1594430.6</v>
      </c>
      <c r="F14" s="43">
        <f>E14/D14</f>
        <v>0.59052985185185192</v>
      </c>
      <c r="G14" s="132">
        <v>0</v>
      </c>
      <c r="H14" s="63">
        <v>0</v>
      </c>
      <c r="I14" s="64">
        <v>0</v>
      </c>
      <c r="J14" s="46">
        <f t="shared" si="0"/>
        <v>0</v>
      </c>
      <c r="K14" s="162"/>
      <c r="L14" s="44"/>
    </row>
    <row r="15" spans="1:12" ht="15" customHeight="1" x14ac:dyDescent="0.2">
      <c r="A15" s="183" t="s">
        <v>65</v>
      </c>
      <c r="B15" s="185"/>
      <c r="C15" s="165">
        <v>620000</v>
      </c>
      <c r="D15" s="67">
        <v>691500</v>
      </c>
      <c r="E15" s="67">
        <v>657722.31999999995</v>
      </c>
      <c r="F15" s="43">
        <f>E15/D15</f>
        <v>0.9511530296456977</v>
      </c>
      <c r="G15" s="133">
        <v>2500000</v>
      </c>
      <c r="H15" s="66">
        <v>1510000</v>
      </c>
      <c r="I15" s="67">
        <v>1238755.75</v>
      </c>
      <c r="J15" s="43">
        <f>I15/H15</f>
        <v>0.82036804635761584</v>
      </c>
      <c r="K15" s="162"/>
      <c r="L15" s="44"/>
    </row>
    <row r="16" spans="1:12" ht="15" customHeight="1" thickBot="1" x14ac:dyDescent="0.25">
      <c r="A16" s="174" t="s">
        <v>212</v>
      </c>
      <c r="B16" s="175"/>
      <c r="C16" s="166">
        <v>0</v>
      </c>
      <c r="D16" s="70">
        <v>358000</v>
      </c>
      <c r="E16" s="70">
        <v>357597.75</v>
      </c>
      <c r="F16" s="43">
        <f>E16/D16</f>
        <v>0.99887639664804473</v>
      </c>
      <c r="G16" s="134">
        <v>0</v>
      </c>
      <c r="H16" s="69">
        <v>0</v>
      </c>
      <c r="I16" s="70">
        <v>0</v>
      </c>
      <c r="J16" s="47">
        <f t="shared" si="0"/>
        <v>0</v>
      </c>
      <c r="K16" s="162"/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1108000</v>
      </c>
      <c r="E18" s="61">
        <v>890732.51</v>
      </c>
      <c r="F18" s="43">
        <f t="shared" ref="F18:F42" si="1">E18/D18</f>
        <v>0.80391020758122744</v>
      </c>
      <c r="G18" s="21">
        <v>150000</v>
      </c>
      <c r="H18" s="21">
        <v>29000</v>
      </c>
      <c r="I18" s="61">
        <v>22990.76</v>
      </c>
      <c r="J18" s="43">
        <f t="shared" ref="J18:J23" si="2">I18/H18</f>
        <v>0.79278482758620683</v>
      </c>
    </row>
    <row r="19" spans="1:10" ht="15" customHeight="1" x14ac:dyDescent="0.2">
      <c r="A19" s="18" t="s">
        <v>124</v>
      </c>
      <c r="B19" s="19">
        <v>501</v>
      </c>
      <c r="C19" s="71">
        <v>123000</v>
      </c>
      <c r="D19" s="61">
        <v>782000</v>
      </c>
      <c r="E19" s="61">
        <v>479416.13</v>
      </c>
      <c r="F19" s="43">
        <f t="shared" si="1"/>
        <v>0.61306410485933505</v>
      </c>
      <c r="G19" s="21">
        <v>180000</v>
      </c>
      <c r="H19" s="21">
        <v>60000</v>
      </c>
      <c r="I19" s="61">
        <v>50259.06</v>
      </c>
      <c r="J19" s="43">
        <f t="shared" si="2"/>
        <v>0.83765099999999992</v>
      </c>
    </row>
    <row r="20" spans="1:10" ht="15" customHeight="1" x14ac:dyDescent="0.2">
      <c r="A20" s="18" t="s">
        <v>125</v>
      </c>
      <c r="B20" s="19">
        <v>501</v>
      </c>
      <c r="C20" s="71">
        <v>2700000</v>
      </c>
      <c r="D20" s="61">
        <v>2227000</v>
      </c>
      <c r="E20" s="61">
        <v>1391157.26</v>
      </c>
      <c r="F20" s="43">
        <f t="shared" si="1"/>
        <v>0.62467770992366412</v>
      </c>
      <c r="G20" s="21">
        <v>100000</v>
      </c>
      <c r="H20" s="21">
        <v>125000</v>
      </c>
      <c r="I20" s="61">
        <v>124278.04</v>
      </c>
      <c r="J20" s="43">
        <f t="shared" si="2"/>
        <v>0.99422431999999994</v>
      </c>
    </row>
    <row r="21" spans="1:10" ht="15" customHeight="1" x14ac:dyDescent="0.2">
      <c r="A21" s="10" t="s">
        <v>126</v>
      </c>
      <c r="B21" s="11">
        <v>502</v>
      </c>
      <c r="C21" s="74">
        <v>1045000</v>
      </c>
      <c r="D21" s="72">
        <v>1250000</v>
      </c>
      <c r="E21" s="72">
        <v>1250332.3</v>
      </c>
      <c r="F21" s="43">
        <f t="shared" si="1"/>
        <v>1.00026584</v>
      </c>
      <c r="G21" s="123">
        <v>180000</v>
      </c>
      <c r="H21" s="123">
        <v>45000</v>
      </c>
      <c r="I21" s="72">
        <v>42646.64</v>
      </c>
      <c r="J21" s="43">
        <f t="shared" si="2"/>
        <v>0.94770311111111105</v>
      </c>
    </row>
    <row r="22" spans="1:10" ht="15" customHeight="1" x14ac:dyDescent="0.2">
      <c r="A22" s="10" t="s">
        <v>127</v>
      </c>
      <c r="B22" s="11">
        <v>502</v>
      </c>
      <c r="C22" s="74">
        <v>535000</v>
      </c>
      <c r="D22" s="72">
        <v>561000</v>
      </c>
      <c r="E22" s="72">
        <v>561093</v>
      </c>
      <c r="F22" s="43">
        <f t="shared" si="1"/>
        <v>1.0001657754010695</v>
      </c>
      <c r="G22" s="123">
        <v>40000</v>
      </c>
      <c r="H22" s="123">
        <v>40000</v>
      </c>
      <c r="I22" s="72">
        <v>23631.57</v>
      </c>
      <c r="J22" s="43">
        <f t="shared" si="2"/>
        <v>0.59078925000000004</v>
      </c>
    </row>
    <row r="23" spans="1:10" ht="15" customHeight="1" x14ac:dyDescent="0.2">
      <c r="A23" s="10" t="s">
        <v>128</v>
      </c>
      <c r="B23" s="11">
        <v>502</v>
      </c>
      <c r="C23" s="74">
        <v>445000</v>
      </c>
      <c r="D23" s="72">
        <v>395000</v>
      </c>
      <c r="E23" s="72">
        <v>391746</v>
      </c>
      <c r="F23" s="43">
        <f t="shared" si="1"/>
        <v>0.99176202531645574</v>
      </c>
      <c r="G23" s="123">
        <v>15000</v>
      </c>
      <c r="H23" s="123">
        <v>15000</v>
      </c>
      <c r="I23" s="72">
        <v>11741.78</v>
      </c>
      <c r="J23" s="43">
        <f t="shared" si="2"/>
        <v>0.78278533333333333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8000</v>
      </c>
      <c r="D25" s="72">
        <v>12000</v>
      </c>
      <c r="E25" s="72">
        <v>4046.8</v>
      </c>
      <c r="F25" s="43">
        <f t="shared" si="1"/>
        <v>0.33723333333333333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140000</v>
      </c>
      <c r="D26" s="72">
        <v>140000</v>
      </c>
      <c r="E26" s="72">
        <v>95434.5</v>
      </c>
      <c r="F26" s="43">
        <f t="shared" si="1"/>
        <v>0.68167500000000003</v>
      </c>
      <c r="G26" s="123">
        <v>200000</v>
      </c>
      <c r="H26" s="123">
        <v>10000</v>
      </c>
      <c r="I26" s="72">
        <v>9273</v>
      </c>
      <c r="J26" s="43">
        <f>I26/H26</f>
        <v>0.92730000000000001</v>
      </c>
    </row>
    <row r="27" spans="1:10" ht="15" customHeight="1" x14ac:dyDescent="0.2">
      <c r="A27" s="10" t="s">
        <v>141</v>
      </c>
      <c r="B27" s="11">
        <v>512</v>
      </c>
      <c r="C27" s="74">
        <v>10000</v>
      </c>
      <c r="D27" s="72">
        <v>10000</v>
      </c>
      <c r="E27" s="72">
        <v>5529</v>
      </c>
      <c r="F27" s="43">
        <f t="shared" si="1"/>
        <v>0.55289999999999995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15000</v>
      </c>
      <c r="D28" s="72">
        <v>15000</v>
      </c>
      <c r="E28" s="72">
        <v>6585</v>
      </c>
      <c r="F28" s="43">
        <f t="shared" si="1"/>
        <v>0.439</v>
      </c>
      <c r="G28" s="123">
        <v>10000</v>
      </c>
      <c r="H28" s="123">
        <v>10000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1113000</v>
      </c>
      <c r="D29" s="72">
        <v>1573000</v>
      </c>
      <c r="E29" s="72">
        <v>1359951.37</v>
      </c>
      <c r="F29" s="43">
        <f t="shared" si="1"/>
        <v>0.86455904005085826</v>
      </c>
      <c r="G29" s="123">
        <v>350000</v>
      </c>
      <c r="H29" s="123">
        <v>350000</v>
      </c>
      <c r="I29" s="72">
        <v>284861.75</v>
      </c>
      <c r="J29" s="43">
        <f>I29/H29</f>
        <v>0.81389071428571425</v>
      </c>
    </row>
    <row r="30" spans="1:10" ht="15" customHeight="1" x14ac:dyDescent="0.2">
      <c r="A30" s="10" t="s">
        <v>195</v>
      </c>
      <c r="B30" s="11">
        <v>521</v>
      </c>
      <c r="C30" s="74">
        <v>0</v>
      </c>
      <c r="D30" s="72">
        <v>4175700</v>
      </c>
      <c r="E30" s="72">
        <v>2349491</v>
      </c>
      <c r="F30" s="43">
        <f t="shared" si="1"/>
        <v>0.56265799746150347</v>
      </c>
      <c r="G30" s="123">
        <v>750000</v>
      </c>
      <c r="H30" s="123">
        <v>370000</v>
      </c>
      <c r="I30" s="72">
        <v>365563</v>
      </c>
      <c r="J30" s="43">
        <f>I30/H30</f>
        <v>0.98800810810810813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886700</v>
      </c>
      <c r="E31" s="72">
        <v>657205.04</v>
      </c>
      <c r="F31" s="43">
        <f t="shared" si="1"/>
        <v>0.74118082778842909</v>
      </c>
      <c r="G31" s="123">
        <v>180000</v>
      </c>
      <c r="H31" s="123">
        <v>47000</v>
      </c>
      <c r="I31" s="72">
        <v>42120</v>
      </c>
      <c r="J31" s="43">
        <f>I31/H31</f>
        <v>0.89617021276595743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127600</v>
      </c>
      <c r="E32" s="72">
        <v>121236.22</v>
      </c>
      <c r="F32" s="43">
        <f t="shared" si="1"/>
        <v>0.9501271159874608</v>
      </c>
      <c r="G32" s="123">
        <v>15000</v>
      </c>
      <c r="H32" s="123">
        <v>15000</v>
      </c>
      <c r="I32" s="72">
        <v>2492.4</v>
      </c>
      <c r="J32" s="43">
        <f>I32/H32</f>
        <v>0.16616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1000</v>
      </c>
      <c r="E33" s="72">
        <v>92</v>
      </c>
      <c r="F33" s="43">
        <f t="shared" si="1"/>
        <v>9.1999999999999998E-2</v>
      </c>
      <c r="G33" s="123">
        <v>0</v>
      </c>
      <c r="H33" s="123">
        <v>600</v>
      </c>
      <c r="I33" s="72">
        <v>524</v>
      </c>
      <c r="J33" s="43">
        <f>I33/H33</f>
        <v>0.87333333333333329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10300</v>
      </c>
      <c r="E37" s="72">
        <v>10300.200000000001</v>
      </c>
      <c r="F37" s="43">
        <f t="shared" si="1"/>
        <v>1.0000194174757282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184</v>
      </c>
      <c r="B38" s="11">
        <v>549</v>
      </c>
      <c r="C38" s="74">
        <v>150000</v>
      </c>
      <c r="D38" s="72">
        <v>629000</v>
      </c>
      <c r="E38" s="72">
        <v>628706.9</v>
      </c>
      <c r="F38" s="43">
        <f t="shared" si="1"/>
        <v>0.99953402225755172</v>
      </c>
      <c r="G38" s="123">
        <v>90000</v>
      </c>
      <c r="H38" s="123">
        <v>154000</v>
      </c>
      <c r="I38" s="72">
        <v>143906.73000000001</v>
      </c>
      <c r="J38" s="43">
        <f>I38/H38</f>
        <v>0.93445928571428583</v>
      </c>
    </row>
    <row r="39" spans="1:10" ht="15" customHeight="1" x14ac:dyDescent="0.2">
      <c r="A39" s="17" t="s">
        <v>140</v>
      </c>
      <c r="B39" s="9">
        <v>551</v>
      </c>
      <c r="C39" s="74">
        <v>978000</v>
      </c>
      <c r="D39" s="72">
        <v>1010000</v>
      </c>
      <c r="E39" s="72">
        <v>1010296</v>
      </c>
      <c r="F39" s="43">
        <f t="shared" si="1"/>
        <v>1.0002930693069307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0</v>
      </c>
      <c r="E40" s="77">
        <v>0</v>
      </c>
      <c r="F40" s="49">
        <v>0</v>
      </c>
      <c r="G40" s="122">
        <v>0</v>
      </c>
      <c r="H40" s="122">
        <v>500</v>
      </c>
      <c r="I40" s="77">
        <v>472.17</v>
      </c>
      <c r="J40" s="43">
        <f>I40/H40</f>
        <v>0.94434000000000007</v>
      </c>
    </row>
    <row r="41" spans="1:10" ht="15" customHeight="1" x14ac:dyDescent="0.2">
      <c r="A41" s="14" t="s">
        <v>20</v>
      </c>
      <c r="B41" s="15"/>
      <c r="C41" s="50">
        <f>SUM(C7:C16)</f>
        <v>7262000</v>
      </c>
      <c r="D41" s="50">
        <f>SUM(D7:D16)</f>
        <v>14913300</v>
      </c>
      <c r="E41" s="50">
        <f>SUM(E7:E16)</f>
        <v>11213351.229999999</v>
      </c>
      <c r="F41" s="51">
        <f t="shared" si="1"/>
        <v>0.75190274654167744</v>
      </c>
      <c r="G41" s="52">
        <f>SUM(G7:G16)</f>
        <v>2500000</v>
      </c>
      <c r="H41" s="52">
        <f>SUM(H7:H16)</f>
        <v>1510000</v>
      </c>
      <c r="I41" s="53">
        <f>SUM(I7:I16)</f>
        <v>1238755.75</v>
      </c>
      <c r="J41" s="51">
        <f>I41/H41</f>
        <v>0.82036804635761584</v>
      </c>
    </row>
    <row r="42" spans="1:10" ht="15" customHeight="1" thickBot="1" x14ac:dyDescent="0.25">
      <c r="A42" s="13" t="s">
        <v>21</v>
      </c>
      <c r="B42" s="16"/>
      <c r="C42" s="54">
        <f>-SUM(C18:C40)</f>
        <v>-7262000</v>
      </c>
      <c r="D42" s="54">
        <f>-SUM(D18:D40)</f>
        <v>-14913300</v>
      </c>
      <c r="E42" s="54">
        <f>-SUM(E18:E40)</f>
        <v>-11213351.23</v>
      </c>
      <c r="F42" s="43">
        <f t="shared" si="1"/>
        <v>0.75190274654167755</v>
      </c>
      <c r="G42" s="55">
        <f>-SUM(G18:G40)</f>
        <v>-2260000</v>
      </c>
      <c r="H42" s="55">
        <f>-SUM(H18:H40)</f>
        <v>-1271100</v>
      </c>
      <c r="I42" s="56">
        <f>-SUM(I18:I40)</f>
        <v>-1124760.9000000001</v>
      </c>
      <c r="J42" s="43">
        <f>I42/H42</f>
        <v>0.88487207930139256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41">
        <f>+G41+G42</f>
        <v>240000</v>
      </c>
      <c r="H43" s="93">
        <f>+H41+H42</f>
        <v>238900</v>
      </c>
      <c r="I43" s="79">
        <f>+I41+I42</f>
        <v>113994.84999999986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113994.84999999986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60"/>
    </row>
  </sheetData>
  <mergeCells count="10">
    <mergeCell ref="A17:J17"/>
    <mergeCell ref="D1:F1"/>
    <mergeCell ref="C3:F3"/>
    <mergeCell ref="G3:J3"/>
    <mergeCell ref="A6:J6"/>
    <mergeCell ref="A15:B15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 xml:space="preserve">&amp;L&amp;A&amp;R122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workbookViewId="0">
      <selection activeCell="B4" sqref="B4"/>
    </sheetView>
  </sheetViews>
  <sheetFormatPr defaultRowHeight="12.75" x14ac:dyDescent="0.2"/>
  <cols>
    <col min="2" max="3" width="4.85546875" customWidth="1"/>
  </cols>
  <sheetData>
    <row r="1" spans="2:4" x14ac:dyDescent="0.2">
      <c r="D1" s="28" t="s">
        <v>33</v>
      </c>
    </row>
    <row r="2" spans="2:4" x14ac:dyDescent="0.2">
      <c r="D2" s="28"/>
    </row>
    <row r="4" spans="2:4" x14ac:dyDescent="0.2">
      <c r="B4" s="158">
        <v>124</v>
      </c>
      <c r="C4" s="27"/>
      <c r="D4" t="s">
        <v>34</v>
      </c>
    </row>
    <row r="5" spans="2:4" x14ac:dyDescent="0.2">
      <c r="B5" s="158"/>
    </row>
    <row r="6" spans="2:4" x14ac:dyDescent="0.2">
      <c r="B6" s="158">
        <v>125</v>
      </c>
      <c r="C6" s="27"/>
      <c r="D6" t="s">
        <v>35</v>
      </c>
    </row>
    <row r="7" spans="2:4" x14ac:dyDescent="0.2">
      <c r="B7" s="158"/>
      <c r="C7" s="27"/>
    </row>
    <row r="8" spans="2:4" x14ac:dyDescent="0.2">
      <c r="B8" s="158">
        <v>126</v>
      </c>
      <c r="C8" s="27"/>
      <c r="D8" t="s">
        <v>36</v>
      </c>
    </row>
    <row r="9" spans="2:4" x14ac:dyDescent="0.2">
      <c r="B9" s="158"/>
      <c r="C9" s="27"/>
    </row>
    <row r="10" spans="2:4" x14ac:dyDescent="0.2">
      <c r="B10" s="158">
        <v>127</v>
      </c>
      <c r="C10" s="27"/>
      <c r="D10" t="s">
        <v>37</v>
      </c>
    </row>
    <row r="11" spans="2:4" x14ac:dyDescent="0.2">
      <c r="B11" s="158"/>
      <c r="C11" s="27"/>
    </row>
    <row r="12" spans="2:4" x14ac:dyDescent="0.2">
      <c r="B12" s="158">
        <v>128</v>
      </c>
      <c r="C12" s="27"/>
      <c r="D12" t="s">
        <v>38</v>
      </c>
    </row>
    <row r="13" spans="2:4" x14ac:dyDescent="0.2">
      <c r="B13" s="158"/>
      <c r="C13" s="27"/>
    </row>
    <row r="14" spans="2:4" x14ac:dyDescent="0.2">
      <c r="B14" s="158">
        <v>129</v>
      </c>
      <c r="C14" s="27"/>
      <c r="D14" t="s">
        <v>39</v>
      </c>
    </row>
    <row r="15" spans="2:4" x14ac:dyDescent="0.2">
      <c r="B15" s="158"/>
      <c r="C15" s="27"/>
    </row>
    <row r="16" spans="2:4" x14ac:dyDescent="0.2">
      <c r="B16" s="158">
        <v>130</v>
      </c>
      <c r="C16" s="27"/>
      <c r="D16" t="s">
        <v>165</v>
      </c>
    </row>
    <row r="17" spans="2:4" x14ac:dyDescent="0.2">
      <c r="B17" s="158"/>
      <c r="C17" s="27"/>
    </row>
    <row r="18" spans="2:4" x14ac:dyDescent="0.2">
      <c r="B18" s="158">
        <v>131</v>
      </c>
      <c r="C18" s="27"/>
      <c r="D18" t="s">
        <v>40</v>
      </c>
    </row>
    <row r="19" spans="2:4" x14ac:dyDescent="0.2">
      <c r="B19" s="158"/>
      <c r="C19" s="27"/>
    </row>
    <row r="20" spans="2:4" x14ac:dyDescent="0.2">
      <c r="B20" s="158">
        <v>132</v>
      </c>
      <c r="C20" s="27"/>
      <c r="D20" t="s">
        <v>41</v>
      </c>
    </row>
    <row r="21" spans="2:4" x14ac:dyDescent="0.2">
      <c r="B21" s="158"/>
      <c r="C21" s="27"/>
    </row>
    <row r="22" spans="2:4" x14ac:dyDescent="0.2">
      <c r="B22" s="158">
        <v>133</v>
      </c>
      <c r="C22" s="27"/>
      <c r="D22" t="s">
        <v>42</v>
      </c>
    </row>
    <row r="23" spans="2:4" x14ac:dyDescent="0.2">
      <c r="B23" s="158"/>
      <c r="C23" s="27"/>
    </row>
    <row r="24" spans="2:4" x14ac:dyDescent="0.2">
      <c r="B24" s="158">
        <v>134</v>
      </c>
      <c r="C24" s="27"/>
      <c r="D24" t="s">
        <v>185</v>
      </c>
    </row>
    <row r="25" spans="2:4" x14ac:dyDescent="0.2">
      <c r="B25" s="158"/>
      <c r="C25" s="27"/>
    </row>
    <row r="26" spans="2:4" x14ac:dyDescent="0.2">
      <c r="B26" s="158">
        <v>135</v>
      </c>
      <c r="C26" s="27"/>
      <c r="D26" t="s">
        <v>186</v>
      </c>
    </row>
    <row r="27" spans="2:4" x14ac:dyDescent="0.2">
      <c r="B27" s="158"/>
      <c r="C27" s="27"/>
    </row>
    <row r="28" spans="2:4" x14ac:dyDescent="0.2">
      <c r="B28" s="158">
        <v>136</v>
      </c>
      <c r="C28" s="27"/>
      <c r="D28" t="s">
        <v>43</v>
      </c>
    </row>
    <row r="29" spans="2:4" x14ac:dyDescent="0.2">
      <c r="B29" s="158"/>
      <c r="C29" s="27"/>
    </row>
    <row r="30" spans="2:4" x14ac:dyDescent="0.2">
      <c r="B30" s="158">
        <v>137</v>
      </c>
      <c r="C30" s="27"/>
      <c r="D30" t="s">
        <v>44</v>
      </c>
    </row>
    <row r="31" spans="2:4" x14ac:dyDescent="0.2">
      <c r="B31" s="158"/>
      <c r="C31" s="27"/>
    </row>
    <row r="32" spans="2:4" x14ac:dyDescent="0.2">
      <c r="B32" s="158">
        <v>138</v>
      </c>
      <c r="C32" s="27"/>
      <c r="D32" t="s">
        <v>45</v>
      </c>
    </row>
    <row r="33" spans="2:4" x14ac:dyDescent="0.2">
      <c r="B33" s="158"/>
      <c r="C33" s="27"/>
    </row>
    <row r="34" spans="2:4" x14ac:dyDescent="0.2">
      <c r="B34" s="158">
        <v>139</v>
      </c>
      <c r="C34" s="27"/>
      <c r="D34" t="s">
        <v>146</v>
      </c>
    </row>
    <row r="35" spans="2:4" x14ac:dyDescent="0.2">
      <c r="B35" s="158"/>
      <c r="C35" s="27"/>
    </row>
    <row r="36" spans="2:4" x14ac:dyDescent="0.2">
      <c r="B36" s="158">
        <v>140</v>
      </c>
      <c r="C36" s="27"/>
      <c r="D36" t="s">
        <v>187</v>
      </c>
    </row>
    <row r="37" spans="2:4" x14ac:dyDescent="0.2">
      <c r="B37" s="158"/>
      <c r="C37" s="27"/>
    </row>
    <row r="38" spans="2:4" x14ac:dyDescent="0.2">
      <c r="B38" s="158">
        <v>141</v>
      </c>
      <c r="C38" s="27"/>
      <c r="D38" t="s">
        <v>46</v>
      </c>
    </row>
    <row r="39" spans="2:4" x14ac:dyDescent="0.2">
      <c r="B39" s="158"/>
      <c r="C39" s="27"/>
    </row>
    <row r="40" spans="2:4" x14ac:dyDescent="0.2">
      <c r="B40" s="158">
        <v>142</v>
      </c>
      <c r="C40" s="27"/>
      <c r="D40" t="s">
        <v>47</v>
      </c>
    </row>
    <row r="41" spans="2:4" x14ac:dyDescent="0.2">
      <c r="B41" s="158"/>
      <c r="C41" s="27"/>
    </row>
    <row r="42" spans="2:4" x14ac:dyDescent="0.2">
      <c r="B42" s="158">
        <v>143</v>
      </c>
      <c r="C42" s="27"/>
      <c r="D42" t="s">
        <v>48</v>
      </c>
    </row>
    <row r="43" spans="2:4" x14ac:dyDescent="0.2">
      <c r="B43" s="158"/>
      <c r="C43" s="27"/>
    </row>
    <row r="44" spans="2:4" x14ac:dyDescent="0.2">
      <c r="B44" s="158">
        <v>144</v>
      </c>
      <c r="C44" s="27"/>
      <c r="D44" t="s">
        <v>49</v>
      </c>
    </row>
    <row r="45" spans="2:4" x14ac:dyDescent="0.2">
      <c r="B45" s="158"/>
      <c r="C45" s="27"/>
    </row>
    <row r="46" spans="2:4" x14ac:dyDescent="0.2">
      <c r="B46" s="158">
        <v>145</v>
      </c>
      <c r="C46" s="27"/>
      <c r="D46" t="s">
        <v>50</v>
      </c>
    </row>
    <row r="47" spans="2:4" x14ac:dyDescent="0.2">
      <c r="B47" s="158"/>
      <c r="C47" s="27"/>
    </row>
    <row r="48" spans="2:4" x14ac:dyDescent="0.2">
      <c r="B48" s="158">
        <v>146</v>
      </c>
      <c r="C48" s="27"/>
      <c r="D48" t="s">
        <v>51</v>
      </c>
    </row>
    <row r="49" spans="2:3" x14ac:dyDescent="0.2">
      <c r="B49" s="158"/>
      <c r="C49" s="27"/>
    </row>
    <row r="50" spans="2:3" x14ac:dyDescent="0.2">
      <c r="B50" s="158"/>
      <c r="C50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firstPageNumber="98" orientation="portrait" r:id="rId1"/>
  <headerFooter alignWithMargins="0">
    <oddFooter>&amp;L&amp;A&amp;R123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J33" sqref="J33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4.28515625" style="5" customWidth="1"/>
    <col min="12" max="12" width="15.140625" style="5" customWidth="1"/>
    <col min="13" max="13" width="9.140625" style="5" customWidth="1"/>
    <col min="14" max="14" width="14.5703125" style="5" customWidth="1"/>
    <col min="15" max="16384" width="9.140625" style="5"/>
  </cols>
  <sheetData>
    <row r="1" spans="1:14" ht="15.6" customHeight="1" x14ac:dyDescent="0.2">
      <c r="A1" s="29" t="s">
        <v>86</v>
      </c>
    </row>
    <row r="2" spans="1:14" ht="15" x14ac:dyDescent="0.2">
      <c r="A2" s="29"/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4" ht="13.5" thickBot="1" x14ac:dyDescent="0.25"/>
    <row r="4" spans="1:14" ht="12.4" customHeight="1" x14ac:dyDescent="0.2">
      <c r="C4" s="177" t="s">
        <v>53</v>
      </c>
      <c r="D4" s="190"/>
      <c r="E4" s="190"/>
      <c r="F4" s="191"/>
      <c r="G4" s="180" t="s">
        <v>10</v>
      </c>
      <c r="H4" s="192"/>
      <c r="I4" s="192"/>
      <c r="J4" s="193"/>
    </row>
    <row r="5" spans="1:14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4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4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4" ht="15" customHeight="1" x14ac:dyDescent="0.2">
      <c r="A8" s="181" t="s">
        <v>198</v>
      </c>
      <c r="B8" s="182"/>
      <c r="C8" s="24">
        <f>'MŠ Běhounkova 2300'!C8+'MŠ Běhounkova 2474'!C8+'MŠ Herčíkova 2190'!C8+'MŠ Horákova 2064'!C8+'MŠ Hostinského 1534'!C8+'MŠ Husníkova 2075'!C8+'MŠ Husníkova 2076'!C8+'MŠ Chlupova 1798'!C8+'MŠ Chlupova 1799'!C8+'MŠ Janského 2187'!C8+'MŠ Janského 2188'!C8+'MŠ Klausova 2449'!C8+'MŠ Mezi Školami 2323'!C8+'MŠ Mezi Školami 2482 '!C8+'MŠ Mohylová 1964'!C8+'MŠ Ovčí Hájek 2174'!C8+'MŠ Ovčí Hájek 2177'!C8+'MŠ Podpěrova 1880'!C8+'MŠ Trávníčkova 1747'!C8+'MŠ Vlachova 1501'!C8+'MŠ Vlasákova 955'!C8+'MŠ Zázvorkova 1994'!C8</f>
        <v>13588700</v>
      </c>
      <c r="D8" s="22">
        <f>'MŠ Běhounkova 2300'!D8+'MŠ Běhounkova 2474'!D8+'MŠ Herčíkova 2190'!D8+'MŠ Horákova 2064'!D8+'MŠ Hostinského 1534'!D8+'MŠ Husníkova 2075'!D8+'MŠ Husníkova 2076'!D8+'MŠ Chlupova 1798'!D8+'MŠ Chlupova 1799'!D8+'MŠ Janského 2187'!D8+'MŠ Janského 2188'!D8+'MŠ Klausova 2449'!D8+'MŠ Mezi Školami 2323'!D8+'MŠ Mezi Školami 2482 '!D8+'MŠ Mohylová 1964'!D8+'MŠ Ovčí Hájek 2174'!D8+'MŠ Ovčí Hájek 2177'!D8+'MŠ Podpěrova 1880'!D8+'MŠ Trávníčkova 1747'!D8+'MŠ Vlachova 1501'!D8+'MŠ Vlasákova 955'!D8+'MŠ Zázvorkova 1994'!D8</f>
        <v>13944900</v>
      </c>
      <c r="E8" s="22">
        <f>'MŠ Běhounkova 2300'!E8+'MŠ Běhounkova 2474'!E8+'MŠ Herčíkova 2190'!E8+'MŠ Horákova 2064'!E8+'MŠ Hostinského 1534'!E8+'MŠ Husníkova 2075'!E8+'MŠ Husníkova 2076'!E8+'MŠ Chlupova 1798'!E8+'MŠ Chlupova 1799'!E8+'MŠ Janského 2187'!E8+'MŠ Janského 2188'!E8+'MŠ Klausova 2449'!E8+'MŠ Mezi Školami 2323'!E8+'MŠ Mezi Školami 2482 '!E8+'MŠ Mohylová 1964'!E8+'MŠ Ovčí Hájek 2174'!E8+'MŠ Ovčí Hájek 2177'!E8+'MŠ Podpěrova 1880'!E8+'MŠ Trávníčkova 1747'!E8+'MŠ Vlachova 1501'!E8+'MŠ Vlasákova 955'!E8+'MŠ Zázvorkova 1994'!E8</f>
        <v>13944900</v>
      </c>
      <c r="F8" s="43">
        <f t="shared" ref="F8:F16" si="0">E8/D8</f>
        <v>1</v>
      </c>
      <c r="G8" s="24">
        <f>'MŠ Běhounkova 2300'!G8+'MŠ Běhounkova 2474'!G8+'MŠ Herčíkova 2190'!G8+'MŠ Horákova 2064'!G8+'MŠ Hostinského 1534'!G8+'MŠ Husníkova 2075'!G8+'MŠ Husníkova 2076'!G8+'MŠ Chlupova 1798'!G8+'MŠ Chlupova 1799'!G8+'MŠ Janského 2187'!G8+'MŠ Janského 2188'!G8+'MŠ Klausova 2449'!G8+'MŠ Mezi Školami 2323'!G8+'MŠ Mezi Školami 2482 '!G8+'MŠ Mohylová 1964'!G8+'MŠ Ovčí Hájek 2174'!G8+'MŠ Ovčí Hájek 2177'!G8+'MŠ Podpěrova 1880'!G8+'MŠ Trávníčkova 1747'!G8+'MŠ Vlachova 1501'!G8+'MŠ Vlasákova 955'!G8+'MŠ Zázvorkova 1994'!G8</f>
        <v>0</v>
      </c>
      <c r="H8" s="22">
        <f>'MŠ Běhounkova 2300'!H8+'MŠ Běhounkova 2474'!H8+'MŠ Herčíkova 2190'!H8+'MŠ Horákova 2064'!H8+'MŠ Hostinského 1534'!H8+'MŠ Husníkova 2075'!H8+'MŠ Husníkova 2076'!H8+'MŠ Chlupova 1798'!H8+'MŠ Chlupova 1799'!H8+'MŠ Janského 2187'!H8+'MŠ Janského 2188'!H8+'MŠ Klausova 2449'!H8+'MŠ Mezi Školami 2323'!H8+'MŠ Mezi Školami 2482 '!H8+'MŠ Mohylová 1964'!H8+'MŠ Ovčí Hájek 2174'!H8+'MŠ Ovčí Hájek 2177'!H8+'MŠ Podpěrova 1880'!H8+'MŠ Trávníčkova 1747'!H8+'MŠ Vlachova 1501'!H8+'MŠ Vlasákova 955'!H8+'MŠ Zázvorkova 1994'!H8</f>
        <v>0</v>
      </c>
      <c r="I8" s="22">
        <f>'MŠ Běhounkova 2300'!I8+'MŠ Běhounkova 2474'!I8+'MŠ Herčíkova 2190'!I8+'MŠ Horákova 2064'!I8+'MŠ Hostinského 1534'!I8+'MŠ Husníkova 2075'!I8+'MŠ Husníkova 2076'!I8+'MŠ Chlupova 1798'!I8+'MŠ Chlupova 1799'!I8+'MŠ Janského 2187'!I8+'MŠ Janského 2188'!I8+'MŠ Klausova 2449'!I8+'MŠ Mezi Školami 2323'!I8+'MŠ Mezi Školami 2482 '!I8+'MŠ Mohylová 1964'!I8+'MŠ Ovčí Hájek 2174'!I8+'MŠ Ovčí Hájek 2177'!I8+'MŠ Podpěrova 1880'!I8+'MŠ Trávníčkova 1747'!I8+'MŠ Vlachova 1501'!I8+'MŠ Vlasákova 955'!I8+'MŠ Zázvorkova 1994'!I8</f>
        <v>0</v>
      </c>
      <c r="J8" s="43">
        <f t="shared" ref="J8:J16" si="1">IF(ISERR(I8/H8),0,I8/H8)</f>
        <v>0</v>
      </c>
      <c r="L8" s="44"/>
      <c r="M8" s="45"/>
      <c r="N8" s="44"/>
    </row>
    <row r="9" spans="1:14" ht="15" customHeight="1" x14ac:dyDescent="0.2">
      <c r="A9" s="13" t="s">
        <v>197</v>
      </c>
      <c r="B9" s="16"/>
      <c r="C9" s="24">
        <f>'MŠ Běhounkova 2300'!C9+'MŠ Běhounkova 2474'!C9+'MŠ Herčíkova 2190'!C9+'MŠ Horákova 2064'!C9+'MŠ Hostinského 1534'!C9+'MŠ Husníkova 2075'!C9+'MŠ Husníkova 2076'!C9+'MŠ Chlupova 1798'!C9+'MŠ Chlupova 1799'!C9+'MŠ Janského 2187'!C9+'MŠ Janského 2188'!C9+'MŠ Klausova 2449'!C9+'MŠ Mezi Školami 2323'!C9+'MŠ Mezi Školami 2482 '!C9+'MŠ Mohylová 1964'!C9+'MŠ Ovčí Hájek 2174'!C9+'MŠ Ovčí Hájek 2177'!C9+'MŠ Podpěrova 1880'!C9+'MŠ Trávníčkova 1747'!C9+'MŠ Vlachova 1501'!C9+'MŠ Vlasákova 955'!C9+'MŠ Zázvorkova 1994'!C9</f>
        <v>0</v>
      </c>
      <c r="D9" s="22">
        <f>'MŠ Běhounkova 2300'!D9+'MŠ Běhounkova 2474'!D9+'MŠ Herčíkova 2190'!D9+'MŠ Horákova 2064'!D9+'MŠ Hostinského 1534'!D9+'MŠ Husníkova 2075'!D9+'MŠ Husníkova 2076'!D9+'MŠ Chlupova 1798'!D9+'MŠ Chlupova 1799'!D9+'MŠ Janského 2187'!D9+'MŠ Janského 2188'!D9+'MŠ Klausova 2449'!D9+'MŠ Mezi Školami 2323'!D9+'MŠ Mezi Školami 2482 '!D9+'MŠ Mohylová 1964'!D9+'MŠ Ovčí Hájek 2174'!D9+'MŠ Ovčí Hájek 2177'!D9+'MŠ Podpěrova 1880'!D9+'MŠ Trávníčkova 1747'!D9+'MŠ Vlachova 1501'!D9+'MŠ Vlasákova 955'!D9+'MŠ Zázvorkova 1994'!D9</f>
        <v>6814100</v>
      </c>
      <c r="E9" s="22">
        <f>'MŠ Běhounkova 2300'!E9+'MŠ Běhounkova 2474'!E9+'MŠ Herčíkova 2190'!E9+'MŠ Horákova 2064'!E9+'MŠ Hostinského 1534'!E9+'MŠ Husníkova 2075'!E9+'MŠ Husníkova 2076'!E9+'MŠ Chlupova 1798'!E9+'MŠ Chlupova 1799'!E9+'MŠ Janského 2187'!E9+'MŠ Janského 2188'!E9+'MŠ Klausova 2449'!E9+'MŠ Mezi Školami 2323'!E9+'MŠ Mezi Školami 2482 '!E9+'MŠ Mohylová 1964'!E9+'MŠ Ovčí Hájek 2174'!E9+'MŠ Ovčí Hájek 2177'!E9+'MŠ Podpěrova 1880'!E9+'MŠ Trávníčkova 1747'!E9+'MŠ Vlachova 1501'!E9+'MŠ Vlasákova 955'!E9+'MŠ Zázvorkova 1994'!E9</f>
        <v>6814100</v>
      </c>
      <c r="F9" s="43">
        <f t="shared" si="0"/>
        <v>1</v>
      </c>
      <c r="G9" s="24">
        <f>'MŠ Běhounkova 2300'!G9+'MŠ Běhounkova 2474'!G9+'MŠ Herčíkova 2190'!G9+'MŠ Horákova 2064'!G9+'MŠ Hostinského 1534'!G9+'MŠ Husníkova 2075'!G9+'MŠ Husníkova 2076'!G9+'MŠ Chlupova 1798'!G9+'MŠ Chlupova 1799'!G9+'MŠ Janského 2187'!G9+'MŠ Janského 2188'!G9+'MŠ Klausova 2449'!G9+'MŠ Mezi Školami 2323'!G9+'MŠ Mezi Školami 2482 '!G9+'MŠ Mohylová 1964'!G9+'MŠ Ovčí Hájek 2174'!G9+'MŠ Ovčí Hájek 2177'!G9+'MŠ Podpěrova 1880'!G9+'MŠ Trávníčkova 1747'!G9+'MŠ Vlachova 1501'!G9+'MŠ Vlasákova 955'!G9+'MŠ Zázvorkova 1994'!G9</f>
        <v>0</v>
      </c>
      <c r="H9" s="22">
        <f>'MŠ Běhounkova 2300'!H9+'MŠ Běhounkova 2474'!H9+'MŠ Herčíkova 2190'!H9+'MŠ Horákova 2064'!H9+'MŠ Hostinského 1534'!H9+'MŠ Husníkova 2075'!H9+'MŠ Husníkova 2076'!H9+'MŠ Chlupova 1798'!H9+'MŠ Chlupova 1799'!H9+'MŠ Janského 2187'!H9+'MŠ Janského 2188'!H9+'MŠ Klausova 2449'!H9+'MŠ Mezi Školami 2323'!H9+'MŠ Mezi Školami 2482 '!H9+'MŠ Mohylová 1964'!H9+'MŠ Ovčí Hájek 2174'!H9+'MŠ Ovčí Hájek 2177'!H9+'MŠ Podpěrova 1880'!H9+'MŠ Trávníčkova 1747'!H9+'MŠ Vlachova 1501'!H9+'MŠ Vlasákova 955'!H9+'MŠ Zázvorkova 1994'!H9</f>
        <v>0</v>
      </c>
      <c r="I9" s="22">
        <f>'MŠ Běhounkova 2300'!I9+'MŠ Běhounkova 2474'!I9+'MŠ Herčíkova 2190'!I9+'MŠ Horákova 2064'!I9+'MŠ Hostinského 1534'!I9+'MŠ Husníkova 2075'!I9+'MŠ Husníkova 2076'!I9+'MŠ Chlupova 1798'!I9+'MŠ Chlupova 1799'!I9+'MŠ Janského 2187'!I9+'MŠ Janského 2188'!I9+'MŠ Klausova 2449'!I9+'MŠ Mezi Školami 2323'!I9+'MŠ Mezi Školami 2482 '!I9+'MŠ Mohylová 1964'!I9+'MŠ Ovčí Hájek 2174'!I9+'MŠ Ovčí Hájek 2177'!I9+'MŠ Podpěrova 1880'!I9+'MŠ Trávníčkova 1747'!I9+'MŠ Vlachova 1501'!I9+'MŠ Vlasákova 955'!I9+'MŠ Zázvorkova 1994'!I9</f>
        <v>0</v>
      </c>
      <c r="J9" s="46">
        <f t="shared" si="1"/>
        <v>0</v>
      </c>
      <c r="L9" s="44"/>
      <c r="N9" s="44"/>
    </row>
    <row r="10" spans="1:14" ht="15" customHeight="1" x14ac:dyDescent="0.2">
      <c r="A10" s="13" t="s">
        <v>208</v>
      </c>
      <c r="B10" s="16"/>
      <c r="C10" s="24">
        <f>'MŠ Běhounkova 2300'!C10+'MŠ Běhounkova 2474'!C10+'MŠ Herčíkova 2190'!C10+'MŠ Horákova 2064'!C10+'MŠ Hostinského 1534'!C10+'MŠ Husníkova 2075'!C10+'MŠ Husníkova 2076'!C10+'MŠ Chlupova 1798'!C10+'MŠ Chlupova 1799'!C10+'MŠ Janského 2187'!C10+'MŠ Janského 2188'!C10+'MŠ Klausova 2449'!C10+'MŠ Mezi Školami 2323'!C10+'MŠ Mezi Školami 2482 '!C10+'MŠ Mohylová 1964'!C12+'MŠ Ovčí Hájek 2174'!C10+'MŠ Ovčí Hájek 2177'!C10+'MŠ Podpěrova 1880'!C10+'MŠ Trávníčkova 1747'!C10+'MŠ Vlachova 1501'!C10+'MŠ Vlasákova 955'!C10+'MŠ Zázvorkova 1994'!C10</f>
        <v>0</v>
      </c>
      <c r="D10" s="22">
        <f>'MŠ Běhounkova 2300'!D10+'MŠ Běhounkova 2474'!D10+'MŠ Herčíkova 2190'!D10+'MŠ Horákova 2064'!D10+'MŠ Hostinského 1534'!D10+'MŠ Husníkova 2075'!D10+'MŠ Husníkova 2076'!D10+'MŠ Chlupova 1798'!D10+'MŠ Chlupova 1799'!D10+'MŠ Janského 2187'!D10+'MŠ Janského 2188'!D10+'MŠ Klausova 2449'!D10+'MŠ Mezi Školami 2323'!D10+'MŠ Mezi Školami 2482 '!D10+'MŠ Mohylová 1964'!D10+'MŠ Ovčí Hájek 2174'!D10+'MŠ Ovčí Hájek 2177'!D10+'MŠ Podpěrova 1880'!D10+'MŠ Trávníčkova 1747'!D10+'MŠ Vlachova 1501'!D10+'MŠ Vlasákova 955'!D10+'MŠ Zázvorkova 1994'!D10</f>
        <v>2734200</v>
      </c>
      <c r="E10" s="22">
        <f>'MŠ Běhounkova 2300'!E10+'MŠ Běhounkova 2474'!E10+'MŠ Herčíkova 2190'!E10+'MŠ Horákova 2064'!E10+'MŠ Hostinského 1534'!E10+'MŠ Husníkova 2075'!E10+'MŠ Husníkova 2076'!E10+'MŠ Chlupova 1798'!E10+'MŠ Chlupova 1799'!E10+'MŠ Janského 2187'!E10+'MŠ Janského 2188'!E10+'MŠ Klausova 2449'!E10+'MŠ Mezi Školami 2323'!E10+'MŠ Mezi Školami 2482 '!E10+'MŠ Mohylová 1964'!E10+'MŠ Ovčí Hájek 2174'!E10+'MŠ Ovčí Hájek 2177'!E10+'MŠ Podpěrova 1880'!E10+'MŠ Trávníčkova 1747'!E10+'MŠ Vlachova 1501'!E10+'MŠ Vlasákova 955'!E10+'MŠ Zázvorkova 1994'!E10</f>
        <v>2088497.5599999998</v>
      </c>
      <c r="F10" s="43">
        <f t="shared" si="0"/>
        <v>0.76384227927730231</v>
      </c>
      <c r="G10" s="24">
        <f>'MŠ Běhounkova 2300'!G10+'MŠ Běhounkova 2474'!G10+'MŠ Herčíkova 2190'!G10+'MŠ Horákova 2064'!G10+'MŠ Hostinského 1534'!G10+'MŠ Husníkova 2075'!G10+'MŠ Husníkova 2076'!G10+'MŠ Chlupova 1798'!G10+'MŠ Chlupova 1799'!G10+'MŠ Janského 2187'!G10+'MŠ Janského 2188'!G10+'MŠ Klausova 2449'!G10+'MŠ Mezi Školami 2323'!G10+'MŠ Mezi Školami 2482 '!G10+'MŠ Mohylová 1964'!G12+'MŠ Ovčí Hájek 2174'!G10+'MŠ Ovčí Hájek 2177'!G10+'MŠ Podpěrova 1880'!G10+'MŠ Trávníčkova 1747'!G10+'MŠ Vlachova 1501'!G10+'MŠ Vlasákova 955'!G10+'MŠ Zázvorkova 1994'!G10</f>
        <v>0</v>
      </c>
      <c r="H10" s="22">
        <f>'MŠ Běhounkova 2300'!H10+'MŠ Běhounkova 2474'!H10+'MŠ Herčíkova 2190'!H10+'MŠ Horákova 2064'!H10+'MŠ Hostinského 1534'!H10+'MŠ Husníkova 2075'!H10+'MŠ Husníkova 2076'!H10+'MŠ Chlupova 1798'!H10+'MŠ Chlupova 1799'!H10+'MŠ Janského 2187'!H10+'MŠ Janského 2188'!H10+'MŠ Klausova 2449'!H10+'MŠ Mezi Školami 2323'!H10+'MŠ Mezi Školami 2482 '!H10+'MŠ Mohylová 1964'!H12+'MŠ Ovčí Hájek 2174'!H10+'MŠ Ovčí Hájek 2177'!H10+'MŠ Podpěrova 1880'!H10+'MŠ Trávníčkova 1747'!H10+'MŠ Vlachova 1501'!H10+'MŠ Vlasákova 955'!H10+'MŠ Zázvorkova 1994'!H10</f>
        <v>0</v>
      </c>
      <c r="I10" s="22">
        <f>'MŠ Běhounkova 2300'!I10+'MŠ Běhounkova 2474'!I10+'MŠ Herčíkova 2190'!I10+'MŠ Horákova 2064'!I10+'MŠ Hostinského 1534'!I10+'MŠ Husníkova 2075'!I10+'MŠ Husníkova 2076'!I10+'MŠ Chlupova 1798'!I10+'MŠ Chlupova 1799'!I10+'MŠ Janského 2187'!I10+'MŠ Janského 2188'!I10+'MŠ Klausova 2449'!I10+'MŠ Mezi Školami 2323'!I10+'MŠ Mezi Školami 2482 '!I10+'MŠ Mohylová 1964'!I12+'MŠ Ovčí Hájek 2174'!I10+'MŠ Ovčí Hájek 2177'!I10+'MŠ Podpěrova 1880'!I10+'MŠ Trávníčkova 1747'!I10+'MŠ Vlachova 1501'!I10+'MŠ Vlasákova 955'!I10+'MŠ Zázvorkova 1994'!I10</f>
        <v>0</v>
      </c>
      <c r="J10" s="46">
        <f>IF(ISERR(I10/H10),0,I10/H10)</f>
        <v>0</v>
      </c>
      <c r="L10" s="44"/>
      <c r="N10" s="44"/>
    </row>
    <row r="11" spans="1:14" ht="15" customHeight="1" x14ac:dyDescent="0.2">
      <c r="A11" s="13" t="s">
        <v>234</v>
      </c>
      <c r="B11" s="16"/>
      <c r="C11" s="24">
        <v>0</v>
      </c>
      <c r="D11" s="22">
        <f>'MŠ Běhounkova 2300'!D11+'MŠ Běhounkova 2474'!D11+'MŠ Herčíkova 2190'!D11+'MŠ Horákova 2064'!D11+'MŠ Hostinského 1534'!D11+'MŠ Husníkova 2075'!D11+'MŠ Husníkova 2076'!D11+'MŠ Chlupova 1798'!D11+'MŠ Chlupova 1799'!D11+'MŠ Janského 2187'!D11+'MŠ Janského 2188'!D11+'MŠ Klausova 2449'!D11+'MŠ Mezi Školami 2323'!D11+'MŠ Mezi Školami 2482 '!D11+'MŠ Mohylová 1964'!D11+'MŠ Ovčí Hájek 2174'!D11+'MŠ Ovčí Hájek 2177'!D11+'MŠ Podpěrova 1880'!D11+'MŠ Trávníčkova 1747'!D11+'MŠ Vlachova 1501'!D11+'MŠ Vlasákova 955'!D11+'MŠ Zázvorkova 1994'!D11</f>
        <v>336950</v>
      </c>
      <c r="E11" s="22">
        <f>'MŠ Běhounkova 2300'!E11+'MŠ Běhounkova 2474'!E11+'MŠ Herčíkova 2190'!E11+'MŠ Horákova 2064'!E11+'MŠ Hostinského 1534'!E11+'MŠ Husníkova 2075'!E11+'MŠ Husníkova 2076'!E11+'MŠ Chlupova 1798'!E11+'MŠ Chlupova 1799'!E11+'MŠ Janského 2187'!E11+'MŠ Janského 2188'!E11+'MŠ Klausova 2449'!E11+'MŠ Mezi Školami 2323'!E11+'MŠ Mezi Školami 2482 '!E11+'MŠ Mohylová 1964'!E11+'MŠ Ovčí Hájek 2174'!E11+'MŠ Ovčí Hájek 2177'!E11+'MŠ Podpěrova 1880'!E11+'MŠ Trávníčkova 1747'!E11+'MŠ Vlachova 1501'!E11+'MŠ Vlasákova 955'!E11+'MŠ Zázvorkova 1994'!E11</f>
        <v>336931.30000000005</v>
      </c>
      <c r="F11" s="43">
        <f t="shared" si="0"/>
        <v>0.99994450215165465</v>
      </c>
      <c r="G11" s="24">
        <f>'MŠ Běhounkova 2300'!G11+'MŠ Běhounkova 2474'!G11+'MŠ Herčíkova 2190'!G11+'MŠ Horákova 2064'!G11+'MŠ Hostinského 1534'!G11+'MŠ Husníkova 2075'!G11+'MŠ Husníkova 2076'!G11+'MŠ Chlupova 1798'!G11+'MŠ Chlupova 1799'!G11+'MŠ Janského 2187'!G11+'MŠ Janského 2188'!G11+'MŠ Klausova 2449'!G11+'MŠ Mezi Školami 2323'!G11+'MŠ Mezi Školami 2482 '!G11+'MŠ Mohylová 1964'!G13+'MŠ Ovčí Hájek 2174'!G11+'MŠ Ovčí Hájek 2177'!G11+'MŠ Podpěrova 1880'!G11+'MŠ Trávníčkova 1747'!G11+'MŠ Vlachova 1501'!G11+'MŠ Vlasákova 955'!G11+'MŠ Zázvorkova 1994'!G11</f>
        <v>0</v>
      </c>
      <c r="H11" s="22">
        <f>'MŠ Běhounkova 2300'!H11+'MŠ Běhounkova 2474'!H11+'MŠ Herčíkova 2190'!H11+'MŠ Horákova 2064'!H11+'MŠ Hostinského 1534'!H11+'MŠ Husníkova 2075'!H11+'MŠ Husníkova 2076'!H11+'MŠ Chlupova 1798'!H11+'MŠ Chlupova 1799'!H11+'MŠ Janského 2187'!H11+'MŠ Janského 2188'!H11+'MŠ Klausova 2449'!H11+'MŠ Mezi Školami 2323'!H11+'MŠ Mezi Školami 2482 '!H11+'MŠ Mohylová 1964'!H13+'MŠ Ovčí Hájek 2174'!H11+'MŠ Ovčí Hájek 2177'!H11+'MŠ Podpěrova 1880'!H11+'MŠ Trávníčkova 1747'!H11+'MŠ Vlachova 1501'!H11+'MŠ Vlasákova 955'!H11+'MŠ Zázvorkova 1994'!H11</f>
        <v>0</v>
      </c>
      <c r="I11" s="22">
        <f>'MŠ Běhounkova 2300'!I11+'MŠ Běhounkova 2474'!I11+'MŠ Herčíkova 2190'!I11+'MŠ Horákova 2064'!I11+'MŠ Hostinského 1534'!I11+'MŠ Husníkova 2075'!I11+'MŠ Husníkova 2076'!I11+'MŠ Chlupova 1798'!I11+'MŠ Chlupova 1799'!I11+'MŠ Janského 2187'!I11+'MŠ Janského 2188'!I11+'MŠ Klausova 2449'!I11+'MŠ Mezi Školami 2323'!I11+'MŠ Mezi Školami 2482 '!I11+'MŠ Mohylová 1964'!I13+'MŠ Ovčí Hájek 2174'!I11+'MŠ Ovčí Hájek 2177'!I11+'MŠ Podpěrova 1880'!I11+'MŠ Trávníčkova 1747'!I11+'MŠ Vlachova 1501'!I11+'MŠ Vlasákova 955'!I11+'MŠ Zázvorkova 1994'!I11</f>
        <v>0</v>
      </c>
      <c r="J11" s="46">
        <f>IF(ISERR(I11/H11),0,I11/H11)</f>
        <v>0</v>
      </c>
      <c r="L11" s="44"/>
      <c r="N11" s="44"/>
    </row>
    <row r="12" spans="1:14" ht="15" customHeight="1" x14ac:dyDescent="0.2">
      <c r="A12" s="13" t="s">
        <v>194</v>
      </c>
      <c r="B12" s="16"/>
      <c r="C12" s="24">
        <f>'MŠ Běhounkova 2300'!C12+'MŠ Běhounkova 2474'!C12+'MŠ Herčíkova 2190'!C12+'MŠ Horákova 2064'!C12+'MŠ Hostinského 1534'!C12+'MŠ Husníkova 2075'!C12+'MŠ Husníkova 2076'!C12+'MŠ Chlupova 1798'!C12+'MŠ Chlupova 1799'!C12+'MŠ Janského 2187'!C12+'MŠ Janského 2188'!C12+'MŠ Klausova 2449'!C12+'MŠ Mezi Školami 2323'!C12+'MŠ Mezi Školami 2482 '!C12+'MŠ Mohylová 1964'!C12+'MŠ Ovčí Hájek 2174'!C12+'MŠ Ovčí Hájek 2177'!C12+'MŠ Podpěrova 1880'!C12+'MŠ Trávníčkova 1747'!C12+'MŠ Vlachova 1501'!C12+'MŠ Vlasákova 955'!C12+'MŠ Zázvorkova 1994'!C12</f>
        <v>0</v>
      </c>
      <c r="D12" s="22">
        <f>'MŠ Běhounkova 2300'!D12+'MŠ Běhounkova 2474'!D12+'MŠ Herčíkova 2190'!D12+'MŠ Horákova 2064'!D12+'MŠ Hostinského 1534'!D12+'MŠ Husníkova 2075'!D12+'MŠ Husníkova 2076'!D12+'MŠ Chlupova 1798'!D12+'MŠ Chlupova 1799'!D12+'MŠ Janského 2187'!D12+'MŠ Janského 2188'!D12+'MŠ Klausova 2449'!D12+'MŠ Mezi Školami 2323'!D12+'MŠ Mezi Školami 2482 '!D12+'MŠ Mohylová 1964'!D12+'MŠ Ovčí Hájek 2174'!D12+'MŠ Ovčí Hájek 2177'!D12+'MŠ Podpěrova 1880'!D12+'MŠ Trávníčkova 1747'!D12+'MŠ Vlachova 1501'!D12+'MŠ Vlasákova 955'!D12+'MŠ Zázvorkova 1994'!D12</f>
        <v>-7300</v>
      </c>
      <c r="E12" s="22">
        <f>'MŠ Běhounkova 2300'!E12+'MŠ Běhounkova 2474'!E12+'MŠ Herčíkova 2190'!E12+'MŠ Horákova 2064'!E12+'MŠ Hostinského 1534'!E12+'MŠ Husníkova 2075'!E12+'MŠ Husníkova 2076'!E12+'MŠ Chlupova 1798'!E12+'MŠ Chlupova 1799'!E12+'MŠ Janského 2187'!E12+'MŠ Janského 2188'!E12+'MŠ Klausova 2449'!E12+'MŠ Mezi Školami 2323'!E12+'MŠ Mezi Školami 2482 '!E12+'MŠ Mohylová 1964'!E12+'MŠ Ovčí Hájek 2174'!E12+'MŠ Ovčí Hájek 2177'!E12+'MŠ Podpěrova 1880'!E12+'MŠ Trávníčkova 1747'!E12+'MŠ Vlachova 1501'!E12+'MŠ Vlasákova 955'!E12+'MŠ Zázvorkova 1994'!E12</f>
        <v>-7349.74</v>
      </c>
      <c r="F12" s="43">
        <f t="shared" si="0"/>
        <v>1.006813698630137</v>
      </c>
      <c r="G12" s="24">
        <f>'MŠ Běhounkova 2300'!G12+'MŠ Běhounkova 2474'!G12+'MŠ Herčíkova 2190'!G12+'MŠ Horákova 2064'!G12+'MŠ Hostinského 1534'!G12+'MŠ Husníkova 2075'!G12+'MŠ Husníkova 2076'!G12+'MŠ Chlupova 1798'!G12+'MŠ Chlupova 1799'!G12+'MŠ Janského 2187'!G12+'MŠ Janského 2188'!G12+'MŠ Klausova 2449'!G12+'MŠ Mezi Školami 2323'!G12+'MŠ Mezi Školami 2482 '!G12+'MŠ Mohylová 1964'!G12+'MŠ Ovčí Hájek 2174'!G12+'MŠ Ovčí Hájek 2177'!G12+'MŠ Podpěrova 1880'!G12+'MŠ Trávníčkova 1747'!G12+'MŠ Vlachova 1501'!G12+'MŠ Vlasákova 955'!G12+'MŠ Zázvorkova 1994'!G12</f>
        <v>0</v>
      </c>
      <c r="H12" s="22">
        <f>'MŠ Běhounkova 2300'!H12+'MŠ Běhounkova 2474'!H12+'MŠ Herčíkova 2190'!H12+'MŠ Horákova 2064'!H12+'MŠ Hostinského 1534'!H12+'MŠ Husníkova 2075'!H12+'MŠ Husníkova 2076'!H12+'MŠ Chlupova 1798'!H12+'MŠ Chlupova 1799'!H12+'MŠ Janského 2187'!H12+'MŠ Janského 2188'!H12+'MŠ Klausova 2449'!H12+'MŠ Mezi Školami 2323'!H12+'MŠ Mezi Školami 2482 '!H12+'MŠ Mohylová 1964'!H12+'MŠ Ovčí Hájek 2174'!H12+'MŠ Ovčí Hájek 2177'!H12+'MŠ Podpěrova 1880'!H12+'MŠ Trávníčkova 1747'!H12+'MŠ Vlachova 1501'!H12+'MŠ Vlasákova 955'!H12+'MŠ Zázvorkova 1994'!H12</f>
        <v>0</v>
      </c>
      <c r="I12" s="22">
        <f>'MŠ Běhounkova 2300'!I12+'MŠ Běhounkova 2474'!I12+'MŠ Herčíkova 2190'!I12+'MŠ Horákova 2064'!I12+'MŠ Hostinského 1534'!I12+'MŠ Husníkova 2075'!I12+'MŠ Husníkova 2076'!I12+'MŠ Chlupova 1798'!I12+'MŠ Chlupova 1799'!I12+'MŠ Janského 2187'!I12+'MŠ Janského 2188'!I12+'MŠ Klausova 2449'!I12+'MŠ Mezi Školami 2323'!I12+'MŠ Mezi Školami 2482 '!I12+'MŠ Mohylová 1964'!I12+'MŠ Ovčí Hájek 2174'!I12+'MŠ Ovčí Hájek 2177'!I12+'MŠ Podpěrova 1880'!I12+'MŠ Trávníčkova 1747'!I12+'MŠ Vlachova 1501'!I12+'MŠ Vlasákova 955'!I12+'MŠ Zázvorkova 1994'!I12</f>
        <v>0</v>
      </c>
      <c r="J12" s="46">
        <f>IF(ISERR(I12/H12),0,I12/H12)</f>
        <v>0</v>
      </c>
      <c r="L12" s="44"/>
      <c r="N12" s="44"/>
    </row>
    <row r="13" spans="1:14" ht="15" customHeight="1" x14ac:dyDescent="0.2">
      <c r="A13" s="13" t="s">
        <v>58</v>
      </c>
      <c r="B13" s="16"/>
      <c r="C13" s="24">
        <f>'MŠ Běhounkova 2300'!C13+'MŠ Běhounkova 2474'!C13+'MŠ Herčíkova 2190'!C13+'MŠ Horákova 2064'!C13+'MŠ Hostinského 1534'!C13+'MŠ Husníkova 2075'!C13+'MŠ Husníkova 2076'!C13+'MŠ Chlupova 1798'!C13+'MŠ Chlupova 1799'!C13+'MŠ Janského 2187'!C13+'MŠ Janského 2188'!C13+'MŠ Klausova 2449'!C13+'MŠ Mezi Školami 2323'!C13+'MŠ Mezi Školami 2482 '!C13+'MŠ Mohylová 1964'!C13+'MŠ Ovčí Hájek 2174'!C13+'MŠ Ovčí Hájek 2177'!C13+'MŠ Podpěrova 1880'!C13+'MŠ Trávníčkova 1747'!C13+'MŠ Vlachova 1501'!C13+'MŠ Vlasákova 955'!C13+'MŠ Zázvorkova 1994'!C13</f>
        <v>7976000</v>
      </c>
      <c r="D13" s="22">
        <f>'MŠ Běhounkova 2300'!D13+'MŠ Běhounkova 2474'!D13+'MŠ Herčíkova 2190'!D13+'MŠ Horákova 2064'!D13+'MŠ Hostinského 1534'!D13+'MŠ Husníkova 2075'!D13+'MŠ Husníkova 2076'!D13+'MŠ Chlupova 1798'!D13+'MŠ Chlupova 1799'!D13+'MŠ Janského 2187'!D13+'MŠ Janského 2188'!D13+'MŠ Klausova 2449'!D13+'MŠ Mezi Školami 2323'!D13+'MŠ Mezi Školami 2482 '!D13+'MŠ Mohylová 1964'!D13+'MŠ Ovčí Hájek 2174'!D13+'MŠ Ovčí Hájek 2177'!D13+'MŠ Podpěrova 1880'!D13+'MŠ Trávníčkova 1747'!D13+'MŠ Vlachova 1501'!D13+'MŠ Vlasákova 955'!D13+'MŠ Zázvorkova 1994'!D13</f>
        <v>6030500</v>
      </c>
      <c r="E13" s="22">
        <f>'MŠ Běhounkova 2300'!E13+'MŠ Běhounkova 2474'!E13+'MŠ Herčíkova 2190'!E13+'MŠ Horákova 2064'!E13+'MŠ Hostinského 1534'!E13+'MŠ Husníkova 2075'!E13+'MŠ Husníkova 2076'!E13+'MŠ Chlupova 1798'!E13+'MŠ Chlupova 1799'!E13+'MŠ Janského 2187'!E13+'MŠ Janského 2188'!E13+'MŠ Klausova 2449'!E13+'MŠ Mezi Školami 2323'!E13+'MŠ Mezi Školami 2482 '!E13+'MŠ Mohylová 1964'!E13+'MŠ Ovčí Hájek 2174'!E13+'MŠ Ovčí Hájek 2177'!E13+'MŠ Podpěrova 1880'!E13+'MŠ Trávníčkova 1747'!E13+'MŠ Vlachova 1501'!E13+'MŠ Vlasákova 955'!E13+'MŠ Zázvorkova 1994'!E13</f>
        <v>5851241.1299999999</v>
      </c>
      <c r="F13" s="43">
        <f t="shared" si="0"/>
        <v>0.97027462565293088</v>
      </c>
      <c r="G13" s="24">
        <f>'MŠ Běhounkova 2300'!G13+'MŠ Běhounkova 2474'!G13+'MŠ Herčíkova 2190'!G13+'MŠ Horákova 2064'!G13+'MŠ Hostinského 1534'!G13+'MŠ Husníkova 2075'!G13+'MŠ Husníkova 2076'!G13+'MŠ Chlupova 1798'!G13+'MŠ Chlupova 1799'!G13+'MŠ Janského 2187'!G13+'MŠ Janského 2188'!G13+'MŠ Klausova 2449'!G13+'MŠ Mezi Školami 2323'!G13+'MŠ Mezi Školami 2482 '!G13+'MŠ Mohylová 1964'!G13+'MŠ Ovčí Hájek 2174'!G13+'MŠ Ovčí Hájek 2177'!G13+'MŠ Podpěrova 1880'!G13+'MŠ Trávníčkova 1747'!G13+'MŠ Vlachova 1501'!G13+'MŠ Vlasákova 955'!G13+'MŠ Zázvorkova 1994'!G13</f>
        <v>0</v>
      </c>
      <c r="H13" s="22">
        <f>'MŠ Běhounkova 2300'!H13+'MŠ Běhounkova 2474'!H13+'MŠ Herčíkova 2190'!H13+'MŠ Horákova 2064'!H13+'MŠ Hostinského 1534'!H13+'MŠ Husníkova 2075'!H13+'MŠ Husníkova 2076'!H13+'MŠ Chlupova 1798'!H13+'MŠ Chlupova 1799'!H13+'MŠ Janského 2187'!H13+'MŠ Janského 2188'!H13+'MŠ Klausova 2449'!H13+'MŠ Mezi Školami 2323'!H13+'MŠ Mezi Školami 2482 '!H13+'MŠ Mohylová 1964'!H13+'MŠ Ovčí Hájek 2174'!H13+'MŠ Ovčí Hájek 2177'!H13+'MŠ Podpěrova 1880'!H13+'MŠ Trávníčkova 1747'!H13+'MŠ Vlachova 1501'!H13+'MŠ Vlasákova 955'!H13+'MŠ Zázvorkova 1994'!H13</f>
        <v>0</v>
      </c>
      <c r="I13" s="22">
        <f>'MŠ Běhounkova 2300'!I13+'MŠ Běhounkova 2474'!I13+'MŠ Herčíkova 2190'!I13+'MŠ Horákova 2064'!I13+'MŠ Hostinského 1534'!I13+'MŠ Husníkova 2075'!I13+'MŠ Husníkova 2076'!I13+'MŠ Chlupova 1798'!I13+'MŠ Chlupova 1799'!I13+'MŠ Janského 2187'!I13+'MŠ Janského 2188'!I13+'MŠ Klausova 2449'!I13+'MŠ Mezi Školami 2323'!I13+'MŠ Mezi Školami 2482 '!I13+'MŠ Mohylová 1964'!I13+'MŠ Ovčí Hájek 2174'!I13+'MŠ Ovčí Hájek 2177'!I13+'MŠ Podpěrova 1880'!I13+'MŠ Trávníčkova 1747'!I13+'MŠ Vlachova 1501'!I13+'MŠ Vlasákova 955'!I13+'MŠ Zázvorkova 1994'!I13</f>
        <v>0</v>
      </c>
      <c r="J13" s="46">
        <f t="shared" si="1"/>
        <v>0</v>
      </c>
      <c r="L13" s="44"/>
      <c r="N13" s="44"/>
    </row>
    <row r="14" spans="1:14" ht="15" customHeight="1" x14ac:dyDescent="0.2">
      <c r="A14" s="183" t="s">
        <v>59</v>
      </c>
      <c r="B14" s="184"/>
      <c r="C14" s="24">
        <f>'MŠ Běhounkova 2300'!C14+'MŠ Běhounkova 2474'!C14+'MŠ Herčíkova 2190'!C14+'MŠ Horákova 2064'!C14+'MŠ Hostinského 1534'!C14+'MŠ Husníkova 2075'!C14+'MŠ Husníkova 2076'!C14+'MŠ Chlupova 1798'!C14+'MŠ Chlupova 1799'!C14+'MŠ Janského 2187'!C14+'MŠ Janského 2188'!C14+'MŠ Klausova 2449'!C14+'MŠ Mezi Školami 2323'!C14+'MŠ Mezi Školami 2482 '!C14+'MŠ Mohylová 1964'!C14+'MŠ Ovčí Hájek 2174'!C14+'MŠ Ovčí Hájek 2177'!C14+'MŠ Podpěrova 1880'!C14+'MŠ Trávníčkova 1747'!C14+'MŠ Vlachova 1501'!C14+'MŠ Vlasákova 955'!C14+'MŠ Zázvorkova 1994'!C14</f>
        <v>13038000</v>
      </c>
      <c r="D14" s="22">
        <f>'MŠ Běhounkova 2300'!D14+'MŠ Běhounkova 2474'!D14+'MŠ Herčíkova 2190'!D14+'MŠ Horákova 2064'!D14+'MŠ Hostinského 1534'!D14+'MŠ Husníkova 2075'!D14+'MŠ Husníkova 2076'!D14+'MŠ Chlupova 1798'!D14+'MŠ Chlupova 1799'!D14+'MŠ Janského 2187'!D14+'MŠ Janského 2188'!D14+'MŠ Klausova 2449'!D14+'MŠ Mezi Školami 2323'!D14+'MŠ Mezi Školami 2482 '!D14+'MŠ Mohylová 1964'!D14+'MŠ Ovčí Hájek 2174'!D14+'MŠ Ovčí Hájek 2177'!D14+'MŠ Podpěrova 1880'!D14+'MŠ Trávníčkova 1747'!D14+'MŠ Vlachova 1501'!D14+'MŠ Vlasákova 955'!D14+'MŠ Zázvorkova 1994'!D14</f>
        <v>9578100</v>
      </c>
      <c r="E14" s="22">
        <f>'MŠ Běhounkova 2300'!E14+'MŠ Běhounkova 2474'!E14+'MŠ Herčíkova 2190'!E14+'MŠ Horákova 2064'!E14+'MŠ Hostinského 1534'!E14+'MŠ Husníkova 2075'!E14+'MŠ Husníkova 2076'!E14+'MŠ Chlupova 1798'!E14+'MŠ Chlupova 1799'!E14+'MŠ Janského 2187'!E14+'MŠ Janského 2188'!E14+'MŠ Klausova 2449'!E14+'MŠ Mezi Školami 2323'!E14+'MŠ Mezi Školami 2482 '!E14+'MŠ Mohylová 1964'!E14+'MŠ Ovčí Hájek 2174'!E14+'MŠ Ovčí Hájek 2177'!E14+'MŠ Podpěrova 1880'!E14+'MŠ Trávníčkova 1747'!E14+'MŠ Vlachova 1501'!E14+'MŠ Vlasákova 955'!E14+'MŠ Zázvorkova 1994'!E14</f>
        <v>9397919.9699999988</v>
      </c>
      <c r="F14" s="43">
        <f t="shared" si="0"/>
        <v>0.98118833275910655</v>
      </c>
      <c r="G14" s="24">
        <f>'MŠ Běhounkova 2300'!G14+'MŠ Běhounkova 2474'!G14+'MŠ Herčíkova 2190'!G14+'MŠ Horákova 2064'!G14+'MŠ Hostinského 1534'!G14+'MŠ Husníkova 2075'!G14+'MŠ Husníkova 2076'!G14+'MŠ Chlupova 1798'!G14+'MŠ Chlupova 1799'!G14+'MŠ Janského 2187'!G14+'MŠ Janského 2188'!G14+'MŠ Klausova 2449'!G14+'MŠ Mezi Školami 2323'!G14+'MŠ Mezi Školami 2482 '!G14+'MŠ Mohylová 1964'!G14+'MŠ Ovčí Hájek 2174'!G14+'MŠ Ovčí Hájek 2177'!G14+'MŠ Podpěrova 1880'!G14+'MŠ Trávníčkova 1747'!G14+'MŠ Vlachova 1501'!G14+'MŠ Vlasákova 955'!G14+'MŠ Zázvorkova 1994'!G14</f>
        <v>0</v>
      </c>
      <c r="H14" s="22">
        <f>'MŠ Běhounkova 2300'!H14+'MŠ Běhounkova 2474'!H14+'MŠ Herčíkova 2190'!H14+'MŠ Horákova 2064'!H14+'MŠ Hostinského 1534'!H14+'MŠ Husníkova 2075'!H14+'MŠ Husníkova 2076'!H14+'MŠ Chlupova 1798'!H14+'MŠ Chlupova 1799'!H14+'MŠ Janského 2187'!H14+'MŠ Janského 2188'!H14+'MŠ Klausova 2449'!H14+'MŠ Mezi Školami 2323'!H14+'MŠ Mezi Školami 2482 '!H14+'MŠ Mohylová 1964'!H14+'MŠ Ovčí Hájek 2174'!H14+'MŠ Ovčí Hájek 2177'!H14+'MŠ Podpěrova 1880'!H14+'MŠ Trávníčkova 1747'!H14+'MŠ Vlachova 1501'!H14+'MŠ Vlasákova 955'!H14+'MŠ Zázvorkova 1994'!H14</f>
        <v>0</v>
      </c>
      <c r="I14" s="22">
        <f>'MŠ Běhounkova 2300'!I14+'MŠ Běhounkova 2474'!I14+'MŠ Herčíkova 2190'!I14+'MŠ Horákova 2064'!I14+'MŠ Hostinského 1534'!I14+'MŠ Husníkova 2075'!I14+'MŠ Husníkova 2076'!I14+'MŠ Chlupova 1798'!I14+'MŠ Chlupova 1799'!I14+'MŠ Janského 2187'!I14+'MŠ Janského 2188'!I14+'MŠ Klausova 2449'!I14+'MŠ Mezi Školami 2323'!I14+'MŠ Mezi Školami 2482 '!I14+'MŠ Mohylová 1964'!I14+'MŠ Ovčí Hájek 2174'!I14+'MŠ Ovčí Hájek 2177'!I14+'MŠ Podpěrova 1880'!I14+'MŠ Trávníčkova 1747'!I14+'MŠ Vlachova 1501'!I14+'MŠ Vlasákova 955'!I14+'MŠ Zázvorkova 1994'!I14</f>
        <v>0</v>
      </c>
      <c r="J14" s="46">
        <f t="shared" si="1"/>
        <v>0</v>
      </c>
      <c r="L14" s="44"/>
      <c r="N14" s="44"/>
    </row>
    <row r="15" spans="1:14" ht="15" customHeight="1" x14ac:dyDescent="0.2">
      <c r="A15" s="13" t="s">
        <v>60</v>
      </c>
      <c r="B15" s="81"/>
      <c r="C15" s="24">
        <f>'MŠ Běhounkova 2300'!C15+'MŠ Běhounkova 2474'!C15+'MŠ Herčíkova 2190'!C15+'MŠ Horákova 2064'!C15+'MŠ Hostinského 1534'!C15+'MŠ Husníkova 2075'!C15+'MŠ Husníkova 2076'!C15+'MŠ Chlupova 1798'!C15+'MŠ Chlupova 1799'!C15+'MŠ Janského 2187'!C15+'MŠ Janského 2188'!C15+'MŠ Klausova 2449'!C15+'MŠ Mezi Školami 2323'!C15+'MŠ Mezi Školami 2482 '!C15+'MŠ Mohylová 1964'!C15+'MŠ Ovčí Hájek 2174'!C15+'MŠ Ovčí Hájek 2177'!C15+'MŠ Podpěrova 1880'!C15+'MŠ Trávníčkova 1747'!C15+'MŠ Vlachova 1501'!C15+'MŠ Vlasákova 955'!C15+'MŠ Zázvorkova 1994'!C15</f>
        <v>67400</v>
      </c>
      <c r="D15" s="22">
        <f>'MŠ Běhounkova 2300'!D15+'MŠ Běhounkova 2474'!D15+'MŠ Herčíkova 2190'!D15+'MŠ Horákova 2064'!D15+'MŠ Hostinského 1534'!D15+'MŠ Husníkova 2075'!D15+'MŠ Husníkova 2076'!D15+'MŠ Chlupova 1798'!D15+'MŠ Chlupova 1799'!D15+'MŠ Janského 2187'!D15+'MŠ Janského 2188'!D15+'MŠ Klausova 2449'!D15+'MŠ Mezi Školami 2323'!D15+'MŠ Mezi Školami 2482 '!D15+'MŠ Mohylová 1964'!D15+'MŠ Ovčí Hájek 2174'!D15+'MŠ Ovčí Hájek 2177'!D15+'MŠ Podpěrova 1880'!D15+'MŠ Trávníčkova 1747'!D15+'MŠ Vlachova 1501'!D15+'MŠ Vlasákova 955'!D15+'MŠ Zázvorkova 1994'!D15</f>
        <v>1308500</v>
      </c>
      <c r="E15" s="22">
        <f>'MŠ Běhounkova 2300'!E15+'MŠ Běhounkova 2474'!E15+'MŠ Herčíkova 2190'!E15+'MŠ Horákova 2064'!E15+'MŠ Hostinského 1534'!E15+'MŠ Husníkova 2075'!E15+'MŠ Husníkova 2076'!E15+'MŠ Chlupova 1798'!E15+'MŠ Chlupova 1799'!E15+'MŠ Janského 2187'!E15+'MŠ Janského 2188'!E15+'MŠ Klausova 2449'!E15+'MŠ Mezi Školami 2323'!E15+'MŠ Mezi Školami 2482 '!E15+'MŠ Mohylová 1964'!E15+'MŠ Ovčí Hájek 2174'!E15+'MŠ Ovčí Hájek 2177'!E15+'MŠ Podpěrova 1880'!E15+'MŠ Trávníčkova 1747'!E15+'MŠ Vlachova 1501'!E15+'MŠ Vlasákova 955'!E15+'MŠ Zázvorkova 1994'!E15</f>
        <v>1271282.0899999999</v>
      </c>
      <c r="F15" s="43">
        <f t="shared" si="0"/>
        <v>0.97155681314482223</v>
      </c>
      <c r="G15" s="24">
        <f>'MŠ Běhounkova 2300'!G15+'MŠ Běhounkova 2474'!G15+'MŠ Herčíkova 2190'!G15+'MŠ Horákova 2064'!G15+'MŠ Hostinského 1534'!G15+'MŠ Husníkova 2075'!G15+'MŠ Husníkova 2076'!G15+'MŠ Chlupova 1798'!G15+'MŠ Chlupova 1799'!G15+'MŠ Janského 2187'!G15+'MŠ Janského 2188'!G15+'MŠ Klausova 2449'!G15+'MŠ Mezi Školami 2323'!G15+'MŠ Mezi Školami 2482 '!G15+'MŠ Mohylová 1964'!G15+'MŠ Ovčí Hájek 2174'!G15+'MŠ Ovčí Hájek 2177'!G15+'MŠ Podpěrova 1880'!G15+'MŠ Trávníčkova 1747'!G15+'MŠ Vlachova 1501'!G15+'MŠ Vlasákova 955'!G15+'MŠ Zázvorkova 1994'!G15</f>
        <v>1608000</v>
      </c>
      <c r="H15" s="22">
        <f>'MŠ Běhounkova 2300'!H15+'MŠ Běhounkova 2474'!H15+'MŠ Herčíkova 2190'!H15+'MŠ Horákova 2064'!H15+'MŠ Hostinského 1534'!H15+'MŠ Husníkova 2075'!H15+'MŠ Husníkova 2076'!H15+'MŠ Chlupova 1798'!H15+'MŠ Chlupova 1799'!H15+'MŠ Janského 2187'!H15+'MŠ Janského 2188'!H15+'MŠ Klausova 2449'!H15+'MŠ Mezi Školami 2323'!H15+'MŠ Mezi Školami 2482 '!H15+'MŠ Mohylová 1964'!H15+'MŠ Ovčí Hájek 2174'!H15+'MŠ Ovčí Hájek 2177'!H15+'MŠ Podpěrova 1880'!H15+'MŠ Trávníčkova 1747'!H15+'MŠ Vlachova 1501'!H15+'MŠ Vlasákova 955'!H15+'MŠ Zázvorkova 1994'!H15</f>
        <v>1659100</v>
      </c>
      <c r="I15" s="22">
        <f>'MŠ Běhounkova 2300'!I15+'MŠ Běhounkova 2474'!I15+'MŠ Herčíkova 2190'!I15+'MŠ Horákova 2064'!I15+'MŠ Hostinského 1534'!I15+'MŠ Husníkova 2075'!I15+'MŠ Husníkova 2076'!I15+'MŠ Chlupova 1798'!I15+'MŠ Chlupova 1799'!I15+'MŠ Janského 2187'!I15+'MŠ Janského 2188'!I15+'MŠ Klausova 2449'!I15+'MŠ Mezi Školami 2323'!I15+'MŠ Mezi Školami 2482 '!I15+'MŠ Mohylová 1964'!I15+'MŠ Ovčí Hájek 2174'!I15+'MŠ Ovčí Hájek 2177'!I15+'MŠ Podpěrova 1880'!I15+'MŠ Trávníčkova 1747'!I15+'MŠ Vlachova 1501'!I15+'MŠ Vlasákova 955'!I15+'MŠ Zázvorkova 1994'!I15</f>
        <v>1475465.09</v>
      </c>
      <c r="J15" s="43">
        <f>I15/H15</f>
        <v>0.88931655114218555</v>
      </c>
      <c r="L15" s="44"/>
      <c r="N15" s="44"/>
    </row>
    <row r="16" spans="1:14" ht="15" customHeight="1" thickBot="1" x14ac:dyDescent="0.25">
      <c r="A16" s="174" t="s">
        <v>204</v>
      </c>
      <c r="B16" s="175"/>
      <c r="C16" s="24">
        <f>'MŠ Běhounkova 2300'!C16+'MŠ Běhounkova 2474'!C16+'MŠ Herčíkova 2190'!C16+'MŠ Horákova 2064'!C16+'MŠ Hostinského 1534'!C16+'MŠ Husníkova 2075'!C16+'MŠ Husníkova 2076'!C16+'MŠ Chlupova 1798'!C16+'MŠ Chlupova 1799'!C16+'MŠ Janského 2187'!C16+'MŠ Janského 2188'!C16+'MŠ Klausova 2449'!C16+'MŠ Mezi Školami 2323'!C16+'MŠ Mezi Školami 2482 '!C16+'MŠ Mohylová 1964'!C16+'MŠ Ovčí Hájek 2174'!C16+'MŠ Ovčí Hájek 2177'!C16+'MŠ Podpěrova 1880'!C16+'MŠ Trávníčkova 1747'!C16+'MŠ Vlachova 1501'!C16+'MŠ Vlasákova 955'!C16+'MŠ Zázvorkova 1994'!C16</f>
        <v>0</v>
      </c>
      <c r="D16" s="22">
        <f>'MŠ Běhounkova 2300'!D16+'MŠ Běhounkova 2474'!D16+'MŠ Herčíkova 2190'!D16+'MŠ Horákova 2064'!D16+'MŠ Hostinského 1534'!D16+'MŠ Husníkova 2075'!D16+'MŠ Husníkova 2076'!D16+'MŠ Chlupova 1798'!D16+'MŠ Chlupova 1799'!D16+'MŠ Janského 2187'!D16+'MŠ Janského 2188'!D16+'MŠ Klausova 2449'!D16+'MŠ Mezi Školami 2323'!D16+'MŠ Mezi Školami 2482 '!D16+'MŠ Mohylová 1964'!D16+'MŠ Ovčí Hájek 2174'!D16+'MŠ Ovčí Hájek 2177'!D16+'MŠ Podpěrova 1880'!D16+'MŠ Trávníčkova 1747'!D16+'MŠ Vlachova 1501'!D16+'MŠ Vlasákova 955'!D16+'MŠ Zázvorkova 1994'!D16</f>
        <v>1178940</v>
      </c>
      <c r="E16" s="22">
        <f>'MŠ Běhounkova 2300'!E16+'MŠ Běhounkova 2474'!E16+'MŠ Herčíkova 2190'!E16+'MŠ Horákova 2064'!E16+'MŠ Hostinského 1534'!E16+'MŠ Husníkova 2075'!E16+'MŠ Husníkova 2076'!E16+'MŠ Chlupova 1798'!E16+'MŠ Chlupova 1799'!E16+'MŠ Janského 2187'!E16+'MŠ Janského 2188'!E16+'MŠ Klausova 2449'!E16+'MŠ Mezi Školami 2323'!E16+'MŠ Mezi Školami 2482 '!E16+'MŠ Mohylová 1964'!E16+'MŠ Ovčí Hájek 2174'!E16+'MŠ Ovčí Hájek 2177'!E16+'MŠ Podpěrova 1880'!E16+'MŠ Trávníčkova 1747'!E16+'MŠ Vlachova 1501'!E16+'MŠ Vlasákova 955'!E16+'MŠ Zázvorkova 1994'!E16</f>
        <v>1178804.8199999998</v>
      </c>
      <c r="F16" s="43">
        <f t="shared" si="0"/>
        <v>0.99988533767621746</v>
      </c>
      <c r="G16" s="24">
        <f>'MŠ Běhounkova 2300'!G16+'MŠ Běhounkova 2474'!G16+'MŠ Herčíkova 2190'!G16+'MŠ Horákova 2064'!G16+'MŠ Hostinského 1534'!G16+'MŠ Husníkova 2075'!G16+'MŠ Husníkova 2076'!G16+'MŠ Chlupova 1798'!G16+'MŠ Chlupova 1799'!G16+'MŠ Janského 2187'!G16+'MŠ Janského 2188'!G16+'MŠ Klausova 2449'!G16+'MŠ Mezi Školami 2323'!G16+'MŠ Mezi Školami 2482 '!G16+'MŠ Mohylová 1964'!G16+'MŠ Ovčí Hájek 2174'!G16+'MŠ Ovčí Hájek 2177'!G16+'MŠ Podpěrova 1880'!G16+'MŠ Trávníčkova 1747'!G16+'MŠ Vlachova 1501'!G16+'MŠ Vlasákova 955'!G16+'MŠ Zázvorkova 1994'!G16</f>
        <v>0</v>
      </c>
      <c r="H16" s="22">
        <f>'MŠ Běhounkova 2300'!H16+'MŠ Běhounkova 2474'!H16+'MŠ Herčíkova 2190'!H16+'MŠ Horákova 2064'!H16+'MŠ Hostinského 1534'!H16+'MŠ Husníkova 2075'!H16+'MŠ Husníkova 2076'!H16+'MŠ Chlupova 1798'!H16+'MŠ Chlupova 1799'!H16+'MŠ Janského 2187'!H16+'MŠ Janského 2188'!H16+'MŠ Klausova 2449'!H16+'MŠ Mezi Školami 2323'!H16+'MŠ Mezi Školami 2482 '!H16+'MŠ Mohylová 1964'!H16+'MŠ Ovčí Hájek 2174'!H16+'MŠ Ovčí Hájek 2177'!H16+'MŠ Podpěrova 1880'!H16+'MŠ Trávníčkova 1747'!H16+'MŠ Vlachova 1501'!H16+'MŠ Vlasákova 955'!H16+'MŠ Zázvorkova 1994'!H16</f>
        <v>0</v>
      </c>
      <c r="I16" s="22">
        <f>'MŠ Běhounkova 2300'!I16+'MŠ Běhounkova 2474'!I16+'MŠ Herčíkova 2190'!I16+'MŠ Horákova 2064'!I16+'MŠ Hostinského 1534'!I16+'MŠ Husníkova 2075'!I16+'MŠ Husníkova 2076'!I16+'MŠ Chlupova 1798'!I16+'MŠ Chlupova 1799'!I16+'MŠ Janského 2187'!I16+'MŠ Janského 2188'!I16+'MŠ Klausova 2449'!I16+'MŠ Mezi Školami 2323'!I16+'MŠ Mezi Školami 2482 '!I16+'MŠ Mohylová 1964'!I16+'MŠ Ovčí Hájek 2174'!I16+'MŠ Ovčí Hájek 2177'!I16+'MŠ Podpěrova 1880'!I16+'MŠ Trávníčkova 1747'!I16+'MŠ Vlachova 1501'!I16+'MŠ Vlasákova 955'!I16+'MŠ Zázvorkova 1994'!I16</f>
        <v>0</v>
      </c>
      <c r="J16" s="47">
        <f t="shared" si="1"/>
        <v>0</v>
      </c>
      <c r="L16" s="44"/>
      <c r="N16" s="44"/>
    </row>
    <row r="17" spans="1:14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  <c r="L17" s="44"/>
    </row>
    <row r="18" spans="1:14" ht="15" customHeight="1" x14ac:dyDescent="0.2">
      <c r="A18" s="18" t="s">
        <v>123</v>
      </c>
      <c r="B18" s="19">
        <v>558</v>
      </c>
      <c r="C18" s="24">
        <f>'MŠ Běhounkova 2300'!C18+'MŠ Běhounkova 2474'!C18+'MŠ Herčíkova 2190'!C18+'MŠ Horákova 2064'!C18+'MŠ Hostinského 1534'!C18+'MŠ Husníkova 2075'!C18+'MŠ Husníkova 2076'!C18+'MŠ Chlupova 1798'!C18+'MŠ Chlupova 1799'!C18+'MŠ Janského 2187'!C18+'MŠ Janského 2188'!C18+'MŠ Klausova 2449'!C18+'MŠ Mezi Školami 2323'!C18+'MŠ Mezi Školami 2482 '!C18+'MŠ Mohylová 1964'!C18+'MŠ Ovčí Hájek 2174'!C18+'MŠ Ovčí Hájek 2177'!C18+'MŠ Podpěrova 1880'!C18+'MŠ Trávníčkova 1747'!C18+'MŠ Vlachova 1501'!C18+'MŠ Vlasákova 955'!C18+'MŠ Zázvorkova 1994'!C18</f>
        <v>310400</v>
      </c>
      <c r="D18" s="22">
        <f>'MŠ Běhounkova 2300'!D18+'MŠ Běhounkova 2474'!D18+'MŠ Herčíkova 2190'!D18+'MŠ Horákova 2064'!D18+'MŠ Hostinského 1534'!D18+'MŠ Husníkova 2075'!D18+'MŠ Husníkova 2076'!D18+'MŠ Chlupova 1798'!D18+'MŠ Chlupova 1799'!D18+'MŠ Janského 2187'!D18+'MŠ Janského 2188'!D18+'MŠ Klausova 2449'!D18+'MŠ Mezi Školami 2323'!D18+'MŠ Mezi Školami 2482 '!D18+'MŠ Mohylová 1964'!D18+'MŠ Ovčí Hájek 2174'!D18+'MŠ Ovčí Hájek 2177'!D18+'MŠ Podpěrova 1880'!D18+'MŠ Trávníčkova 1747'!D18+'MŠ Vlachova 1501'!D18+'MŠ Vlasákova 955'!D18+'MŠ Zázvorkova 1994'!D18</f>
        <v>1410440</v>
      </c>
      <c r="E18" s="22">
        <f>'MŠ Běhounkova 2300'!E18+'MŠ Běhounkova 2474'!E18+'MŠ Herčíkova 2190'!E18+'MŠ Horákova 2064'!E18+'MŠ Hostinského 1534'!E18+'MŠ Husníkova 2075'!E18+'MŠ Husníkova 2076'!E18+'MŠ Chlupova 1798'!E18+'MŠ Chlupova 1799'!E18+'MŠ Janského 2187'!E18+'MŠ Janského 2188'!E18+'MŠ Klausova 2449'!E18+'MŠ Mezi Školami 2323'!E18+'MŠ Mezi Školami 2482 '!E18+'MŠ Mohylová 1964'!E18+'MŠ Ovčí Hájek 2174'!E18+'MŠ Ovčí Hájek 2177'!E18+'MŠ Podpěrova 1880'!E18+'MŠ Trávníčkova 1747'!E18+'MŠ Vlachova 1501'!E18+'MŠ Vlasákova 955'!E18+'MŠ Zázvorkova 1994'!E18</f>
        <v>1393723.4200000002</v>
      </c>
      <c r="F18" s="43">
        <f>E18/D18</f>
        <v>0.98814796800998284</v>
      </c>
      <c r="G18" s="24">
        <f>'MŠ Běhounkova 2300'!G18+'MŠ Běhounkova 2474'!G18+'MŠ Herčíkova 2190'!G18+'MŠ Horákova 2064'!G18+'MŠ Hostinského 1534'!G18+'MŠ Husníkova 2075'!G18+'MŠ Husníkova 2076'!G18+'MŠ Chlupova 1798'!G18+'MŠ Chlupova 1799'!G18+'MŠ Janského 2187'!G18+'MŠ Janského 2188'!G18+'MŠ Klausova 2449'!G18+'MŠ Mezi Školami 2323'!G18+'MŠ Mezi Školami 2482 '!G18+'MŠ Mohylová 1964'!G18+'MŠ Ovčí Hájek 2174'!G18+'MŠ Ovčí Hájek 2177'!G18+'MŠ Podpěrova 1880'!G18+'MŠ Trávníčkova 1747'!G18+'MŠ Vlachova 1501'!G18+'MŠ Vlasákova 955'!G18+'MŠ Zázvorkova 1994'!G18</f>
        <v>2300.0000229885059</v>
      </c>
      <c r="H18" s="22">
        <f>'MŠ Běhounkova 2300'!H18+'MŠ Běhounkova 2474'!H18+'MŠ Herčíkova 2190'!H18+'MŠ Horákova 2064'!H18+'MŠ Hostinského 1534'!H18+'MŠ Husníkova 2075'!H18+'MŠ Husníkova 2076'!H18+'MŠ Chlupova 1798'!H18+'MŠ Chlupova 1799'!H18+'MŠ Janského 2187'!H18+'MŠ Janského 2188'!H18+'MŠ Klausova 2449'!H18+'MŠ Mezi Školami 2323'!H18+'MŠ Mezi Školami 2482 '!H18+'MŠ Mohylová 1964'!H18+'MŠ Ovčí Hájek 2174'!H18+'MŠ Ovčí Hájek 2177'!H18+'MŠ Podpěrova 1880'!H18+'MŠ Trávníčkova 1747'!H18+'MŠ Vlachova 1501'!H18+'MŠ Vlasákova 955'!H18+'MŠ Zázvorkova 1994'!H18</f>
        <v>0</v>
      </c>
      <c r="I18" s="22">
        <f>'MŠ Běhounkova 2300'!I18+'MŠ Běhounkova 2474'!I18+'MŠ Herčíkova 2190'!I18+'MŠ Horákova 2064'!I18+'MŠ Hostinského 1534'!I18+'MŠ Husníkova 2075'!I18+'MŠ Husníkova 2076'!I18+'MŠ Chlupova 1798'!I18+'MŠ Chlupova 1799'!I18+'MŠ Janského 2187'!I18+'MŠ Janského 2188'!I18+'MŠ Klausova 2449'!I18+'MŠ Mezi Školami 2323'!I18+'MŠ Mezi Školami 2482 '!I18+'MŠ Mohylová 1964'!I18+'MŠ Ovčí Hájek 2174'!I18+'MŠ Ovčí Hájek 2177'!I18+'MŠ Podpěrova 1880'!I18+'MŠ Trávníčkova 1747'!I18+'MŠ Vlachova 1501'!I18+'MŠ Vlasákova 955'!I18+'MŠ Zázvorkova 1994'!I18</f>
        <v>0</v>
      </c>
      <c r="J18" s="43">
        <v>0</v>
      </c>
      <c r="L18" s="44"/>
      <c r="N18" s="44"/>
    </row>
    <row r="19" spans="1:14" ht="15" customHeight="1" x14ac:dyDescent="0.2">
      <c r="A19" s="18" t="s">
        <v>124</v>
      </c>
      <c r="B19" s="19">
        <v>501</v>
      </c>
      <c r="C19" s="24">
        <f>'MŠ Běhounkova 2300'!C19+'MŠ Běhounkova 2474'!C19+'MŠ Herčíkova 2190'!C19+'MŠ Horákova 2064'!C19+'MŠ Hostinského 1534'!C19+'MŠ Husníkova 2075'!C19+'MŠ Husníkova 2076'!C19+'MŠ Chlupova 1798'!C19+'MŠ Chlupova 1799'!C19+'MŠ Janského 2187'!C19+'MŠ Janského 2188'!C19+'MŠ Klausova 2449'!C19+'MŠ Mezi Školami 2323'!C19+'MŠ Mezi Školami 2482 '!C19+'MŠ Mohylová 1964'!C19+'MŠ Ovčí Hájek 2174'!C19+'MŠ Ovčí Hájek 2177'!C19+'MŠ Podpěrova 1880'!C19+'MŠ Trávníčkova 1747'!C19+'MŠ Vlachova 1501'!C19+'MŠ Vlasákova 955'!C19+'MŠ Zázvorkova 1994'!C19</f>
        <v>2945700</v>
      </c>
      <c r="D19" s="22">
        <f>'MŠ Běhounkova 2300'!D19+'MŠ Běhounkova 2474'!D19+'MŠ Herčíkova 2190'!D19+'MŠ Horákova 2064'!D19+'MŠ Hostinského 1534'!D19+'MŠ Husníkova 2075'!D19+'MŠ Husníkova 2076'!D19+'MŠ Chlupova 1798'!D19+'MŠ Chlupova 1799'!D19+'MŠ Janského 2187'!D19+'MŠ Janského 2188'!D19+'MŠ Klausova 2449'!D19+'MŠ Mezi Školami 2323'!D19+'MŠ Mezi Školami 2482 '!D19+'MŠ Mohylová 1964'!D19+'MŠ Ovčí Hájek 2174'!D19+'MŠ Ovčí Hájek 2177'!D19+'MŠ Podpěrova 1880'!D19+'MŠ Trávníčkova 1747'!D19+'MŠ Vlachova 1501'!D19+'MŠ Vlasákova 955'!D19+'MŠ Zázvorkova 1994'!D19</f>
        <v>2642400</v>
      </c>
      <c r="E19" s="22">
        <f>'MŠ Běhounkova 2300'!E19+'MŠ Běhounkova 2474'!E19+'MŠ Herčíkova 2190'!E19+'MŠ Horákova 2064'!E19+'MŠ Hostinského 1534'!E19+'MŠ Husníkova 2075'!E19+'MŠ Husníkova 2076'!E19+'MŠ Chlupova 1798'!E19+'MŠ Chlupova 1799'!E19+'MŠ Janského 2187'!E19+'MŠ Janského 2188'!E19+'MŠ Klausova 2449'!E19+'MŠ Mezi Školami 2323'!E19+'MŠ Mezi Školami 2482 '!E19+'MŠ Mohylová 1964'!E19+'MŠ Ovčí Hájek 2174'!E19+'MŠ Ovčí Hájek 2177'!E19+'MŠ Podpěrova 1880'!E19+'MŠ Trávníčkova 1747'!E19+'MŠ Vlachova 1501'!E19+'MŠ Vlasákova 955'!E19+'MŠ Zázvorkova 1994'!E19</f>
        <v>2558554.0400000005</v>
      </c>
      <c r="F19" s="43">
        <f t="shared" ref="F19:F42" si="2">E19/D19</f>
        <v>0.96826901301846824</v>
      </c>
      <c r="G19" s="24">
        <f>'MŠ Běhounkova 2300'!G19+'MŠ Běhounkova 2474'!G19+'MŠ Herčíkova 2190'!G19+'MŠ Horákova 2064'!G19+'MŠ Hostinského 1534'!G19+'MŠ Husníkova 2075'!G19+'MŠ Husníkova 2076'!G19+'MŠ Chlupova 1798'!G19+'MŠ Chlupova 1799'!G19+'MŠ Janského 2187'!G19+'MŠ Janského 2188'!G19+'MŠ Klausova 2449'!G19+'MŠ Mezi Školami 2323'!G19+'MŠ Mezi Školami 2482 '!G19+'MŠ Mohylová 1964'!G19+'MŠ Ovčí Hájek 2174'!G19+'MŠ Ovčí Hájek 2177'!G19+'MŠ Podpěrova 1880'!G19+'MŠ Trávníčkova 1747'!G19+'MŠ Vlachova 1501'!G19+'MŠ Vlasákova 955'!G19+'MŠ Zázvorkova 1994'!G19</f>
        <v>55000</v>
      </c>
      <c r="H19" s="22">
        <f>'MŠ Běhounkova 2300'!H19+'MŠ Běhounkova 2474'!H19+'MŠ Herčíkova 2190'!H19+'MŠ Horákova 2064'!H19+'MŠ Hostinského 1534'!H19+'MŠ Husníkova 2075'!H19+'MŠ Husníkova 2076'!H19+'MŠ Chlupova 1798'!H19+'MŠ Chlupova 1799'!H19+'MŠ Janského 2187'!H19+'MŠ Janského 2188'!H19+'MŠ Klausova 2449'!H19+'MŠ Mezi Školami 2323'!H19+'MŠ Mezi Školami 2482 '!H19+'MŠ Mohylová 1964'!H19+'MŠ Ovčí Hájek 2174'!H19+'MŠ Ovčí Hájek 2177'!H19+'MŠ Podpěrova 1880'!H19+'MŠ Trávníčkova 1747'!H19+'MŠ Vlachova 1501'!H19+'MŠ Vlasákova 955'!H19+'MŠ Zázvorkova 1994'!H19</f>
        <v>114000</v>
      </c>
      <c r="I19" s="22">
        <f>'MŠ Běhounkova 2300'!I19+'MŠ Běhounkova 2474'!I19+'MŠ Herčíkova 2190'!I19+'MŠ Horákova 2064'!I19+'MŠ Hostinského 1534'!I19+'MŠ Husníkova 2075'!I19+'MŠ Husníkova 2076'!I19+'MŠ Chlupova 1798'!I19+'MŠ Chlupova 1799'!I19+'MŠ Janského 2187'!I19+'MŠ Janského 2188'!I19+'MŠ Klausova 2449'!I19+'MŠ Mezi Školami 2323'!I19+'MŠ Mezi Školami 2482 '!I19+'MŠ Mohylová 1964'!I19+'MŠ Ovčí Hájek 2174'!I19+'MŠ Ovčí Hájek 2177'!I19+'MŠ Podpěrova 1880'!I19+'MŠ Trávníčkova 1747'!I19+'MŠ Vlachova 1501'!I19+'MŠ Vlasákova 955'!I19+'MŠ Zázvorkova 1994'!I19</f>
        <v>12952</v>
      </c>
      <c r="J19" s="43">
        <f>I19/H19</f>
        <v>0.11361403508771929</v>
      </c>
      <c r="L19" s="44"/>
      <c r="N19" s="44"/>
    </row>
    <row r="20" spans="1:14" ht="15" customHeight="1" x14ac:dyDescent="0.2">
      <c r="A20" s="18" t="s">
        <v>125</v>
      </c>
      <c r="B20" s="19">
        <v>501</v>
      </c>
      <c r="C20" s="24">
        <f>'MŠ Běhounkova 2300'!C20+'MŠ Běhounkova 2474'!C20+'MŠ Herčíkova 2190'!C20+'MŠ Horákova 2064'!C20+'MŠ Hostinského 1534'!C20+'MŠ Husníkova 2075'!C20+'MŠ Husníkova 2076'!C20+'MŠ Chlupova 1798'!C20+'MŠ Chlupova 1799'!C20+'MŠ Janského 2187'!C20+'MŠ Janského 2188'!C20+'MŠ Klausova 2449'!C20+'MŠ Mezi Školami 2323'!C20+'MŠ Mezi Školami 2482 '!C20+'MŠ Mohylová 1964'!C20+'MŠ Ovčí Hájek 2174'!C20+'MŠ Ovčí Hájek 2177'!C20+'MŠ Podpěrova 1880'!C20+'MŠ Trávníčkova 1747'!C20+'MŠ Vlachova 1501'!C20+'MŠ Vlasákova 955'!C20+'MŠ Zázvorkova 1994'!C20</f>
        <v>13038000</v>
      </c>
      <c r="D20" s="22">
        <f>'MŠ Běhounkova 2300'!D20+'MŠ Běhounkova 2474'!D20+'MŠ Herčíkova 2190'!D20+'MŠ Horákova 2064'!D20+'MŠ Hostinského 1534'!D20+'MŠ Husníkova 2075'!D20+'MŠ Husníkova 2076'!D20+'MŠ Chlupova 1798'!D20+'MŠ Chlupova 1799'!D20+'MŠ Janského 2187'!D20+'MŠ Janského 2188'!D20+'MŠ Klausova 2449'!D20+'MŠ Mezi Školami 2323'!D20+'MŠ Mezi Školami 2482 '!D20+'MŠ Mohylová 1964'!D20+'MŠ Ovčí Hájek 2174'!D20+'MŠ Ovčí Hájek 2177'!D20+'MŠ Podpěrova 1880'!D20+'MŠ Trávníčkova 1747'!D20+'MŠ Vlachova 1501'!D20+'MŠ Vlasákova 955'!D20+'MŠ Zázvorkova 1994'!D20</f>
        <v>9777600</v>
      </c>
      <c r="E20" s="22">
        <f>'MŠ Běhounkova 2300'!E20+'MŠ Běhounkova 2474'!E20+'MŠ Herčíkova 2190'!E20+'MŠ Horákova 2064'!E20+'MŠ Hostinského 1534'!E20+'MŠ Husníkova 2075'!E20+'MŠ Husníkova 2076'!E20+'MŠ Chlupova 1798'!E20+'MŠ Chlupova 1799'!E20+'MŠ Janského 2187'!E20+'MŠ Janského 2188'!E20+'MŠ Klausova 2449'!E20+'MŠ Mezi Školami 2323'!E20+'MŠ Mezi Školami 2482 '!E20+'MŠ Mohylová 1964'!E20+'MŠ Ovčí Hájek 2174'!E20+'MŠ Ovčí Hájek 2177'!E20+'MŠ Podpěrova 1880'!E20+'MŠ Trávníčkova 1747'!E20+'MŠ Vlachova 1501'!E20+'MŠ Vlasákova 955'!E20+'MŠ Zázvorkova 1994'!E20</f>
        <v>9595470.0599999987</v>
      </c>
      <c r="F20" s="43">
        <f t="shared" si="2"/>
        <v>0.98137273564064786</v>
      </c>
      <c r="G20" s="24">
        <f>'MŠ Běhounkova 2300'!G20+'MŠ Běhounkova 2474'!G20+'MŠ Herčíkova 2190'!G20+'MŠ Horákova 2064'!G20+'MŠ Hostinského 1534'!G20+'MŠ Husníkova 2075'!G20+'MŠ Husníkova 2076'!G20+'MŠ Chlupova 1798'!G20+'MŠ Chlupova 1799'!G20+'MŠ Janského 2187'!G20+'MŠ Janského 2188'!G20+'MŠ Klausova 2449'!G20+'MŠ Mezi Školami 2323'!G20+'MŠ Mezi Školami 2482 '!G20+'MŠ Mohylová 1964'!G20+'MŠ Ovčí Hájek 2174'!G20+'MŠ Ovčí Hájek 2177'!G20+'MŠ Podpěrova 1880'!G20+'MŠ Trávníčkova 1747'!G20+'MŠ Vlachova 1501'!G20+'MŠ Vlasákova 955'!G20+'MŠ Zázvorkova 1994'!G20</f>
        <v>0</v>
      </c>
      <c r="H20" s="22">
        <f>'MŠ Běhounkova 2300'!H20+'MŠ Běhounkova 2474'!H20+'MŠ Herčíkova 2190'!H20+'MŠ Horákova 2064'!H20+'MŠ Hostinského 1534'!H20+'MŠ Husníkova 2075'!H20+'MŠ Husníkova 2076'!H20+'MŠ Chlupova 1798'!H20+'MŠ Chlupova 1799'!H20+'MŠ Janského 2187'!H20+'MŠ Janského 2188'!H20+'MŠ Klausova 2449'!H20+'MŠ Mezi Školami 2323'!H20+'MŠ Mezi Školami 2482 '!H20+'MŠ Mohylová 1964'!H20+'MŠ Ovčí Hájek 2174'!H20+'MŠ Ovčí Hájek 2177'!H20+'MŠ Podpěrova 1880'!H20+'MŠ Trávníčkova 1747'!H20+'MŠ Vlachova 1501'!H20+'MŠ Vlasákova 955'!H20+'MŠ Zázvorkova 1994'!H20</f>
        <v>0</v>
      </c>
      <c r="I20" s="22">
        <f>'MŠ Běhounkova 2300'!I20+'MŠ Běhounkova 2474'!I20+'MŠ Herčíkova 2190'!I20+'MŠ Horákova 2064'!I20+'MŠ Hostinského 1534'!I20+'MŠ Husníkova 2075'!I20+'MŠ Husníkova 2076'!I20+'MŠ Chlupova 1798'!I20+'MŠ Chlupova 1799'!I20+'MŠ Janského 2187'!I20+'MŠ Janského 2188'!I20+'MŠ Klausova 2449'!I20+'MŠ Mezi Školami 2323'!I20+'MŠ Mezi Školami 2482 '!I20+'MŠ Mohylová 1964'!I20+'MŠ Ovčí Hájek 2174'!I20+'MŠ Ovčí Hájek 2177'!I20+'MŠ Podpěrova 1880'!I20+'MŠ Trávníčkova 1747'!I20+'MŠ Vlachova 1501'!I20+'MŠ Vlasákova 955'!I20+'MŠ Zázvorkova 1994'!I20</f>
        <v>0</v>
      </c>
      <c r="J20" s="43">
        <v>0</v>
      </c>
      <c r="L20" s="44"/>
    </row>
    <row r="21" spans="1:14" ht="15" customHeight="1" x14ac:dyDescent="0.2">
      <c r="A21" s="10" t="s">
        <v>126</v>
      </c>
      <c r="B21" s="11">
        <v>502</v>
      </c>
      <c r="C21" s="24">
        <f>'MŠ Běhounkova 2300'!C21+'MŠ Běhounkova 2474'!C21+'MŠ Herčíkova 2190'!C21+'MŠ Horákova 2064'!C21+'MŠ Hostinského 1534'!C21+'MŠ Husníkova 2075'!C21+'MŠ Husníkova 2076'!C21+'MŠ Chlupova 1798'!C21+'MŠ Chlupova 1799'!C21+'MŠ Janského 2187'!C21+'MŠ Janského 2188'!C21+'MŠ Klausova 2449'!C21+'MŠ Mezi Školami 2323'!C21+'MŠ Mezi Školami 2482 '!C21+'MŠ Mohylová 1964'!C21+'MŠ Ovčí Hájek 2174'!C21+'MŠ Ovčí Hájek 2177'!C21+'MŠ Podpěrova 1880'!C21+'MŠ Trávníčkova 1747'!C21+'MŠ Vlachova 1501'!C21+'MŠ Vlasákova 955'!C21+'MŠ Zázvorkova 1994'!C21</f>
        <v>4253700</v>
      </c>
      <c r="D21" s="22">
        <f>'MŠ Běhounkova 2300'!D21+'MŠ Běhounkova 2474'!D21+'MŠ Herčíkova 2190'!D21+'MŠ Horákova 2064'!D21+'MŠ Hostinského 1534'!D21+'MŠ Husníkova 2075'!D21+'MŠ Husníkova 2076'!D21+'MŠ Chlupova 1798'!D21+'MŠ Chlupova 1799'!D21+'MŠ Janského 2187'!D21+'MŠ Janského 2188'!D21+'MŠ Klausova 2449'!D21+'MŠ Mezi Školami 2323'!D21+'MŠ Mezi Školami 2482 '!D21+'MŠ Mohylová 1964'!D21+'MŠ Ovčí Hájek 2174'!D21+'MŠ Ovčí Hájek 2177'!D21+'MŠ Podpěrova 1880'!D21+'MŠ Trávníčkova 1747'!D21+'MŠ Vlachova 1501'!D21+'MŠ Vlasákova 955'!D21+'MŠ Zázvorkova 1994'!D21</f>
        <v>3909700</v>
      </c>
      <c r="E21" s="22">
        <f>'MŠ Běhounkova 2300'!E21+'MŠ Běhounkova 2474'!E21+'MŠ Herčíkova 2190'!E21+'MŠ Horákova 2064'!E21+'MŠ Hostinského 1534'!E21+'MŠ Husníkova 2075'!E21+'MŠ Husníkova 2076'!E21+'MŠ Chlupova 1798'!E21+'MŠ Chlupova 1799'!E21+'MŠ Janského 2187'!E21+'MŠ Janského 2188'!E21+'MŠ Klausova 2449'!E21+'MŠ Mezi Školami 2323'!E21+'MŠ Mezi Školami 2482 '!E21+'MŠ Mohylová 1964'!E21+'MŠ Ovčí Hájek 2174'!E21+'MŠ Ovčí Hájek 2177'!E21+'MŠ Podpěrova 1880'!E21+'MŠ Trávníčkova 1747'!E21+'MŠ Vlachova 1501'!E21+'MŠ Vlasákova 955'!E21+'MŠ Zázvorkova 1994'!E21</f>
        <v>3843732.2600000007</v>
      </c>
      <c r="F21" s="43">
        <f t="shared" si="2"/>
        <v>0.98312716065171257</v>
      </c>
      <c r="G21" s="24">
        <f>'MŠ Běhounkova 2300'!G21+'MŠ Běhounkova 2474'!G21+'MŠ Herčíkova 2190'!G21+'MŠ Horákova 2064'!G21+'MŠ Hostinského 1534'!G21+'MŠ Husníkova 2075'!G21+'MŠ Husníkova 2076'!G21+'MŠ Chlupova 1798'!G21+'MŠ Chlupova 1799'!G21+'MŠ Janského 2187'!G21+'MŠ Janského 2188'!G21+'MŠ Klausova 2449'!G21+'MŠ Mezi Školami 2323'!G21+'MŠ Mezi Školami 2482 '!G21+'MŠ Mohylová 1964'!G21+'MŠ Ovčí Hájek 2174'!G21+'MŠ Ovčí Hájek 2177'!G21+'MŠ Podpěrova 1880'!G21+'MŠ Trávníčkova 1747'!G21+'MŠ Vlachova 1501'!G21+'MŠ Vlasákova 955'!G21+'MŠ Zázvorkova 1994'!G21</f>
        <v>200400</v>
      </c>
      <c r="H21" s="22">
        <f>'MŠ Běhounkova 2300'!H21+'MŠ Běhounkova 2474'!H21+'MŠ Herčíkova 2190'!H21+'MŠ Horákova 2064'!H21+'MŠ Hostinského 1534'!H21+'MŠ Husníkova 2075'!H21+'MŠ Husníkova 2076'!H21+'MŠ Chlupova 1798'!H21+'MŠ Chlupova 1799'!H21+'MŠ Janského 2187'!H21+'MŠ Janského 2188'!H21+'MŠ Klausova 2449'!H21+'MŠ Mezi Školami 2323'!H21+'MŠ Mezi Školami 2482 '!H21+'MŠ Mohylová 1964'!H21+'MŠ Ovčí Hájek 2174'!H21+'MŠ Ovčí Hájek 2177'!H21+'MŠ Podpěrova 1880'!H21+'MŠ Trávníčkova 1747'!H21+'MŠ Vlachova 1501'!H21+'MŠ Vlasákova 955'!H21+'MŠ Zázvorkova 1994'!H21</f>
        <v>187700</v>
      </c>
      <c r="I21" s="22">
        <f>'MŠ Běhounkova 2300'!I21+'MŠ Běhounkova 2474'!I21+'MŠ Herčíkova 2190'!I21+'MŠ Horákova 2064'!I21+'MŠ Hostinského 1534'!I21+'MŠ Husníkova 2075'!I21+'MŠ Husníkova 2076'!I21+'MŠ Chlupova 1798'!I21+'MŠ Chlupova 1799'!I21+'MŠ Janského 2187'!I21+'MŠ Janského 2188'!I21+'MŠ Klausova 2449'!I21+'MŠ Mezi Školami 2323'!I21+'MŠ Mezi Školami 2482 '!I21+'MŠ Mohylová 1964'!I21+'MŠ Ovčí Hájek 2174'!I21+'MŠ Ovčí Hájek 2177'!I21+'MŠ Podpěrova 1880'!I21+'MŠ Trávníčkova 1747'!I21+'MŠ Vlachova 1501'!I21+'MŠ Vlasákova 955'!I21+'MŠ Zázvorkova 1994'!I21</f>
        <v>137947.57</v>
      </c>
      <c r="J21" s="43">
        <f>I21/H21</f>
        <v>0.73493644112946199</v>
      </c>
      <c r="L21" s="44"/>
      <c r="N21" s="44"/>
    </row>
    <row r="22" spans="1:14" ht="15" customHeight="1" x14ac:dyDescent="0.2">
      <c r="A22" s="10" t="s">
        <v>127</v>
      </c>
      <c r="B22" s="11">
        <v>502</v>
      </c>
      <c r="C22" s="24">
        <f>'MŠ Běhounkova 2300'!C22+'MŠ Běhounkova 2474'!C22+'MŠ Herčíkova 2190'!C22+'MŠ Horákova 2064'!C22+'MŠ Hostinského 1534'!C22+'MŠ Husníkova 2075'!C22+'MŠ Husníkova 2076'!C22+'MŠ Chlupova 1798'!C22+'MŠ Chlupova 1799'!C22+'MŠ Janského 2187'!C22+'MŠ Janského 2188'!C22+'MŠ Klausova 2449'!C22+'MŠ Mezi Školami 2323'!C22+'MŠ Mezi Školami 2482 '!C22+'MŠ Mohylová 1964'!C22+'MŠ Ovčí Hájek 2174'!C22+'MŠ Ovčí Hájek 2177'!C22+'MŠ Podpěrova 1880'!C22+'MŠ Trávníčkova 1747'!C22+'MŠ Vlachova 1501'!C22+'MŠ Vlasákova 955'!C22+'MŠ Zázvorkova 1994'!C22</f>
        <v>3405300</v>
      </c>
      <c r="D22" s="22">
        <f>'MŠ Běhounkova 2300'!D22+'MŠ Běhounkova 2474'!D22+'MŠ Herčíkova 2190'!D22+'MŠ Horákova 2064'!D22+'MŠ Hostinského 1534'!D22+'MŠ Husníkova 2075'!D22+'MŠ Husníkova 2076'!D22+'MŠ Chlupova 1798'!D22+'MŠ Chlupova 1799'!D22+'MŠ Janského 2187'!D22+'MŠ Janského 2188'!D22+'MŠ Klausova 2449'!D22+'MŠ Mezi Školami 2323'!D22+'MŠ Mezi Školami 2482 '!D22+'MŠ Mohylová 1964'!D22+'MŠ Ovčí Hájek 2174'!D22+'MŠ Ovčí Hájek 2177'!D22+'MŠ Podpěrova 1880'!D22+'MŠ Trávníčkova 1747'!D22+'MŠ Vlachova 1501'!D22+'MŠ Vlasákova 955'!D22+'MŠ Zázvorkova 1994'!D22</f>
        <v>2824900</v>
      </c>
      <c r="E22" s="22">
        <f>'MŠ Běhounkova 2300'!E22+'MŠ Běhounkova 2474'!E22+'MŠ Herčíkova 2190'!E22+'MŠ Horákova 2064'!E22+'MŠ Hostinského 1534'!E22+'MŠ Husníkova 2075'!E22+'MŠ Husníkova 2076'!E22+'MŠ Chlupova 1798'!E22+'MŠ Chlupova 1799'!E22+'MŠ Janského 2187'!E22+'MŠ Janského 2188'!E22+'MŠ Klausova 2449'!E22+'MŠ Mezi Školami 2323'!E22+'MŠ Mezi Školami 2482 '!E22+'MŠ Mohylová 1964'!E22+'MŠ Ovčí Hájek 2174'!E22+'MŠ Ovčí Hájek 2177'!E22+'MŠ Podpěrova 1880'!E22+'MŠ Trávníčkova 1747'!E22+'MŠ Vlachova 1501'!E22+'MŠ Vlasákova 955'!E22+'MŠ Zázvorkova 1994'!E22</f>
        <v>2824730.64</v>
      </c>
      <c r="F22" s="43">
        <f>E22/D22</f>
        <v>0.99994004743530751</v>
      </c>
      <c r="G22" s="24">
        <f>'MŠ Běhounkova 2300'!G22+'MŠ Běhounkova 2474'!G22+'MŠ Herčíkova 2190'!G22+'MŠ Horákova 2064'!G22+'MŠ Hostinského 1534'!G22+'MŠ Husníkova 2075'!G22+'MŠ Husníkova 2076'!G22+'MŠ Chlupova 1798'!G22+'MŠ Chlupova 1799'!G22+'MŠ Janského 2187'!G22+'MŠ Janského 2188'!G22+'MŠ Klausova 2449'!G22+'MŠ Mezi Školami 2323'!G22+'MŠ Mezi Školami 2482 '!G22+'MŠ Mohylová 1964'!G22+'MŠ Ovčí Hájek 2174'!G22+'MŠ Ovčí Hájek 2177'!G22+'MŠ Podpěrova 1880'!G22+'MŠ Trávníčkova 1747'!G22+'MŠ Vlachova 1501'!G22+'MŠ Vlasákova 955'!G22+'MŠ Zázvorkova 1994'!G22</f>
        <v>59100</v>
      </c>
      <c r="H22" s="22">
        <f>'MŠ Běhounkova 2300'!H22+'MŠ Běhounkova 2474'!H22+'MŠ Herčíkova 2190'!H22+'MŠ Horákova 2064'!H22+'MŠ Hostinského 1534'!H22+'MŠ Husníkova 2075'!H22+'MŠ Husníkova 2076'!H22+'MŠ Chlupova 1798'!H22+'MŠ Chlupova 1799'!H22+'MŠ Janského 2187'!H22+'MŠ Janského 2188'!H22+'MŠ Klausova 2449'!H22+'MŠ Mezi Školami 2323'!H22+'MŠ Mezi Školami 2482 '!H22+'MŠ Mohylová 1964'!H22+'MŠ Ovčí Hájek 2174'!H22+'MŠ Ovčí Hájek 2177'!H22+'MŠ Podpěrova 1880'!H22+'MŠ Trávníčkova 1747'!H22+'MŠ Vlachova 1501'!H22+'MŠ Vlasákova 955'!H22+'MŠ Zázvorkova 1994'!H22</f>
        <v>58000</v>
      </c>
      <c r="I22" s="22">
        <f>'MŠ Běhounkova 2300'!I22+'MŠ Běhounkova 2474'!I22+'MŠ Herčíkova 2190'!I22+'MŠ Horákova 2064'!I22+'MŠ Hostinského 1534'!I22+'MŠ Husníkova 2075'!I22+'MŠ Husníkova 2076'!I22+'MŠ Chlupova 1798'!I22+'MŠ Chlupova 1799'!I22+'MŠ Janského 2187'!I22+'MŠ Janského 2188'!I22+'MŠ Klausova 2449'!I22+'MŠ Mezi Školami 2323'!I22+'MŠ Mezi Školami 2482 '!I22+'MŠ Mohylová 1964'!I22+'MŠ Ovčí Hájek 2174'!I22+'MŠ Ovčí Hájek 2177'!I22+'MŠ Podpěrova 1880'!I22+'MŠ Trávníčkova 1747'!I22+'MŠ Vlachova 1501'!I22+'MŠ Vlasákova 955'!I22+'MŠ Zázvorkova 1994'!I22</f>
        <v>39576</v>
      </c>
      <c r="J22" s="43">
        <f>I22/H22</f>
        <v>0.68234482758620685</v>
      </c>
      <c r="L22" s="44"/>
      <c r="N22" s="44"/>
    </row>
    <row r="23" spans="1:14" ht="15" customHeight="1" x14ac:dyDescent="0.2">
      <c r="A23" s="10" t="s">
        <v>128</v>
      </c>
      <c r="B23" s="11">
        <v>502</v>
      </c>
      <c r="C23" s="24">
        <f>'MŠ Běhounkova 2300'!C23+'MŠ Běhounkova 2474'!C23+'MŠ Herčíkova 2190'!C23+'MŠ Horákova 2064'!C23+'MŠ Hostinského 1534'!C23+'MŠ Husníkova 2075'!C23+'MŠ Husníkova 2076'!C23+'MŠ Chlupova 1798'!C23+'MŠ Chlupova 1799'!C23+'MŠ Janského 2187'!C23+'MŠ Janského 2188'!C23+'MŠ Klausova 2449'!C23+'MŠ Mezi Školami 2323'!C23+'MŠ Mezi Školami 2482 '!C23+'MŠ Mohylová 1964'!C23+'MŠ Ovčí Hájek 2174'!C23+'MŠ Ovčí Hájek 2177'!C23+'MŠ Podpěrova 1880'!C23+'MŠ Trávníčkova 1747'!C23+'MŠ Vlachova 1501'!C23+'MŠ Vlasákova 955'!C23+'MŠ Zázvorkova 1994'!C23</f>
        <v>2001700</v>
      </c>
      <c r="D23" s="22">
        <f>'MŠ Běhounkova 2300'!D23+'MŠ Běhounkova 2474'!D23+'MŠ Herčíkova 2190'!D23+'MŠ Horákova 2064'!D23+'MŠ Hostinského 1534'!D23+'MŠ Husníkova 2075'!D23+'MŠ Husníkova 2076'!D23+'MŠ Chlupova 1798'!D23+'MŠ Chlupova 1799'!D23+'MŠ Janského 2187'!D23+'MŠ Janského 2188'!D23+'MŠ Klausova 2449'!D23+'MŠ Mezi Školami 2323'!D23+'MŠ Mezi Školami 2482 '!D23+'MŠ Mohylová 1964'!D23+'MŠ Ovčí Hájek 2174'!D23+'MŠ Ovčí Hájek 2177'!D23+'MŠ Podpěrova 1880'!D23+'MŠ Trávníčkova 1747'!D23+'MŠ Vlachova 1501'!D23+'MŠ Vlasákova 955'!D23+'MŠ Zázvorkova 1994'!D23</f>
        <v>1775600</v>
      </c>
      <c r="E23" s="22">
        <f>'MŠ Běhounkova 2300'!E23+'MŠ Běhounkova 2474'!E23+'MŠ Herčíkova 2190'!E23+'MŠ Horákova 2064'!E23+'MŠ Hostinského 1534'!E23+'MŠ Husníkova 2075'!E23+'MŠ Husníkova 2076'!E23+'MŠ Chlupova 1798'!E23+'MŠ Chlupova 1799'!E23+'MŠ Janského 2187'!E23+'MŠ Janského 2188'!E23+'MŠ Klausova 2449'!E23+'MŠ Mezi Školami 2323'!E23+'MŠ Mezi Školami 2482 '!E23+'MŠ Mohylová 1964'!E23+'MŠ Ovčí Hájek 2174'!E23+'MŠ Ovčí Hájek 2177'!E23+'MŠ Podpěrova 1880'!E23+'MŠ Trávníčkova 1747'!E23+'MŠ Vlachova 1501'!E23+'MŠ Vlasákova 955'!E23+'MŠ Zázvorkova 1994'!E23</f>
        <v>1767097.45</v>
      </c>
      <c r="F23" s="43">
        <f>E23/D23</f>
        <v>0.9952114496508222</v>
      </c>
      <c r="G23" s="24">
        <f>'MŠ Běhounkova 2300'!G23+'MŠ Běhounkova 2474'!G23+'MŠ Herčíkova 2190'!G23+'MŠ Horákova 2064'!G23+'MŠ Hostinského 1534'!G23+'MŠ Husníkova 2075'!G23+'MŠ Husníkova 2076'!G23+'MŠ Chlupova 1798'!G23+'MŠ Chlupova 1799'!G23+'MŠ Janského 2187'!G23+'MŠ Janského 2188'!G23+'MŠ Klausova 2449'!G23+'MŠ Mezi Školami 2323'!G23+'MŠ Mezi Školami 2482 '!G23+'MŠ Mohylová 1964'!G23+'MŠ Ovčí Hájek 2174'!G23+'MŠ Ovčí Hájek 2177'!G23+'MŠ Podpěrova 1880'!G23+'MŠ Trávníčkova 1747'!G23+'MŠ Vlachova 1501'!G23+'MŠ Vlasákova 955'!G23+'MŠ Zázvorkova 1994'!G23</f>
        <v>116400</v>
      </c>
      <c r="H23" s="22">
        <f>'MŠ Běhounkova 2300'!H23+'MŠ Běhounkova 2474'!H23+'MŠ Herčíkova 2190'!H23+'MŠ Horákova 2064'!H23+'MŠ Hostinského 1534'!H23+'MŠ Husníkova 2075'!H23+'MŠ Husníkova 2076'!H23+'MŠ Chlupova 1798'!H23+'MŠ Chlupova 1799'!H23+'MŠ Janského 2187'!H23+'MŠ Janského 2188'!H23+'MŠ Klausova 2449'!H23+'MŠ Mezi Školami 2323'!H23+'MŠ Mezi Školami 2482 '!H23+'MŠ Mohylová 1964'!H23+'MŠ Ovčí Hájek 2174'!H23+'MŠ Ovčí Hájek 2177'!H23+'MŠ Podpěrova 1880'!H23+'MŠ Trávníčkova 1747'!H23+'MŠ Vlachova 1501'!H23+'MŠ Vlasákova 955'!H23+'MŠ Zázvorkova 1994'!H23</f>
        <v>142700</v>
      </c>
      <c r="I23" s="22">
        <f>'MŠ Běhounkova 2300'!I23+'MŠ Běhounkova 2474'!I23+'MŠ Herčíkova 2190'!I23+'MŠ Horákova 2064'!I23+'MŠ Hostinského 1534'!I23+'MŠ Husníkova 2075'!I23+'MŠ Husníkova 2076'!I23+'MŠ Chlupova 1798'!I23+'MŠ Chlupova 1799'!I23+'MŠ Janského 2187'!I23+'MŠ Janského 2188'!I23+'MŠ Klausova 2449'!I23+'MŠ Mezi Školami 2323'!I23+'MŠ Mezi Školami 2482 '!I23+'MŠ Mohylová 1964'!I23+'MŠ Ovčí Hájek 2174'!I23+'MŠ Ovčí Hájek 2177'!I23+'MŠ Podpěrova 1880'!I23+'MŠ Trávníčkova 1747'!I23+'MŠ Vlachova 1501'!I23+'MŠ Vlasákova 955'!I23+'MŠ Zázvorkova 1994'!I23</f>
        <v>123627.44</v>
      </c>
      <c r="J23" s="43">
        <f>I23/H23</f>
        <v>0.8663450595655221</v>
      </c>
      <c r="L23" s="44"/>
      <c r="N23" s="44"/>
    </row>
    <row r="24" spans="1:14" ht="15" customHeight="1" x14ac:dyDescent="0.2">
      <c r="A24" s="10" t="s">
        <v>129</v>
      </c>
      <c r="B24" s="11">
        <v>502</v>
      </c>
      <c r="C24" s="24">
        <f>'MŠ Běhounkova 2300'!C24+'MŠ Běhounkova 2474'!C24+'MŠ Herčíkova 2190'!C24+'MŠ Horákova 2064'!C24+'MŠ Hostinského 1534'!C24+'MŠ Husníkova 2075'!C24+'MŠ Husníkova 2076'!C24+'MŠ Chlupova 1798'!C24+'MŠ Chlupova 1799'!C24+'MŠ Janského 2187'!C24+'MŠ Janského 2188'!C24+'MŠ Klausova 2449'!C24+'MŠ Mezi Školami 2323'!C24+'MŠ Mezi Školami 2482 '!C24+'MŠ Mohylová 1964'!C24+'MŠ Ovčí Hájek 2174'!C24+'MŠ Ovčí Hájek 2177'!C24+'MŠ Podpěrova 1880'!C24+'MŠ Trávníčkova 1747'!C24+'MŠ Vlachova 1501'!C24+'MŠ Vlasákova 955'!C24+'MŠ Zázvorkova 1994'!C24</f>
        <v>139500</v>
      </c>
      <c r="D24" s="22">
        <f>'MŠ Běhounkova 2300'!D24+'MŠ Běhounkova 2474'!D24+'MŠ Herčíkova 2190'!D24+'MŠ Horákova 2064'!D24+'MŠ Hostinského 1534'!D24+'MŠ Husníkova 2075'!D24+'MŠ Husníkova 2076'!D24+'MŠ Chlupova 1798'!D24+'MŠ Chlupova 1799'!D24+'MŠ Janského 2187'!D24+'MŠ Janského 2188'!D24+'MŠ Klausova 2449'!D24+'MŠ Mezi Školami 2323'!D24+'MŠ Mezi Školami 2482 '!D24+'MŠ Mohylová 1964'!D24+'MŠ Ovčí Hájek 2174'!D24+'MŠ Ovčí Hájek 2177'!D24+'MŠ Podpěrova 1880'!D24+'MŠ Trávníčkova 1747'!D24+'MŠ Vlachova 1501'!D24+'MŠ Vlasákova 955'!D24+'MŠ Zázvorkova 1994'!D24</f>
        <v>146900</v>
      </c>
      <c r="E24" s="22">
        <f>'MŠ Běhounkova 2300'!E24+'MŠ Běhounkova 2474'!E24+'MŠ Herčíkova 2190'!E24+'MŠ Horákova 2064'!E24+'MŠ Hostinského 1534'!E24+'MŠ Husníkova 2075'!E24+'MŠ Husníkova 2076'!E24+'MŠ Chlupova 1798'!E24+'MŠ Chlupova 1799'!E24+'MŠ Janského 2187'!E24+'MŠ Janského 2188'!E24+'MŠ Klausova 2449'!E24+'MŠ Mezi Školami 2323'!E24+'MŠ Mezi Školami 2482 '!E24+'MŠ Mohylová 1964'!E24+'MŠ Ovčí Hájek 2174'!E24+'MŠ Ovčí Hájek 2177'!E24+'MŠ Podpěrova 1880'!E24+'MŠ Trávníčkova 1747'!E24+'MŠ Vlachova 1501'!E24+'MŠ Vlasákova 955'!E24+'MŠ Zázvorkova 1994'!E24</f>
        <v>146132.32</v>
      </c>
      <c r="F24" s="43">
        <f>E24/D24</f>
        <v>0.99477413206262766</v>
      </c>
      <c r="G24" s="24">
        <f>'MŠ Běhounkova 2300'!G24+'MŠ Běhounkova 2474'!G24+'MŠ Herčíkova 2190'!G24+'MŠ Horákova 2064'!G24+'MŠ Hostinského 1534'!G24+'MŠ Husníkova 2075'!G24+'MŠ Husníkova 2076'!G24+'MŠ Chlupova 1798'!G24+'MŠ Chlupova 1799'!G24+'MŠ Janského 2187'!G24+'MŠ Janského 2188'!G24+'MŠ Klausova 2449'!G24+'MŠ Mezi Školami 2323'!G24+'MŠ Mezi Školami 2482 '!G24+'MŠ Mohylová 1964'!G24+'MŠ Ovčí Hájek 2174'!G24+'MŠ Ovčí Hájek 2177'!G24+'MŠ Podpěrova 1880'!G24+'MŠ Trávníčkova 1747'!G24+'MŠ Vlachova 1501'!G24+'MŠ Vlasákova 955'!G24+'MŠ Zázvorkova 1994'!G24</f>
        <v>1000</v>
      </c>
      <c r="H24" s="22">
        <f>'MŠ Běhounkova 2300'!H24+'MŠ Běhounkova 2474'!H24+'MŠ Herčíkova 2190'!H24+'MŠ Horákova 2064'!H24+'MŠ Hostinského 1534'!H24+'MŠ Husníkova 2075'!H24+'MŠ Husníkova 2076'!H24+'MŠ Chlupova 1798'!H24+'MŠ Chlupova 1799'!H24+'MŠ Janského 2187'!H24+'MŠ Janského 2188'!H24+'MŠ Klausova 2449'!H24+'MŠ Mezi Školami 2323'!H24+'MŠ Mezi Školami 2482 '!H24+'MŠ Mohylová 1964'!H24+'MŠ Ovčí Hájek 2174'!H24+'MŠ Ovčí Hájek 2177'!H24+'MŠ Podpěrova 1880'!H24+'MŠ Trávníčkova 1747'!H24+'MŠ Vlachova 1501'!H24+'MŠ Vlasákova 955'!H24+'MŠ Zázvorkova 1994'!H24</f>
        <v>1100</v>
      </c>
      <c r="I24" s="22">
        <f>'MŠ Běhounkova 2300'!I24+'MŠ Běhounkova 2474'!I24+'MŠ Herčíkova 2190'!I24+'MŠ Horákova 2064'!I24+'MŠ Hostinského 1534'!I24+'MŠ Husníkova 2075'!I24+'MŠ Husníkova 2076'!I24+'MŠ Chlupova 1798'!I24+'MŠ Chlupova 1799'!I24+'MŠ Janského 2187'!I24+'MŠ Janského 2188'!I24+'MŠ Klausova 2449'!I24+'MŠ Mezi Školami 2323'!I24+'MŠ Mezi Školami 2482 '!I24+'MŠ Mohylová 1964'!I24+'MŠ Ovčí Hájek 2174'!I24+'MŠ Ovčí Hájek 2177'!I24+'MŠ Podpěrova 1880'!I24+'MŠ Trávníčkova 1747'!I24+'MŠ Vlachova 1501'!I24+'MŠ Vlasákova 955'!I24+'MŠ Zázvorkova 1994'!I24</f>
        <v>1100</v>
      </c>
      <c r="J24" s="43">
        <f>I24/H24</f>
        <v>1</v>
      </c>
      <c r="L24" s="44"/>
      <c r="N24" s="44"/>
    </row>
    <row r="25" spans="1:14" ht="15" customHeight="1" x14ac:dyDescent="0.2">
      <c r="A25" s="10" t="s">
        <v>143</v>
      </c>
      <c r="B25" s="11">
        <v>504</v>
      </c>
      <c r="C25" s="24">
        <f>'MŠ Běhounkova 2300'!C25+'MŠ Běhounkova 2474'!C25+'MŠ Herčíkova 2190'!C25+'MŠ Horákova 2064'!C25+'MŠ Hostinského 1534'!C25+'MŠ Husníkova 2075'!C25+'MŠ Husníkova 2076'!C25+'MŠ Chlupova 1798'!C25+'MŠ Chlupova 1799'!C25+'MŠ Janského 2187'!C25+'MŠ Janského 2188'!C25+'MŠ Klausova 2449'!C25+'MŠ Mezi Školami 2323'!C25+'MŠ Mezi Školami 2482 '!C25+'MŠ Mohylová 1964'!C25+'MŠ Ovčí Hájek 2174'!C25+'MŠ Ovčí Hájek 2177'!C25+'MŠ Podpěrova 1880'!C25+'MŠ Trávníčkova 1747'!C25+'MŠ Vlachova 1501'!C25+'MŠ Vlasákova 955'!C25+'MŠ Zázvorkova 1994'!C25</f>
        <v>0</v>
      </c>
      <c r="D25" s="22">
        <f>'MŠ Běhounkova 2300'!D25+'MŠ Běhounkova 2474'!D25+'MŠ Herčíkova 2190'!D25+'MŠ Horákova 2064'!D25+'MŠ Hostinského 1534'!D25+'MŠ Husníkova 2075'!D25+'MŠ Husníkova 2076'!D25+'MŠ Chlupova 1798'!D25+'MŠ Chlupova 1799'!D25+'MŠ Janského 2187'!D25+'MŠ Janského 2188'!D25+'MŠ Klausova 2449'!D25+'MŠ Mezi Školami 2323'!D25+'MŠ Mezi Školami 2482 '!D25+'MŠ Mohylová 1964'!D25+'MŠ Ovčí Hájek 2174'!D25+'MŠ Ovčí Hájek 2177'!D25+'MŠ Podpěrova 1880'!D25+'MŠ Trávníčkova 1747'!D25+'MŠ Vlachova 1501'!D25+'MŠ Vlasákova 955'!D25+'MŠ Zázvorkova 1994'!D25</f>
        <v>0</v>
      </c>
      <c r="E25" s="22">
        <v>0</v>
      </c>
      <c r="F25" s="43">
        <v>0</v>
      </c>
      <c r="G25" s="24">
        <f>'MŠ Běhounkova 2300'!G25+'MŠ Běhounkova 2474'!G25+'MŠ Herčíkova 2190'!G25+'MŠ Horákova 2064'!G25+'MŠ Hostinského 1534'!G25+'MŠ Husníkova 2075'!G25+'MŠ Husníkova 2076'!G25+'MŠ Chlupova 1798'!G25+'MŠ Chlupova 1799'!G25+'MŠ Janského 2187'!G25+'MŠ Janského 2188'!G25+'MŠ Klausova 2449'!G25+'MŠ Mezi Školami 2323'!G25+'MŠ Mezi Školami 2482 '!G25+'MŠ Mohylová 1964'!G25+'MŠ Ovčí Hájek 2174'!G25+'MŠ Ovčí Hájek 2177'!G25+'MŠ Podpěrova 1880'!G25+'MŠ Trávníčkova 1747'!G25+'MŠ Vlachova 1501'!G25+'MŠ Vlasákova 955'!G25+'MŠ Zázvorkova 1994'!G25</f>
        <v>0</v>
      </c>
      <c r="H25" s="22">
        <f>'MŠ Běhounkova 2300'!H25+'MŠ Běhounkova 2474'!H25+'MŠ Herčíkova 2190'!H25+'MŠ Horákova 2064'!H25+'MŠ Hostinského 1534'!H25+'MŠ Husníkova 2075'!H25+'MŠ Husníkova 2076'!H25+'MŠ Chlupova 1798'!H25+'MŠ Chlupova 1799'!H25+'MŠ Janského 2187'!H25+'MŠ Janského 2188'!H25+'MŠ Klausova 2449'!H25+'MŠ Mezi Školami 2323'!H25+'MŠ Mezi Školami 2482 '!H25+'MŠ Mohylová 1964'!H25+'MŠ Ovčí Hájek 2174'!H25+'MŠ Ovčí Hájek 2177'!H25+'MŠ Podpěrova 1880'!H25+'MŠ Trávníčkova 1747'!H25+'MŠ Vlachova 1501'!H25+'MŠ Vlasákova 955'!H25+'MŠ Zázvorkova 1994'!H25</f>
        <v>0</v>
      </c>
      <c r="I25" s="22">
        <f>'MŠ Běhounkova 2300'!I25+'MŠ Běhounkova 2474'!I25+'MŠ Herčíkova 2190'!I25+'MŠ Horákova 2064'!I25+'MŠ Hostinského 1534'!I25+'MŠ Husníkova 2075'!I25+'MŠ Husníkova 2076'!I25+'MŠ Chlupova 1798'!I25+'MŠ Chlupova 1799'!I25+'MŠ Janského 2187'!I25+'MŠ Janského 2188'!I25+'MŠ Klausova 2449'!I25+'MŠ Mezi Školami 2323'!I25+'MŠ Mezi Školami 2482 '!I25+'MŠ Mohylová 1964'!I25+'MŠ Ovčí Hájek 2174'!I25+'MŠ Ovčí Hájek 2177'!I25+'MŠ Podpěrova 1880'!I25+'MŠ Trávníčkova 1747'!I25+'MŠ Vlachova 1501'!I25+'MŠ Vlasákova 955'!I25+'MŠ Zázvorkova 1994'!I25</f>
        <v>0</v>
      </c>
      <c r="J25" s="43">
        <v>0</v>
      </c>
      <c r="L25" s="44"/>
      <c r="N25" s="44"/>
    </row>
    <row r="26" spans="1:14" ht="15" customHeight="1" x14ac:dyDescent="0.2">
      <c r="A26" s="10" t="s">
        <v>131</v>
      </c>
      <c r="B26" s="11">
        <v>511</v>
      </c>
      <c r="C26" s="24">
        <f>'MŠ Běhounkova 2300'!C26+'MŠ Běhounkova 2474'!C26+'MŠ Herčíkova 2190'!C26+'MŠ Horákova 2064'!C26+'MŠ Hostinského 1534'!C26+'MŠ Husníkova 2075'!C26+'MŠ Husníkova 2076'!C26+'MŠ Chlupova 1798'!C26+'MŠ Chlupova 1799'!C26+'MŠ Janského 2187'!C26+'MŠ Janského 2188'!C26+'MŠ Klausova 2449'!C26+'MŠ Mezi Školami 2323'!C26+'MŠ Mezi Školami 2482 '!C26+'MŠ Mohylová 1964'!C26+'MŠ Ovčí Hájek 2174'!C26+'MŠ Ovčí Hájek 2177'!C26+'MŠ Podpěrova 1880'!C26+'MŠ Trávníčkova 1747'!C26+'MŠ Vlachova 1501'!C26+'MŠ Vlasákova 955'!C26+'MŠ Zázvorkova 1994'!C26</f>
        <v>716000</v>
      </c>
      <c r="D26" s="22">
        <f>'MŠ Běhounkova 2300'!D26+'MŠ Běhounkova 2474'!D26+'MŠ Herčíkova 2190'!D26+'MŠ Horákova 2064'!D26+'MŠ Hostinského 1534'!D26+'MŠ Husníkova 2075'!D26+'MŠ Husníkova 2076'!D26+'MŠ Chlupova 1798'!D26+'MŠ Chlupova 1799'!D26+'MŠ Janského 2187'!D26+'MŠ Janského 2188'!D26+'MŠ Klausova 2449'!D26+'MŠ Mezi Školami 2323'!D26+'MŠ Mezi Školami 2482 '!D26+'MŠ Mohylová 1964'!D26+'MŠ Ovčí Hájek 2174'!D26+'MŠ Ovčí Hájek 2177'!D26+'MŠ Podpěrova 1880'!D26+'MŠ Trávníčkova 1747'!D26+'MŠ Vlachova 1501'!D26+'MŠ Vlasákova 955'!D26+'MŠ Zázvorkova 1994'!D26</f>
        <v>718900</v>
      </c>
      <c r="E26" s="22">
        <f>'MŠ Běhounkova 2300'!E26+'MŠ Běhounkova 2474'!E26+'MŠ Herčíkova 2190'!E26+'MŠ Horákova 2064'!E26+'MŠ Hostinského 1534'!E26+'MŠ Husníkova 2075'!E26+'MŠ Husníkova 2076'!E26+'MŠ Chlupova 1798'!E26+'MŠ Chlupova 1799'!E26+'MŠ Janského 2187'!E26+'MŠ Janského 2188'!E26+'MŠ Klausova 2449'!E26+'MŠ Mezi Školami 2323'!E26+'MŠ Mezi Školami 2482 '!E26+'MŠ Mohylová 1964'!E26+'MŠ Ovčí Hájek 2174'!E26+'MŠ Ovčí Hájek 2177'!E26+'MŠ Podpěrova 1880'!E26+'MŠ Trávníčkova 1747'!E26+'MŠ Vlachova 1501'!E26+'MŠ Vlasákova 955'!E26+'MŠ Zázvorkova 1994'!E26</f>
        <v>651274.4</v>
      </c>
      <c r="F26" s="43">
        <f t="shared" si="2"/>
        <v>0.90593184031158713</v>
      </c>
      <c r="G26" s="24">
        <f>'MŠ Běhounkova 2300'!G26+'MŠ Běhounkova 2474'!G26+'MŠ Herčíkova 2190'!G26+'MŠ Horákova 2064'!G26+'MŠ Hostinského 1534'!G26+'MŠ Husníkova 2075'!G26+'MŠ Husníkova 2076'!G26+'MŠ Chlupova 1798'!G26+'MŠ Chlupova 1799'!G26+'MŠ Janského 2187'!G26+'MŠ Janského 2188'!G26+'MŠ Klausova 2449'!G26+'MŠ Mezi Školami 2323'!G26+'MŠ Mezi Školami 2482 '!G26+'MŠ Mohylová 1964'!G26+'MŠ Ovčí Hájek 2174'!G26+'MŠ Ovčí Hájek 2177'!G26+'MŠ Podpěrova 1880'!G26+'MŠ Trávníčkova 1747'!G26+'MŠ Vlachova 1501'!G26+'MŠ Vlasákova 955'!G26+'MŠ Zázvorkova 1994'!G26</f>
        <v>28300</v>
      </c>
      <c r="H26" s="22">
        <f>'MŠ Běhounkova 2300'!H26+'MŠ Běhounkova 2474'!H26+'MŠ Herčíkova 2190'!H26+'MŠ Horákova 2064'!H26+'MŠ Hostinského 1534'!H26+'MŠ Husníkova 2075'!H26+'MŠ Husníkova 2076'!H26+'MŠ Chlupova 1798'!H26+'MŠ Chlupova 1799'!H26+'MŠ Janského 2187'!H26+'MŠ Janského 2188'!H26+'MŠ Klausova 2449'!H26+'MŠ Mezi Školami 2323'!H26+'MŠ Mezi Školami 2482 '!H26+'MŠ Mohylová 1964'!H26+'MŠ Ovčí Hájek 2174'!H26+'MŠ Ovčí Hájek 2177'!H26+'MŠ Podpěrova 1880'!H26+'MŠ Trávníčkova 1747'!H26+'MŠ Vlachova 1501'!H26+'MŠ Vlasákova 955'!H26+'MŠ Zázvorkova 1994'!H26</f>
        <v>28300</v>
      </c>
      <c r="I26" s="22">
        <f>'MŠ Běhounkova 2300'!I26+'MŠ Běhounkova 2474'!I26+'MŠ Herčíkova 2190'!I26+'MŠ Horákova 2064'!I26+'MŠ Hostinského 1534'!I26+'MŠ Husníkova 2075'!I26+'MŠ Husníkova 2076'!I26+'MŠ Chlupova 1798'!I26+'MŠ Chlupova 1799'!I26+'MŠ Janského 2187'!I26+'MŠ Janského 2188'!I26+'MŠ Klausova 2449'!I26+'MŠ Mezi Školami 2323'!I26+'MŠ Mezi Školami 2482 '!I26+'MŠ Mohylová 1964'!I26+'MŠ Ovčí Hájek 2174'!I26+'MŠ Ovčí Hájek 2177'!I26+'MŠ Podpěrova 1880'!I26+'MŠ Trávníčkova 1747'!I26+'MŠ Vlachova 1501'!I26+'MŠ Vlasákova 955'!I26+'MŠ Zázvorkova 1994'!I26</f>
        <v>0</v>
      </c>
      <c r="J26" s="43">
        <v>0</v>
      </c>
      <c r="L26" s="44"/>
      <c r="N26" s="44"/>
    </row>
    <row r="27" spans="1:14" ht="15" customHeight="1" x14ac:dyDescent="0.2">
      <c r="A27" s="10" t="s">
        <v>141</v>
      </c>
      <c r="B27" s="11">
        <v>512</v>
      </c>
      <c r="C27" s="24">
        <f>'MŠ Běhounkova 2300'!C27+'MŠ Běhounkova 2474'!C27+'MŠ Herčíkova 2190'!C27+'MŠ Horákova 2064'!C27+'MŠ Hostinského 1534'!C27+'MŠ Husníkova 2075'!C27+'MŠ Husníkova 2076'!C27+'MŠ Chlupova 1798'!C27+'MŠ Chlupova 1799'!C27+'MŠ Janského 2187'!C27+'MŠ Janského 2188'!C27+'MŠ Klausova 2449'!C27+'MŠ Mezi Školami 2323'!C27+'MŠ Mezi Školami 2482 '!C27+'MŠ Mohylová 1964'!C27+'MŠ Ovčí Hájek 2174'!C27+'MŠ Ovčí Hájek 2177'!C27+'MŠ Podpěrova 1880'!C27+'MŠ Trávníčkova 1747'!C27+'MŠ Vlachova 1501'!C27+'MŠ Vlasákova 955'!C27+'MŠ Zázvorkova 1994'!C27</f>
        <v>187100</v>
      </c>
      <c r="D27" s="22">
        <f>'MŠ Běhounkova 2300'!D27+'MŠ Běhounkova 2474'!D27+'MŠ Herčíkova 2190'!D27+'MŠ Horákova 2064'!D27+'MŠ Hostinského 1534'!D27+'MŠ Husníkova 2075'!D27+'MŠ Husníkova 2076'!D27+'MŠ Chlupova 1798'!D27+'MŠ Chlupova 1799'!D27+'MŠ Janského 2187'!D27+'MŠ Janského 2188'!D27+'MŠ Klausova 2449'!D27+'MŠ Mezi Školami 2323'!D27+'MŠ Mezi Školami 2482 '!D27+'MŠ Mohylová 1964'!D27+'MŠ Ovčí Hájek 2174'!D27+'MŠ Ovčí Hájek 2177'!D27+'MŠ Podpěrova 1880'!D27+'MŠ Trávníčkova 1747'!D27+'MŠ Vlachova 1501'!D27+'MŠ Vlasákova 955'!D27+'MŠ Zázvorkova 1994'!D27</f>
        <v>114300</v>
      </c>
      <c r="E27" s="22">
        <f>'MŠ Běhounkova 2300'!E27+'MŠ Běhounkova 2474'!E27+'MŠ Herčíkova 2190'!E27+'MŠ Horákova 2064'!E27+'MŠ Hostinského 1534'!E27+'MŠ Husníkova 2075'!E27+'MŠ Husníkova 2076'!E27+'MŠ Chlupova 1798'!E27+'MŠ Chlupova 1799'!E27+'MŠ Janského 2187'!E27+'MŠ Janského 2188'!E27+'MŠ Klausova 2449'!E27+'MŠ Mezi Školami 2323'!E27+'MŠ Mezi Školami 2482 '!E27+'MŠ Mohylová 1964'!E27+'MŠ Ovčí Hájek 2174'!E27+'MŠ Ovčí Hájek 2177'!E27+'MŠ Podpěrova 1880'!E27+'MŠ Trávníčkova 1747'!E27+'MŠ Vlachova 1501'!E27+'MŠ Vlasákova 955'!E27+'MŠ Zázvorkova 1994'!E27</f>
        <v>104944</v>
      </c>
      <c r="F27" s="43">
        <f t="shared" si="2"/>
        <v>0.91814523184601926</v>
      </c>
      <c r="G27" s="24">
        <f>'MŠ Běhounkova 2300'!G27+'MŠ Běhounkova 2474'!G27+'MŠ Herčíkova 2190'!G27+'MŠ Horákova 2064'!G27+'MŠ Hostinského 1534'!G27+'MŠ Husníkova 2075'!G27+'MŠ Husníkova 2076'!G27+'MŠ Chlupova 1798'!G27+'MŠ Chlupova 1799'!G27+'MŠ Janského 2187'!G27+'MŠ Janského 2188'!G27+'MŠ Klausova 2449'!G27+'MŠ Mezi Školami 2323'!G27+'MŠ Mezi Školami 2482 '!G27+'MŠ Mohylová 1964'!G27+'MŠ Ovčí Hájek 2174'!G27+'MŠ Ovčí Hájek 2177'!G27+'MŠ Podpěrova 1880'!G27+'MŠ Trávníčkova 1747'!G27+'MŠ Vlachova 1501'!G27+'MŠ Vlasákova 955'!G27+'MŠ Zázvorkova 1994'!G27</f>
        <v>0</v>
      </c>
      <c r="H27" s="22">
        <f>'MŠ Běhounkova 2300'!H27+'MŠ Běhounkova 2474'!H27+'MŠ Herčíkova 2190'!H27+'MŠ Horákova 2064'!H27+'MŠ Hostinského 1534'!H27+'MŠ Husníkova 2075'!H27+'MŠ Husníkova 2076'!H27+'MŠ Chlupova 1798'!H27+'MŠ Chlupova 1799'!H27+'MŠ Janského 2187'!H27+'MŠ Janského 2188'!H27+'MŠ Klausova 2449'!H27+'MŠ Mezi Školami 2323'!H27+'MŠ Mezi Školami 2482 '!H27+'MŠ Mohylová 1964'!H27+'MŠ Ovčí Hájek 2174'!H27+'MŠ Ovčí Hájek 2177'!H27+'MŠ Podpěrova 1880'!H27+'MŠ Trávníčkova 1747'!H27+'MŠ Vlachova 1501'!H27+'MŠ Vlasákova 955'!H27+'MŠ Zázvorkova 1994'!H27</f>
        <v>0</v>
      </c>
      <c r="I27" s="22">
        <f>'MŠ Běhounkova 2300'!I27+'MŠ Běhounkova 2474'!I27+'MŠ Herčíkova 2190'!I27+'MŠ Horákova 2064'!I27+'MŠ Hostinského 1534'!I27+'MŠ Husníkova 2075'!I27+'MŠ Husníkova 2076'!I27+'MŠ Chlupova 1798'!I27+'MŠ Chlupova 1799'!I27+'MŠ Janského 2187'!I27+'MŠ Janského 2188'!I27+'MŠ Klausova 2449'!I27+'MŠ Mezi Školami 2323'!I27+'MŠ Mezi Školami 2482 '!I27+'MŠ Mohylová 1964'!I27+'MŠ Ovčí Hájek 2174'!I27+'MŠ Ovčí Hájek 2177'!I27+'MŠ Podpěrova 1880'!I27+'MŠ Trávníčkova 1747'!I27+'MŠ Vlachova 1501'!I27+'MŠ Vlasákova 955'!I27+'MŠ Zázvorkova 1994'!I27</f>
        <v>0</v>
      </c>
      <c r="J27" s="43">
        <v>0</v>
      </c>
      <c r="L27" s="44"/>
      <c r="N27" s="44"/>
    </row>
    <row r="28" spans="1:14" ht="15" customHeight="1" x14ac:dyDescent="0.2">
      <c r="A28" s="10" t="s">
        <v>132</v>
      </c>
      <c r="B28" s="11">
        <v>513</v>
      </c>
      <c r="C28" s="24">
        <f>'MŠ Běhounkova 2300'!C28+'MŠ Běhounkova 2474'!C28+'MŠ Herčíkova 2190'!C28+'MŠ Horákova 2064'!C28+'MŠ Hostinského 1534'!C28+'MŠ Husníkova 2075'!C28+'MŠ Husníkova 2076'!C28+'MŠ Chlupova 1798'!C28+'MŠ Chlupova 1799'!C28+'MŠ Janského 2187'!C28+'MŠ Janského 2188'!C28+'MŠ Klausova 2449'!C28+'MŠ Mezi Školami 2323'!C28+'MŠ Mezi Školami 2482 '!C28+'MŠ Mohylová 1964'!C28+'MŠ Ovčí Hájek 2174'!C28+'MŠ Ovčí Hájek 2177'!C28+'MŠ Podpěrova 1880'!C28+'MŠ Trávníčkova 1747'!C28+'MŠ Vlachova 1501'!C28+'MŠ Vlasákova 955'!C28+'MŠ Zázvorkova 1994'!C28</f>
        <v>8500</v>
      </c>
      <c r="D28" s="22">
        <f>'MŠ Běhounkova 2300'!D28+'MŠ Běhounkova 2474'!D28+'MŠ Herčíkova 2190'!D28+'MŠ Horákova 2064'!D28+'MŠ Hostinského 1534'!D28+'MŠ Husníkova 2075'!D28+'MŠ Husníkova 2076'!D28+'MŠ Chlupova 1798'!D28+'MŠ Chlupova 1799'!D28+'MŠ Janského 2187'!D28+'MŠ Janského 2188'!D28+'MŠ Klausova 2449'!D28+'MŠ Mezi Školami 2323'!D28+'MŠ Mezi Školami 2482 '!D28+'MŠ Mohylová 1964'!D28+'MŠ Ovčí Hájek 2174'!D28+'MŠ Ovčí Hájek 2177'!D28+'MŠ Podpěrova 1880'!D28+'MŠ Trávníčkova 1747'!D28+'MŠ Vlachova 1501'!D28+'MŠ Vlasákova 955'!D28+'MŠ Zázvorkova 1994'!D28</f>
        <v>2100</v>
      </c>
      <c r="E28" s="22">
        <f>'MŠ Běhounkova 2300'!E28+'MŠ Běhounkova 2474'!E28+'MŠ Herčíkova 2190'!E28+'MŠ Horákova 2064'!E28+'MŠ Hostinského 1534'!E28+'MŠ Husníkova 2075'!E28+'MŠ Husníkova 2076'!E28+'MŠ Chlupova 1798'!E28+'MŠ Chlupova 1799'!E28+'MŠ Janského 2187'!E28+'MŠ Janského 2188'!E28+'MŠ Klausova 2449'!E28+'MŠ Mezi Školami 2323'!E28+'MŠ Mezi Školami 2482 '!E28+'MŠ Mohylová 1964'!E28+'MŠ Ovčí Hájek 2174'!E28+'MŠ Ovčí Hájek 2177'!E28+'MŠ Podpěrova 1880'!E28+'MŠ Trávníčkova 1747'!E28+'MŠ Vlachova 1501'!E28+'MŠ Vlasákova 955'!E28+'MŠ Zázvorkova 1994'!E28</f>
        <v>1909</v>
      </c>
      <c r="F28" s="43">
        <f t="shared" si="2"/>
        <v>0.90904761904761899</v>
      </c>
      <c r="G28" s="24">
        <f>'MŠ Běhounkova 2300'!G28+'MŠ Běhounkova 2474'!G28+'MŠ Herčíkova 2190'!G28+'MŠ Horákova 2064'!G28+'MŠ Hostinského 1534'!G28+'MŠ Husníkova 2075'!G28+'MŠ Husníkova 2076'!G28+'MŠ Chlupova 1798'!G28+'MŠ Chlupova 1799'!G28+'MŠ Janského 2187'!G28+'MŠ Janského 2188'!G28+'MŠ Klausova 2449'!G28+'MŠ Mezi Školami 2323'!G28+'MŠ Mezi Školami 2482 '!G28+'MŠ Mohylová 1964'!G28+'MŠ Ovčí Hájek 2174'!G28+'MŠ Ovčí Hájek 2177'!G28+'MŠ Podpěrova 1880'!G28+'MŠ Trávníčkova 1747'!G28+'MŠ Vlachova 1501'!G28+'MŠ Vlasákova 955'!G28+'MŠ Zázvorkova 1994'!G28</f>
        <v>0</v>
      </c>
      <c r="H28" s="22">
        <f>'MŠ Běhounkova 2300'!H28+'MŠ Běhounkova 2474'!H28+'MŠ Herčíkova 2190'!H28+'MŠ Horákova 2064'!H28+'MŠ Hostinského 1534'!H28+'MŠ Husníkova 2075'!H28+'MŠ Husníkova 2076'!H28+'MŠ Chlupova 1798'!H28+'MŠ Chlupova 1799'!H28+'MŠ Janského 2187'!H28+'MŠ Janského 2188'!H28+'MŠ Klausova 2449'!H28+'MŠ Mezi Školami 2323'!H28+'MŠ Mezi Školami 2482 '!H28+'MŠ Mohylová 1964'!H28+'MŠ Ovčí Hájek 2174'!H28+'MŠ Ovčí Hájek 2177'!H28+'MŠ Podpěrova 1880'!H28+'MŠ Trávníčkova 1747'!H28+'MŠ Vlachova 1501'!H28+'MŠ Vlasákova 955'!H28+'MŠ Zázvorkova 1994'!H28</f>
        <v>0</v>
      </c>
      <c r="I28" s="22">
        <f>'MŠ Běhounkova 2300'!I28+'MŠ Běhounkova 2474'!I28+'MŠ Herčíkova 2190'!I28+'MŠ Horákova 2064'!I28+'MŠ Hostinského 1534'!I28+'MŠ Husníkova 2075'!I28+'MŠ Husníkova 2076'!I28+'MŠ Chlupova 1798'!I28+'MŠ Chlupova 1799'!I28+'MŠ Janského 2187'!I28+'MŠ Janského 2188'!I28+'MŠ Klausova 2449'!I28+'MŠ Mezi Školami 2323'!I28+'MŠ Mezi Školami 2482 '!I28+'MŠ Mohylová 1964'!I28+'MŠ Ovčí Hájek 2174'!I28+'MŠ Ovčí Hájek 2177'!I28+'MŠ Podpěrova 1880'!I28+'MŠ Trávníčkova 1747'!I28+'MŠ Vlachova 1501'!I28+'MŠ Vlasákova 955'!I28+'MŠ Zázvorkova 1994'!I28</f>
        <v>0</v>
      </c>
      <c r="J28" s="43">
        <v>0</v>
      </c>
      <c r="L28" s="44"/>
      <c r="N28" s="44"/>
    </row>
    <row r="29" spans="1:14" ht="15" customHeight="1" x14ac:dyDescent="0.2">
      <c r="A29" s="10" t="s">
        <v>133</v>
      </c>
      <c r="B29" s="11">
        <v>518</v>
      </c>
      <c r="C29" s="24">
        <f>'MŠ Běhounkova 2300'!C29+'MŠ Běhounkova 2474'!C29+'MŠ Herčíkova 2190'!C29+'MŠ Horákova 2064'!C29+'MŠ Hostinského 1534'!C29+'MŠ Husníkova 2075'!C29+'MŠ Husníkova 2076'!C29+'MŠ Chlupova 1798'!C29+'MŠ Chlupova 1799'!C29+'MŠ Janského 2187'!C29+'MŠ Janského 2188'!C29+'MŠ Klausova 2449'!C29+'MŠ Mezi Školami 2323'!C29+'MŠ Mezi Školami 2482 '!C29+'MŠ Mohylová 1964'!C29+'MŠ Ovčí Hájek 2174'!C29+'MŠ Ovčí Hájek 2177'!C29+'MŠ Podpěrova 1880'!C29+'MŠ Trávníčkova 1747'!C29+'MŠ Vlachova 1501'!C29+'MŠ Vlasákova 955'!C29+'MŠ Zázvorkova 1994'!C29</f>
        <v>4625500</v>
      </c>
      <c r="D29" s="22">
        <f>'MŠ Běhounkova 2300'!D29+'MŠ Běhounkova 2474'!D29+'MŠ Herčíkova 2190'!D29+'MŠ Horákova 2064'!D29+'MŠ Hostinského 1534'!D29+'MŠ Husníkova 2075'!D29+'MŠ Husníkova 2076'!D29+'MŠ Chlupova 1798'!D29+'MŠ Chlupova 1799'!D29+'MŠ Janského 2187'!D29+'MŠ Janského 2188'!D29+'MŠ Klausova 2449'!D29+'MŠ Mezi Školami 2323'!D29+'MŠ Mezi Školami 2482 '!D29+'MŠ Mohylová 1964'!D29+'MŠ Ovčí Hájek 2174'!D29+'MŠ Ovčí Hájek 2177'!D29+'MŠ Podpěrova 1880'!D29+'MŠ Trávníčkova 1747'!D29+'MŠ Vlachova 1501'!D29+'MŠ Vlasákova 955'!D29+'MŠ Zázvorkova 1994'!D29</f>
        <v>6656400</v>
      </c>
      <c r="E29" s="22">
        <f>'MŠ Běhounkova 2300'!E29+'MŠ Běhounkova 2474'!E29+'MŠ Herčíkova 2190'!E29+'MŠ Horákova 2064'!E29+'MŠ Hostinského 1534'!E29+'MŠ Husníkova 2075'!E29+'MŠ Husníkova 2076'!E29+'MŠ Chlupova 1798'!E29+'MŠ Chlupova 1799'!E29+'MŠ Janského 2187'!E29+'MŠ Janského 2188'!E29+'MŠ Klausova 2449'!E29+'MŠ Mezi Školami 2323'!E29+'MŠ Mezi Školami 2482 '!E29+'MŠ Mohylová 1964'!E29+'MŠ Ovčí Hájek 2174'!E29+'MŠ Ovčí Hájek 2177'!E29+'MŠ Podpěrova 1880'!E29+'MŠ Trávníčkova 1747'!E29+'MŠ Vlachova 1501'!E29+'MŠ Vlasákova 955'!E29+'MŠ Zázvorkova 1994'!E29</f>
        <v>6629874.1100000003</v>
      </c>
      <c r="F29" s="43">
        <f t="shared" si="2"/>
        <v>0.99601497956853557</v>
      </c>
      <c r="G29" s="24">
        <f>'MŠ Běhounkova 2300'!G29+'MŠ Běhounkova 2474'!G29+'MŠ Herčíkova 2190'!G29+'MŠ Horákova 2064'!G29+'MŠ Hostinského 1534'!G29+'MŠ Husníkova 2075'!G29+'MŠ Husníkova 2076'!G29+'MŠ Chlupova 1798'!G29+'MŠ Chlupova 1799'!G29+'MŠ Janského 2187'!G29+'MŠ Janského 2188'!G29+'MŠ Klausova 2449'!G29+'MŠ Mezi Školami 2323'!G29+'MŠ Mezi Školami 2482 '!G29+'MŠ Mohylová 1964'!G29+'MŠ Ovčí Hájek 2174'!G29+'MŠ Ovčí Hájek 2177'!G29+'MŠ Podpěrova 1880'!G29+'MŠ Trávníčkova 1747'!G29+'MŠ Vlachova 1501'!G29+'MŠ Vlasákova 955'!G29+'MŠ Zázvorkova 1994'!G29</f>
        <v>31900</v>
      </c>
      <c r="H29" s="22">
        <f>'MŠ Běhounkova 2300'!H29+'MŠ Běhounkova 2474'!H29+'MŠ Herčíkova 2190'!H29+'MŠ Horákova 2064'!H29+'MŠ Hostinského 1534'!H29+'MŠ Husníkova 2075'!H29+'MŠ Husníkova 2076'!H29+'MŠ Chlupova 1798'!H29+'MŠ Chlupova 1799'!H29+'MŠ Janského 2187'!H29+'MŠ Janského 2188'!H29+'MŠ Klausova 2449'!H29+'MŠ Mezi Školami 2323'!H29+'MŠ Mezi Školami 2482 '!H29+'MŠ Mohylová 1964'!H29+'MŠ Ovčí Hájek 2174'!H29+'MŠ Ovčí Hájek 2177'!H29+'MŠ Podpěrova 1880'!H29+'MŠ Trávníčkova 1747'!H29+'MŠ Vlachova 1501'!H29+'MŠ Vlasákova 955'!H29+'MŠ Zázvorkova 1994'!H29</f>
        <v>26700</v>
      </c>
      <c r="I29" s="22">
        <f>'MŠ Běhounkova 2300'!I29+'MŠ Běhounkova 2474'!I29+'MŠ Herčíkova 2190'!I29+'MŠ Horákova 2064'!I29+'MŠ Hostinského 1534'!I29+'MŠ Husníkova 2075'!I29+'MŠ Husníkova 2076'!I29+'MŠ Chlupova 1798'!I29+'MŠ Chlupova 1799'!I29+'MŠ Janského 2187'!I29+'MŠ Janského 2188'!I29+'MŠ Klausova 2449'!I29+'MŠ Mezi Školami 2323'!I29+'MŠ Mezi Školami 2482 '!I29+'MŠ Mohylová 1964'!I29+'MŠ Ovčí Hájek 2174'!I29+'MŠ Ovčí Hájek 2177'!I29+'MŠ Podpěrova 1880'!I29+'MŠ Trávníčkova 1747'!I29+'MŠ Vlachova 1501'!I29+'MŠ Vlasákova 955'!I29+'MŠ Zázvorkova 1994'!I29</f>
        <v>10839</v>
      </c>
      <c r="J29" s="43">
        <f>I29/H29</f>
        <v>0.40595505617977529</v>
      </c>
      <c r="L29" s="44"/>
      <c r="N29" s="44"/>
    </row>
    <row r="30" spans="1:14" ht="15" customHeight="1" x14ac:dyDescent="0.2">
      <c r="A30" s="10" t="s">
        <v>134</v>
      </c>
      <c r="B30" s="11">
        <v>521</v>
      </c>
      <c r="C30" s="24">
        <f>'MŠ Běhounkova 2300'!C30+'MŠ Běhounkova 2474'!C30+'MŠ Herčíkova 2190'!C30+'MŠ Horákova 2064'!C30+'MŠ Hostinského 1534'!C30+'MŠ Husníkova 2075'!C30+'MŠ Husníkova 2076'!C30+'MŠ Chlupova 1798'!C30+'MŠ Chlupova 1799'!C30+'MŠ Janského 2187'!C30+'MŠ Janského 2188'!C30+'MŠ Klausova 2449'!C30+'MŠ Mezi Školami 2323'!C30+'MŠ Mezi Školami 2482 '!C30+'MŠ Mohylová 1964'!C30+'MŠ Ovčí Hájek 2174'!C30+'MŠ Ovčí Hájek 2177'!C30+'MŠ Podpěrova 1880'!C30+'MŠ Trávníčkova 1747'!C30+'MŠ Vlachova 1501'!C30+'MŠ Vlasákova 955'!C30+'MŠ Zázvorkova 1994'!C30</f>
        <v>696000</v>
      </c>
      <c r="D30" s="22">
        <f>'MŠ Běhounkova 2300'!D30+'MŠ Běhounkova 2474'!D30+'MŠ Herčíkova 2190'!D30+'MŠ Horákova 2064'!D30+'MŠ Hostinského 1534'!D30+'MŠ Husníkova 2075'!D30+'MŠ Husníkova 2076'!D30+'MŠ Chlupova 1798'!D30+'MŠ Chlupova 1799'!D30+'MŠ Janského 2187'!D30+'MŠ Janského 2188'!D30+'MŠ Klausova 2449'!D30+'MŠ Mezi Školami 2323'!D30+'MŠ Mezi Školami 2482 '!D30+'MŠ Mohylová 1964'!D30+'MŠ Ovčí Hájek 2174'!D30+'MŠ Ovčí Hájek 2177'!D30+'MŠ Podpěrova 1880'!D30+'MŠ Trávníčkova 1747'!D30+'MŠ Vlachova 1501'!D30+'MŠ Vlasákova 955'!D30+'MŠ Zázvorkova 1994'!D30</f>
        <v>6779110</v>
      </c>
      <c r="E30" s="22">
        <f>'MŠ Běhounkova 2300'!E30+'MŠ Běhounkova 2474'!E30+'MŠ Herčíkova 2190'!E30+'MŠ Horákova 2064'!E30+'MŠ Hostinského 1534'!E30+'MŠ Husníkova 2075'!E30+'MŠ Husníkova 2076'!E30+'MŠ Chlupova 1798'!E30+'MŠ Chlupova 1799'!E30+'MŠ Janského 2187'!E30+'MŠ Janského 2188'!E30+'MŠ Klausova 2449'!E30+'MŠ Mezi Školami 2323'!E30+'MŠ Mezi Školami 2482 '!E30+'MŠ Mohylová 1964'!E30+'MŠ Ovčí Hájek 2174'!E30+'MŠ Ovčí Hájek 2177'!E30+'MŠ Podpěrova 1880'!E30+'MŠ Trávníčkova 1747'!E30+'MŠ Vlachova 1501'!E30+'MŠ Vlasákova 955'!E30+'MŠ Zázvorkova 1994'!E30</f>
        <v>6362174.2000000002</v>
      </c>
      <c r="F30" s="43">
        <f t="shared" si="2"/>
        <v>0.93849697084130512</v>
      </c>
      <c r="G30" s="24">
        <f>'MŠ Běhounkova 2300'!G30+'MŠ Běhounkova 2474'!G30+'MŠ Herčíkova 2190'!G30+'MŠ Horákova 2064'!G30+'MŠ Hostinského 1534'!G30+'MŠ Husníkova 2075'!G30+'MŠ Husníkova 2076'!G30+'MŠ Chlupova 1798'!G30+'MŠ Chlupova 1799'!G30+'MŠ Janského 2187'!G30+'MŠ Janského 2188'!G30+'MŠ Klausova 2449'!G30+'MŠ Mezi Školami 2323'!G30+'MŠ Mezi Školami 2482 '!G30+'MŠ Mohylová 1964'!G30+'MŠ Ovčí Hájek 2174'!G30+'MŠ Ovčí Hájek 2177'!G30+'MŠ Podpěrova 1880'!G30+'MŠ Trávníčkova 1747'!G30+'MŠ Vlachova 1501'!G30+'MŠ Vlasákova 955'!G30+'MŠ Zázvorkova 1994'!G30</f>
        <v>330300</v>
      </c>
      <c r="H30" s="22">
        <f>'MŠ Běhounkova 2300'!H30+'MŠ Běhounkova 2474'!H30+'MŠ Herčíkova 2190'!H30+'MŠ Horákova 2064'!H30+'MŠ Hostinského 1534'!H30+'MŠ Husníkova 2075'!H30+'MŠ Husníkova 2076'!H30+'MŠ Chlupova 1798'!H30+'MŠ Chlupova 1799'!H30+'MŠ Janského 2187'!H30+'MŠ Janského 2188'!H30+'MŠ Klausova 2449'!H30+'MŠ Mezi Školami 2323'!H30+'MŠ Mezi Školami 2482 '!H30+'MŠ Mohylová 1964'!H30+'MŠ Ovčí Hájek 2174'!H30+'MŠ Ovčí Hájek 2177'!H30+'MŠ Podpěrova 1880'!H30+'MŠ Trávníčkova 1747'!H30+'MŠ Vlachova 1501'!H30+'MŠ Vlasákova 955'!H30+'MŠ Zázvorkova 1994'!H30</f>
        <v>231300</v>
      </c>
      <c r="I30" s="22">
        <f>'MŠ Běhounkova 2300'!I30+'MŠ Běhounkova 2474'!I30+'MŠ Herčíkova 2190'!I30+'MŠ Horákova 2064'!I30+'MŠ Hostinského 1534'!I30+'MŠ Husníkova 2075'!I30+'MŠ Husníkova 2076'!I30+'MŠ Chlupova 1798'!I30+'MŠ Chlupova 1799'!I30+'MŠ Janského 2187'!I30+'MŠ Janského 2188'!I30+'MŠ Klausova 2449'!I30+'MŠ Mezi Školami 2323'!I30+'MŠ Mezi Školami 2482 '!I30+'MŠ Mohylová 1964'!I30+'MŠ Ovčí Hájek 2174'!I30+'MŠ Ovčí Hájek 2177'!I30+'MŠ Podpěrova 1880'!I30+'MŠ Trávníčkova 1747'!I30+'MŠ Vlachova 1501'!I30+'MŠ Vlasákova 955'!I30+'MŠ Zázvorkova 1994'!I30</f>
        <v>189457</v>
      </c>
      <c r="J30" s="43">
        <f>I30/H30</f>
        <v>0.819096411586684</v>
      </c>
      <c r="L30" s="44"/>
      <c r="N30" s="44"/>
    </row>
    <row r="31" spans="1:14" ht="15" customHeight="1" x14ac:dyDescent="0.2">
      <c r="A31" s="10" t="s">
        <v>135</v>
      </c>
      <c r="B31" s="11">
        <v>524</v>
      </c>
      <c r="C31" s="24">
        <f>'MŠ Běhounkova 2300'!C31+'MŠ Běhounkova 2474'!C31+'MŠ Herčíkova 2190'!C31+'MŠ Horákova 2064'!C31+'MŠ Hostinského 1534'!C31+'MŠ Husníkova 2075'!C31+'MŠ Husníkova 2076'!C31+'MŠ Chlupova 1798'!C31+'MŠ Chlupova 1799'!C31+'MŠ Janského 2187'!C31+'MŠ Janského 2188'!C31+'MŠ Klausova 2449'!C31+'MŠ Mezi Školami 2323'!C31+'MŠ Mezi Školami 2482 '!C31+'MŠ Mohylová 1964'!C31+'MŠ Ovčí Hájek 2174'!C31+'MŠ Ovčí Hájek 2177'!C31+'MŠ Podpěrova 1880'!C31+'MŠ Trávníčkova 1747'!C31+'MŠ Vlachova 1501'!C31+'MŠ Vlasákova 955'!C31+'MŠ Zázvorkova 1994'!C31</f>
        <v>179000</v>
      </c>
      <c r="D31" s="22">
        <f>'MŠ Běhounkova 2300'!D31+'MŠ Běhounkova 2474'!D31+'MŠ Herčíkova 2190'!D31+'MŠ Horákova 2064'!D31+'MŠ Hostinského 1534'!D31+'MŠ Husníkova 2075'!D31+'MŠ Husníkova 2076'!D31+'MŠ Chlupova 1798'!D31+'MŠ Chlupova 1799'!D31+'MŠ Janského 2187'!D31+'MŠ Janského 2188'!D31+'MŠ Klausova 2449'!D31+'MŠ Mezi Školami 2323'!D31+'MŠ Mezi Školami 2482 '!D31+'MŠ Mohylová 1964'!D31+'MŠ Ovčí Hájek 2174'!D31+'MŠ Ovčí Hájek 2177'!D31+'MŠ Podpěrova 1880'!D31+'MŠ Trávníčkova 1747'!D31+'MŠ Vlachova 1501'!D31+'MŠ Vlasákova 955'!D31+'MŠ Zázvorkova 1994'!D31</f>
        <v>2280590</v>
      </c>
      <c r="E31" s="22">
        <f>'MŠ Běhounkova 2300'!E31+'MŠ Běhounkova 2474'!E31+'MŠ Herčíkova 2190'!E31+'MŠ Horákova 2064'!E31+'MŠ Hostinského 1534'!E31+'MŠ Husníkova 2075'!E31+'MŠ Husníkova 2076'!E31+'MŠ Chlupova 1798'!E31+'MŠ Chlupova 1799'!E31+'MŠ Janského 2187'!E31+'MŠ Janského 2188'!E31+'MŠ Klausova 2449'!E31+'MŠ Mezi Školami 2323'!E31+'MŠ Mezi Školami 2482 '!E31+'MŠ Mohylová 1964'!E31+'MŠ Ovčí Hájek 2174'!E31+'MŠ Ovčí Hájek 2177'!E31+'MŠ Podpěrova 1880'!E31+'MŠ Trávníčkova 1747'!E31+'MŠ Vlachova 1501'!E31+'MŠ Vlasákova 955'!E31+'MŠ Zázvorkova 1994'!E31</f>
        <v>2165157.9900000002</v>
      </c>
      <c r="F31" s="43">
        <f t="shared" si="2"/>
        <v>0.94938502317382789</v>
      </c>
      <c r="G31" s="24">
        <f>'MŠ Běhounkova 2300'!G31+'MŠ Běhounkova 2474'!G31+'MŠ Herčíkova 2190'!G31+'MŠ Horákova 2064'!G31+'MŠ Hostinského 1534'!G31+'MŠ Husníkova 2075'!G31+'MŠ Husníkova 2076'!G31+'MŠ Chlupova 1798'!G31+'MŠ Chlupova 1799'!G31+'MŠ Janského 2187'!G31+'MŠ Janského 2188'!G31+'MŠ Klausova 2449'!G31+'MŠ Mezi Školami 2323'!G31+'MŠ Mezi Školami 2482 '!G31+'MŠ Mohylová 1964'!G31+'MŠ Ovčí Hájek 2174'!G31+'MŠ Ovčí Hájek 2177'!G31+'MŠ Podpěrova 1880'!G31+'MŠ Trávníčkova 1747'!G31+'MŠ Vlachova 1501'!G31+'MŠ Vlasákova 955'!G31+'MŠ Zázvorkova 1994'!G31</f>
        <v>4600</v>
      </c>
      <c r="H31" s="22">
        <f>'MŠ Běhounkova 2300'!H31+'MŠ Běhounkova 2474'!H31+'MŠ Herčíkova 2190'!H31+'MŠ Horákova 2064'!H31+'MŠ Hostinského 1534'!H31+'MŠ Husníkova 2075'!H31+'MŠ Husníkova 2076'!H31+'MŠ Chlupova 1798'!H31+'MŠ Chlupova 1799'!H31+'MŠ Janského 2187'!H31+'MŠ Janského 2188'!H31+'MŠ Klausova 2449'!H31+'MŠ Mezi Školami 2323'!H31+'MŠ Mezi Školami 2482 '!H31+'MŠ Mohylová 1964'!H31+'MŠ Ovčí Hájek 2174'!H31+'MŠ Ovčí Hájek 2177'!H31+'MŠ Podpěrova 1880'!H31+'MŠ Trávníčkova 1747'!H31+'MŠ Vlachova 1501'!H31+'MŠ Vlasákova 955'!H31+'MŠ Zázvorkova 1994'!H31</f>
        <v>4600</v>
      </c>
      <c r="I31" s="22">
        <f>'MŠ Běhounkova 2300'!I31+'MŠ Běhounkova 2474'!I31+'MŠ Herčíkova 2190'!I31+'MŠ Horákova 2064'!I31+'MŠ Hostinského 1534'!I31+'MŠ Husníkova 2075'!I31+'MŠ Husníkova 2076'!I31+'MŠ Chlupova 1798'!I31+'MŠ Chlupova 1799'!I31+'MŠ Janského 2187'!I31+'MŠ Janského 2188'!I31+'MŠ Klausova 2449'!I31+'MŠ Mezi Školami 2323'!I31+'MŠ Mezi Školami 2482 '!I31+'MŠ Mohylová 1964'!I31+'MŠ Ovčí Hájek 2174'!I31+'MŠ Ovčí Hájek 2177'!I31+'MŠ Podpěrova 1880'!I31+'MŠ Trávníčkova 1747'!I31+'MŠ Vlachova 1501'!I31+'MŠ Vlasákova 955'!I31+'MŠ Zázvorkova 1994'!I31</f>
        <v>0</v>
      </c>
      <c r="J31" s="43">
        <v>0</v>
      </c>
      <c r="L31" s="44"/>
      <c r="N31" s="44"/>
    </row>
    <row r="32" spans="1:14" ht="15" customHeight="1" x14ac:dyDescent="0.2">
      <c r="A32" s="10" t="s">
        <v>206</v>
      </c>
      <c r="B32" s="11">
        <v>527</v>
      </c>
      <c r="C32" s="24">
        <f>'MŠ Běhounkova 2300'!C32+'MŠ Běhounkova 2474'!C32+'MŠ Herčíkova 2190'!C32+'MŠ Horákova 2064'!C32+'MŠ Hostinského 1534'!C32+'MŠ Husníkova 2075'!C32+'MŠ Husníkova 2076'!C32+'MŠ Chlupova 1798'!C32+'MŠ Chlupova 1799'!C32+'MŠ Janského 2187'!C32+'MŠ Janského 2188'!C32+'MŠ Klausova 2449'!C32+'MŠ Mezi Školami 2323'!C32+'MŠ Mezi Školami 2482 '!C32+'MŠ Mohylová 1964'!C32+'MŠ Ovčí Hájek 2174'!C32+'MŠ Ovčí Hájek 2177'!C32+'MŠ Podpěrova 1880'!C32+'MŠ Trávníčkova 1747'!C32+'MŠ Vlachova 1501'!C32+'MŠ Vlasákova 955'!C32+'MŠ Zázvorkova 1994'!C32</f>
        <v>34000</v>
      </c>
      <c r="D32" s="22">
        <f>'MŠ Běhounkova 2300'!D32+'MŠ Běhounkova 2474'!D32+'MŠ Herčíkova 2190'!D32+'MŠ Horákova 2064'!D32+'MŠ Hostinského 1534'!D32+'MŠ Husníkova 2075'!D32+'MŠ Husníkova 2076'!D32+'MŠ Chlupova 1798'!D32+'MŠ Chlupova 1799'!D32+'MŠ Janského 2187'!D32+'MŠ Janského 2188'!D32+'MŠ Klausova 2449'!D32+'MŠ Mezi Školami 2323'!D32+'MŠ Mezi Školami 2482 '!D32+'MŠ Mohylová 1964'!D32+'MŠ Ovčí Hájek 2174'!D32+'MŠ Ovčí Hájek 2177'!D32+'MŠ Podpěrova 1880'!D32+'MŠ Trávníčkova 1747'!D32+'MŠ Vlachova 1501'!D32+'MŠ Vlasákova 955'!D32+'MŠ Zázvorkova 1994'!D32</f>
        <v>594600</v>
      </c>
      <c r="E32" s="22">
        <f>'MŠ Běhounkova 2300'!E32+'MŠ Běhounkova 2474'!E32+'MŠ Herčíkova 2190'!E32+'MŠ Horákova 2064'!E32+'MŠ Hostinského 1534'!E32+'MŠ Husníkova 2075'!E32+'MŠ Husníkova 2076'!E32+'MŠ Chlupova 1798'!E32+'MŠ Chlupova 1799'!E32+'MŠ Janského 2187'!E32+'MŠ Janského 2188'!E32+'MŠ Klausova 2449'!E32+'MŠ Mezi Školami 2323'!E32+'MŠ Mezi Školami 2482 '!E32+'MŠ Mohylová 1964'!E32+'MŠ Ovčí Hájek 2174'!E32+'MŠ Ovčí Hájek 2177'!E32+'MŠ Podpěrova 1880'!E32+'MŠ Trávníčkova 1747'!E32+'MŠ Vlachova 1501'!E32+'MŠ Vlasákova 955'!E32+'MŠ Zázvorkova 1994'!E32</f>
        <v>594011.35</v>
      </c>
      <c r="F32" s="43">
        <f t="shared" si="2"/>
        <v>0.99901000672721152</v>
      </c>
      <c r="G32" s="24">
        <f>'MŠ Běhounkova 2300'!G32+'MŠ Běhounkova 2474'!G32+'MŠ Herčíkova 2190'!G32+'MŠ Horákova 2064'!G32+'MŠ Hostinského 1534'!G32+'MŠ Husníkova 2075'!G32+'MŠ Husníkova 2076'!G32+'MŠ Chlupova 1798'!G32+'MŠ Chlupova 1799'!G32+'MŠ Janského 2187'!G32+'MŠ Janského 2188'!G32+'MŠ Klausova 2449'!G32+'MŠ Mezi Školami 2323'!G32+'MŠ Mezi Školami 2482 '!G32+'MŠ Mohylová 1964'!G32+'MŠ Ovčí Hájek 2174'!G32+'MŠ Ovčí Hájek 2177'!G32+'MŠ Podpěrova 1880'!G32+'MŠ Trávníčkova 1747'!G32+'MŠ Vlachova 1501'!G32+'MŠ Vlasákova 955'!G32+'MŠ Zázvorkova 1994'!G32</f>
        <v>0</v>
      </c>
      <c r="H32" s="22">
        <f>'MŠ Běhounkova 2300'!H32+'MŠ Běhounkova 2474'!H32+'MŠ Herčíkova 2190'!H32+'MŠ Horákova 2064'!H32+'MŠ Hostinského 1534'!H32+'MŠ Husníkova 2075'!H32+'MŠ Husníkova 2076'!H32+'MŠ Chlupova 1798'!H32+'MŠ Chlupova 1799'!H32+'MŠ Janského 2187'!H32+'MŠ Janského 2188'!H32+'MŠ Klausova 2449'!H32+'MŠ Mezi Školami 2323'!H32+'MŠ Mezi Školami 2482 '!H32+'MŠ Mohylová 1964'!H32+'MŠ Ovčí Hájek 2174'!H32+'MŠ Ovčí Hájek 2177'!H32+'MŠ Podpěrova 1880'!H32+'MŠ Trávníčkova 1747'!H32+'MŠ Vlachova 1501'!H32+'MŠ Vlasákova 955'!H32+'MŠ Zázvorkova 1994'!H32</f>
        <v>0</v>
      </c>
      <c r="I32" s="22">
        <f>'MŠ Běhounkova 2300'!I32+'MŠ Běhounkova 2474'!I32+'MŠ Herčíkova 2190'!I32+'MŠ Horákova 2064'!I32+'MŠ Hostinského 1534'!I32+'MŠ Husníkova 2075'!I32+'MŠ Husníkova 2076'!I32+'MŠ Chlupova 1798'!I32+'MŠ Chlupova 1799'!I32+'MŠ Janského 2187'!I32+'MŠ Janského 2188'!I32+'MŠ Klausova 2449'!I32+'MŠ Mezi Školami 2323'!I32+'MŠ Mezi Školami 2482 '!I32+'MŠ Mohylová 1964'!I32+'MŠ Ovčí Hájek 2174'!I32+'MŠ Ovčí Hájek 2177'!I32+'MŠ Podpěrova 1880'!I32+'MŠ Trávníčkova 1747'!I32+'MŠ Vlachova 1501'!I32+'MŠ Vlasákova 955'!I32+'MŠ Zázvorkova 1994'!I32</f>
        <v>0</v>
      </c>
      <c r="J32" s="43" t="e">
        <f>I32/H32</f>
        <v>#DIV/0!</v>
      </c>
      <c r="L32" s="44"/>
      <c r="N32" s="44"/>
    </row>
    <row r="33" spans="1:14" ht="15" customHeight="1" x14ac:dyDescent="0.2">
      <c r="A33" s="10" t="s">
        <v>136</v>
      </c>
      <c r="B33" s="11">
        <v>525</v>
      </c>
      <c r="C33" s="24">
        <f>'MŠ Běhounkova 2300'!C33+'MŠ Běhounkova 2474'!C33+'MŠ Herčíkova 2190'!C33+'MŠ Horákova 2064'!C33+'MŠ Hostinského 1534'!C33+'MŠ Husníkova 2075'!C33+'MŠ Husníkova 2076'!C33+'MŠ Chlupova 1798'!C33+'MŠ Chlupova 1799'!C33+'MŠ Janského 2187'!C33+'MŠ Janského 2188'!C33+'MŠ Klausova 2449'!C33+'MŠ Mezi Školami 2323'!C33+'MŠ Mezi Školami 2482 '!C33+'MŠ Mohylová 1964'!C33+'MŠ Ovčí Hájek 2174'!C33+'MŠ Ovčí Hájek 2177'!C33+'MŠ Podpěrova 1880'!C33+'MŠ Trávníčkova 1747'!C33+'MŠ Vlachova 1501'!C33+'MŠ Vlasákova 955'!C33+'MŠ Zázvorkova 1994'!C33</f>
        <v>400</v>
      </c>
      <c r="D33" s="22">
        <f>'MŠ Běhounkova 2300'!D33+'MŠ Běhounkova 2474'!D33+'MŠ Herčíkova 2190'!D33+'MŠ Horákova 2064'!D33+'MŠ Hostinského 1534'!D33+'MŠ Husníkova 2075'!D33+'MŠ Husníkova 2076'!D33+'MŠ Chlupova 1798'!D33+'MŠ Chlupova 1799'!D33+'MŠ Janského 2187'!D33+'MŠ Janského 2188'!D33+'MŠ Klausova 2449'!D33+'MŠ Mezi Školami 2323'!D33+'MŠ Mezi Školami 2482 '!D33+'MŠ Mohylová 1964'!D33+'MŠ Ovčí Hájek 2174'!D33+'MŠ Ovčí Hájek 2177'!D33+'MŠ Podpěrova 1880'!D33+'MŠ Trávníčkova 1747'!D33+'MŠ Vlachova 1501'!D33+'MŠ Vlasákova 955'!D33+'MŠ Zázvorkova 1994'!D33</f>
        <v>43000</v>
      </c>
      <c r="E33" s="22">
        <f>'MŠ Běhounkova 2300'!E33+'MŠ Běhounkova 2474'!E33+'MŠ Herčíkova 2190'!E33+'MŠ Horákova 2064'!E33+'MŠ Hostinského 1534'!E33+'MŠ Husníkova 2075'!E33+'MŠ Husníkova 2076'!E33+'MŠ Chlupova 1798'!E33+'MŠ Chlupova 1799'!E33+'MŠ Janského 2187'!E33+'MŠ Janského 2188'!E33+'MŠ Klausova 2449'!E33+'MŠ Mezi Školami 2323'!E33+'MŠ Mezi Školami 2482 '!E33+'MŠ Mohylová 1964'!E33+'MŠ Ovčí Hájek 2174'!E33+'MŠ Ovčí Hájek 2177'!E33+'MŠ Podpěrova 1880'!E33+'MŠ Trávníčkova 1747'!E33+'MŠ Vlachova 1501'!E33+'MŠ Vlasákova 955'!E33+'MŠ Zázvorkova 1994'!E33</f>
        <v>42368.26</v>
      </c>
      <c r="F33" s="43">
        <f>E33/D33</f>
        <v>0.98530837209302335</v>
      </c>
      <c r="G33" s="24">
        <f>'MŠ Běhounkova 2300'!G33+'MŠ Běhounkova 2474'!G33+'MŠ Herčíkova 2190'!G33+'MŠ Horákova 2064'!G33+'MŠ Hostinského 1534'!G33+'MŠ Husníkova 2075'!G33+'MŠ Husníkova 2076'!G33+'MŠ Chlupova 1798'!G33+'MŠ Chlupova 1799'!G33+'MŠ Janského 2187'!G33+'MŠ Janského 2188'!G33+'MŠ Klausova 2449'!G33+'MŠ Mezi Školami 2323'!G33+'MŠ Mezi Školami 2482 '!G33+'MŠ Mohylová 1964'!G33+'MŠ Ovčí Hájek 2174'!G33+'MŠ Ovčí Hájek 2177'!G33+'MŠ Podpěrova 1880'!G33+'MŠ Trávníčkova 1747'!G33+'MŠ Vlachova 1501'!G33+'MŠ Vlasákova 955'!G33+'MŠ Zázvorkova 1994'!G33</f>
        <v>0</v>
      </c>
      <c r="H33" s="22">
        <f>'MŠ Běhounkova 2300'!H33+'MŠ Běhounkova 2474'!H33+'MŠ Herčíkova 2190'!H33+'MŠ Horákova 2064'!H33+'MŠ Hostinského 1534'!H33+'MŠ Husníkova 2075'!H33+'MŠ Husníkova 2076'!H33+'MŠ Chlupova 1798'!H33+'MŠ Chlupova 1799'!H33+'MŠ Janského 2187'!H33+'MŠ Janského 2188'!H33+'MŠ Klausova 2449'!H33+'MŠ Mezi Školami 2323'!H33+'MŠ Mezi Školami 2482 '!H33+'MŠ Mohylová 1964'!H33+'MŠ Ovčí Hájek 2174'!H33+'MŠ Ovčí Hájek 2177'!H33+'MŠ Podpěrova 1880'!H33+'MŠ Trávníčkova 1747'!H33+'MŠ Vlachova 1501'!H33+'MŠ Vlasákova 955'!H33+'MŠ Zázvorkova 1994'!H33</f>
        <v>0</v>
      </c>
      <c r="I33" s="22">
        <f>'MŠ Běhounkova 2300'!I33+'MŠ Běhounkova 2474'!I33+'MŠ Herčíkova 2190'!I33+'MŠ Horákova 2064'!I33+'MŠ Hostinského 1534'!I33+'MŠ Husníkova 2075'!I33+'MŠ Husníkova 2076'!I33+'MŠ Chlupova 1798'!I33+'MŠ Chlupova 1799'!I33+'MŠ Janského 2187'!I33+'MŠ Janského 2188'!I33+'MŠ Klausova 2449'!I33+'MŠ Mezi Školami 2323'!I33+'MŠ Mezi Školami 2482 '!I33+'MŠ Mohylová 1964'!I33+'MŠ Ovčí Hájek 2174'!I33+'MŠ Ovčí Hájek 2177'!I33+'MŠ Podpěrova 1880'!I33+'MŠ Trávníčkova 1747'!I33+'MŠ Vlachova 1501'!I33+'MŠ Vlasákova 955'!I33+'MŠ Zázvorkova 1994'!I33</f>
        <v>0</v>
      </c>
      <c r="J33" s="43">
        <v>0</v>
      </c>
      <c r="L33" s="44"/>
      <c r="N33" s="44"/>
    </row>
    <row r="34" spans="1:14" ht="15" customHeight="1" x14ac:dyDescent="0.2">
      <c r="A34" s="10" t="s">
        <v>137</v>
      </c>
      <c r="B34" s="11">
        <v>528</v>
      </c>
      <c r="C34" s="24">
        <f>'MŠ Běhounkova 2300'!C34+'MŠ Běhounkova 2474'!C34+'MŠ Herčíkova 2190'!C34+'MŠ Horákova 2064'!C34+'MŠ Hostinského 1534'!C34+'MŠ Husníkova 2075'!C34+'MŠ Husníkova 2076'!C34+'MŠ Chlupova 1798'!C34+'MŠ Chlupova 1799'!C34+'MŠ Janského 2187'!C34+'MŠ Janského 2188'!C34+'MŠ Klausova 2449'!C34+'MŠ Mezi Školami 2323'!C34+'MŠ Mezi Školami 2482 '!C34+'MŠ Mohylová 1964'!C34+'MŠ Ovčí Hájek 2174'!C34+'MŠ Ovčí Hájek 2177'!C34+'MŠ Podpěrova 1880'!C34+'MŠ Trávníčkova 1747'!C34+'MŠ Vlachova 1501'!C34+'MŠ Vlasákova 955'!C34+'MŠ Zázvorkova 1994'!C34</f>
        <v>0</v>
      </c>
      <c r="D34" s="22">
        <f>'MŠ Běhounkova 2300'!D34+'MŠ Běhounkova 2474'!D34+'MŠ Herčíkova 2190'!D34+'MŠ Horákova 2064'!D34+'MŠ Hostinského 1534'!D34+'MŠ Husníkova 2075'!D34+'MŠ Husníkova 2076'!D34+'MŠ Chlupova 1798'!D34+'MŠ Chlupova 1799'!D34+'MŠ Janského 2187'!D34+'MŠ Janského 2188'!D34+'MŠ Klausova 2449'!D34+'MŠ Mezi Školami 2323'!D34+'MŠ Mezi Školami 2482 '!D34+'MŠ Mohylová 1964'!D34+'MŠ Ovčí Hájek 2174'!D34+'MŠ Ovčí Hájek 2177'!D34+'MŠ Podpěrova 1880'!D34+'MŠ Trávníčkova 1747'!D34+'MŠ Vlachova 1501'!D34+'MŠ Vlasákova 955'!D34+'MŠ Zázvorkova 1994'!D34</f>
        <v>0</v>
      </c>
      <c r="E34" s="22">
        <f>'MŠ Běhounkova 2300'!E34+'MŠ Běhounkova 2474'!E34+'MŠ Herčíkova 2190'!E34+'MŠ Horákova 2064'!E34+'MŠ Hostinského 1534'!E34+'MŠ Husníkova 2075'!E34+'MŠ Husníkova 2076'!E34+'MŠ Chlupova 1798'!E34+'MŠ Chlupova 1799'!E34+'MŠ Janského 2187'!E34+'MŠ Janského 2188'!E34+'MŠ Klausova 2449'!E34+'MŠ Mezi Školami 2323'!E34+'MŠ Mezi Školami 2482 '!E34+'MŠ Mohylová 1964'!E34+'MŠ Ovčí Hájek 2174'!E34+'MŠ Ovčí Hájek 2177'!E34+'MŠ Podpěrova 1880'!E34+'MŠ Trávníčkova 1747'!E34+'MŠ Vlachova 1501'!E34+'MŠ Vlasákova 955'!E34+'MŠ Zázvorkova 1994'!E34</f>
        <v>0</v>
      </c>
      <c r="F34" s="43">
        <v>0</v>
      </c>
      <c r="G34" s="24">
        <f>'MŠ Běhounkova 2300'!G34+'MŠ Běhounkova 2474'!G34+'MŠ Herčíkova 2190'!G34+'MŠ Horákova 2064'!G34+'MŠ Hostinského 1534'!G34+'MŠ Husníkova 2075'!G34+'MŠ Husníkova 2076'!G34+'MŠ Chlupova 1798'!G34+'MŠ Chlupova 1799'!G34+'MŠ Janského 2187'!G34+'MŠ Janského 2188'!G34+'MŠ Klausova 2449'!G34+'MŠ Mezi Školami 2323'!G34+'MŠ Mezi Školami 2482 '!G34+'MŠ Mohylová 1964'!G34+'MŠ Ovčí Hájek 2174'!G34+'MŠ Ovčí Hájek 2177'!G34+'MŠ Podpěrova 1880'!G34+'MŠ Trávníčkova 1747'!G34+'MŠ Vlachova 1501'!G34+'MŠ Vlasákova 955'!G34+'MŠ Zázvorkova 1994'!G34</f>
        <v>0</v>
      </c>
      <c r="H34" s="22">
        <f>'MŠ Běhounkova 2300'!H34+'MŠ Běhounkova 2474'!H34+'MŠ Herčíkova 2190'!H34+'MŠ Horákova 2064'!H34+'MŠ Hostinského 1534'!H34+'MŠ Husníkova 2075'!H34+'MŠ Husníkova 2076'!H34+'MŠ Chlupova 1798'!H34+'MŠ Chlupova 1799'!H34+'MŠ Janského 2187'!H34+'MŠ Janského 2188'!H34+'MŠ Klausova 2449'!H34+'MŠ Mezi Školami 2323'!H34+'MŠ Mezi Školami 2482 '!H34+'MŠ Mohylová 1964'!H34+'MŠ Ovčí Hájek 2174'!H34+'MŠ Ovčí Hájek 2177'!H34+'MŠ Podpěrova 1880'!H34+'MŠ Trávníčkova 1747'!H34+'MŠ Vlachova 1501'!H34+'MŠ Vlasákova 955'!H34+'MŠ Zázvorkova 1994'!H34</f>
        <v>0</v>
      </c>
      <c r="I34" s="22">
        <f>'MŠ Běhounkova 2300'!I34+'MŠ Běhounkova 2474'!I34+'MŠ Herčíkova 2190'!I34+'MŠ Horákova 2064'!I34+'MŠ Hostinského 1534'!I34+'MŠ Husníkova 2075'!I34+'MŠ Husníkova 2076'!I34+'MŠ Chlupova 1798'!I34+'MŠ Chlupova 1799'!I34+'MŠ Janského 2187'!I34+'MŠ Janského 2188'!I34+'MŠ Klausova 2449'!I34+'MŠ Mezi Školami 2323'!I34+'MŠ Mezi Školami 2482 '!I34+'MŠ Mohylová 1964'!I34+'MŠ Ovčí Hájek 2174'!I34+'MŠ Ovčí Hájek 2177'!I34+'MŠ Podpěrova 1880'!I34+'MŠ Trávníčkova 1747'!I34+'MŠ Vlachova 1501'!I34+'MŠ Vlasákova 955'!I34+'MŠ Zázvorkova 1994'!I34</f>
        <v>0</v>
      </c>
      <c r="J34" s="43">
        <v>0</v>
      </c>
      <c r="L34" s="44"/>
      <c r="N34" s="44"/>
    </row>
    <row r="35" spans="1:14" ht="15" customHeight="1" x14ac:dyDescent="0.2">
      <c r="A35" s="10" t="s">
        <v>138</v>
      </c>
      <c r="B35" s="11">
        <v>538</v>
      </c>
      <c r="C35" s="24">
        <f>'MŠ Běhounkova 2300'!C35+'MŠ Běhounkova 2474'!C35+'MŠ Herčíkova 2190'!C35+'MŠ Horákova 2064'!C35+'MŠ Hostinského 1534'!C35+'MŠ Husníkova 2075'!C35+'MŠ Husníkova 2076'!C35+'MŠ Chlupova 1798'!C35+'MŠ Chlupova 1799'!C35+'MŠ Janského 2187'!C35+'MŠ Janského 2188'!C35+'MŠ Klausova 2449'!C35+'MŠ Mezi Školami 2323'!C35+'MŠ Mezi Školami 2482 '!C35+'MŠ Mohylová 1964'!C35+'MŠ Ovčí Hájek 2174'!C35+'MŠ Ovčí Hájek 2177'!C35+'MŠ Podpěrova 1880'!C35+'MŠ Trávníčkova 1747'!C35+'MŠ Vlachova 1501'!C35+'MŠ Vlasákova 955'!C35+'MŠ Zázvorkova 1994'!C35</f>
        <v>0</v>
      </c>
      <c r="D35" s="22">
        <f>'MŠ Běhounkova 2300'!D35+'MŠ Běhounkova 2474'!D35+'MŠ Herčíkova 2190'!D35+'MŠ Horákova 2064'!D35+'MŠ Hostinského 1534'!D35+'MŠ Husníkova 2075'!D35+'MŠ Husníkova 2076'!D35+'MŠ Chlupova 1798'!D35+'MŠ Chlupova 1799'!D35+'MŠ Janského 2187'!D35+'MŠ Janského 2188'!D35+'MŠ Klausova 2449'!D35+'MŠ Mezi Školami 2323'!D35+'MŠ Mezi Školami 2482 '!D35+'MŠ Mohylová 1964'!D35+'MŠ Ovčí Hájek 2174'!D35+'MŠ Ovčí Hájek 2177'!D35+'MŠ Podpěrova 1880'!D35+'MŠ Trávníčkova 1747'!D35+'MŠ Vlachova 1501'!D35+'MŠ Vlasákova 955'!D35+'MŠ Zázvorkova 1994'!D35</f>
        <v>0</v>
      </c>
      <c r="E35" s="22">
        <f>'MŠ Běhounkova 2300'!E35+'MŠ Běhounkova 2474'!E35+'MŠ Herčíkova 2190'!E35+'MŠ Horákova 2064'!E35+'MŠ Hostinského 1534'!E35+'MŠ Husníkova 2075'!E35+'MŠ Husníkova 2076'!E35+'MŠ Chlupova 1798'!E35+'MŠ Chlupova 1799'!E35+'MŠ Janského 2187'!E35+'MŠ Janského 2188'!E35+'MŠ Klausova 2449'!E35+'MŠ Mezi Školami 2323'!E35+'MŠ Mezi Školami 2482 '!E35+'MŠ Mohylová 1964'!E35+'MŠ Ovčí Hájek 2174'!E35+'MŠ Ovčí Hájek 2177'!E35+'MŠ Podpěrova 1880'!E35+'MŠ Trávníčkova 1747'!E35+'MŠ Vlachova 1501'!E35+'MŠ Vlasákova 955'!E35+'MŠ Zázvorkova 1994'!E35</f>
        <v>0</v>
      </c>
      <c r="F35" s="43">
        <v>0</v>
      </c>
      <c r="G35" s="24">
        <f>'MŠ Běhounkova 2300'!G35+'MŠ Běhounkova 2474'!G35+'MŠ Herčíkova 2190'!G35+'MŠ Horákova 2064'!G35+'MŠ Hostinského 1534'!G35+'MŠ Husníkova 2075'!G35+'MŠ Husníkova 2076'!G35+'MŠ Chlupova 1798'!G35+'MŠ Chlupova 1799'!G35+'MŠ Janského 2187'!G35+'MŠ Janského 2188'!G35+'MŠ Klausova 2449'!G35+'MŠ Mezi Školami 2323'!G35+'MŠ Mezi Školami 2482 '!G35+'MŠ Mohylová 1964'!G35+'MŠ Ovčí Hájek 2174'!G35+'MŠ Ovčí Hájek 2177'!G35+'MŠ Podpěrova 1880'!G35+'MŠ Trávníčkova 1747'!G35+'MŠ Vlachova 1501'!G35+'MŠ Vlasákova 955'!G35+'MŠ Zázvorkova 1994'!G35</f>
        <v>0</v>
      </c>
      <c r="H35" s="22">
        <f>'MŠ Běhounkova 2300'!H35+'MŠ Běhounkova 2474'!H35+'MŠ Herčíkova 2190'!H35+'MŠ Horákova 2064'!H35+'MŠ Hostinského 1534'!H35+'MŠ Husníkova 2075'!H35+'MŠ Husníkova 2076'!H35+'MŠ Chlupova 1798'!H35+'MŠ Chlupova 1799'!H35+'MŠ Janského 2187'!H35+'MŠ Janského 2188'!H35+'MŠ Klausova 2449'!H35+'MŠ Mezi Školami 2323'!H35+'MŠ Mezi Školami 2482 '!H35+'MŠ Mohylová 1964'!H35+'MŠ Ovčí Hájek 2174'!H35+'MŠ Ovčí Hájek 2177'!H35+'MŠ Podpěrova 1880'!H35+'MŠ Trávníčkova 1747'!H35+'MŠ Vlachova 1501'!H35+'MŠ Vlasákova 955'!H35+'MŠ Zázvorkova 1994'!H35</f>
        <v>0</v>
      </c>
      <c r="I35" s="22">
        <f>'MŠ Běhounkova 2300'!I35+'MŠ Běhounkova 2474'!I35+'MŠ Herčíkova 2190'!I35+'MŠ Horákova 2064'!I35+'MŠ Hostinského 1534'!I35+'MŠ Husníkova 2075'!I35+'MŠ Husníkova 2076'!I35+'MŠ Chlupova 1798'!I35+'MŠ Chlupova 1799'!I35+'MŠ Janského 2187'!I35+'MŠ Janského 2188'!I35+'MŠ Klausova 2449'!I35+'MŠ Mezi Školami 2323'!I35+'MŠ Mezi Školami 2482 '!I35+'MŠ Mohylová 1964'!I35+'MŠ Ovčí Hájek 2174'!I35+'MŠ Ovčí Hájek 2177'!I35+'MŠ Podpěrova 1880'!I35+'MŠ Trávníčkova 1747'!I35+'MŠ Vlachova 1501'!I35+'MŠ Vlasákova 955'!I35+'MŠ Zázvorkova 1994'!I35</f>
        <v>0</v>
      </c>
      <c r="J35" s="43">
        <v>0</v>
      </c>
      <c r="L35" s="44"/>
      <c r="N35" s="44"/>
    </row>
    <row r="36" spans="1:14" ht="15" customHeight="1" x14ac:dyDescent="0.2">
      <c r="A36" s="10" t="s">
        <v>139</v>
      </c>
      <c r="B36" s="11">
        <v>541</v>
      </c>
      <c r="C36" s="24">
        <f>'MŠ Běhounkova 2300'!C36+'MŠ Běhounkova 2474'!C36+'MŠ Herčíkova 2190'!C36+'MŠ Horákova 2064'!C36+'MŠ Hostinského 1534'!C36+'MŠ Husníkova 2075'!C36+'MŠ Husníkova 2076'!C36+'MŠ Chlupova 1798'!C36+'MŠ Chlupova 1799'!C36+'MŠ Janského 2187'!C36+'MŠ Janského 2188'!C36+'MŠ Klausova 2449'!C36+'MŠ Mezi Školami 2323'!C36+'MŠ Mezi Školami 2482 '!C36+'MŠ Mohylová 1964'!C36+'MŠ Ovčí Hájek 2174'!C36+'MŠ Ovčí Hájek 2177'!C36+'MŠ Podpěrova 1880'!C36+'MŠ Trávníčkova 1747'!C36+'MŠ Vlachova 1501'!C36+'MŠ Vlasákova 955'!C36+'MŠ Zázvorkova 1994'!C36</f>
        <v>0</v>
      </c>
      <c r="D36" s="22">
        <f>'MŠ Běhounkova 2300'!D36+'MŠ Běhounkova 2474'!D36+'MŠ Herčíkova 2190'!D36+'MŠ Horákova 2064'!D36+'MŠ Hostinského 1534'!D36+'MŠ Husníkova 2075'!D36+'MŠ Husníkova 2076'!D36+'MŠ Chlupova 1798'!D36+'MŠ Chlupova 1799'!D36+'MŠ Janského 2187'!D36+'MŠ Janského 2188'!D36+'MŠ Klausova 2449'!D36+'MŠ Mezi Školami 2323'!D36+'MŠ Mezi Školami 2482 '!D36+'MŠ Mohylová 1964'!D36+'MŠ Ovčí Hájek 2174'!D36+'MŠ Ovčí Hájek 2177'!D36+'MŠ Podpěrova 1880'!D36+'MŠ Trávníčkova 1747'!D36+'MŠ Vlachova 1501'!D36+'MŠ Vlasákova 955'!D36+'MŠ Zázvorkova 1994'!D36</f>
        <v>0</v>
      </c>
      <c r="E36" s="22">
        <f>'MŠ Běhounkova 2300'!E36+'MŠ Běhounkova 2474'!E36+'MŠ Herčíkova 2190'!E36+'MŠ Horákova 2064'!E36+'MŠ Hostinského 1534'!E36+'MŠ Husníkova 2075'!E36+'MŠ Husníkova 2076'!E36+'MŠ Chlupova 1798'!E36+'MŠ Chlupova 1799'!E36+'MŠ Janského 2187'!E36+'MŠ Janského 2188'!E36+'MŠ Klausova 2449'!E36+'MŠ Mezi Školami 2323'!E36+'MŠ Mezi Školami 2482 '!E36+'MŠ Mohylová 1964'!E36+'MŠ Ovčí Hájek 2174'!E36+'MŠ Ovčí Hájek 2177'!E36+'MŠ Podpěrova 1880'!E36+'MŠ Trávníčkova 1747'!E36+'MŠ Vlachova 1501'!E36+'MŠ Vlasákova 955'!E36+'MŠ Zázvorkova 1994'!E36</f>
        <v>0</v>
      </c>
      <c r="F36" s="43">
        <v>0</v>
      </c>
      <c r="G36" s="24">
        <f>'MŠ Běhounkova 2300'!G36+'MŠ Běhounkova 2474'!G36+'MŠ Herčíkova 2190'!G36+'MŠ Horákova 2064'!G36+'MŠ Hostinského 1534'!G36+'MŠ Husníkova 2075'!G36+'MŠ Husníkova 2076'!G36+'MŠ Chlupova 1798'!G36+'MŠ Chlupova 1799'!G36+'MŠ Janského 2187'!G36+'MŠ Janského 2188'!G36+'MŠ Klausova 2449'!G36+'MŠ Mezi Školami 2323'!G36+'MŠ Mezi Školami 2482 '!G36+'MŠ Mohylová 1964'!G36+'MŠ Ovčí Hájek 2174'!G36+'MŠ Ovčí Hájek 2177'!G36+'MŠ Podpěrova 1880'!G36+'MŠ Trávníčkova 1747'!G36+'MŠ Vlachova 1501'!G36+'MŠ Vlasákova 955'!G36+'MŠ Zázvorkova 1994'!G36</f>
        <v>0</v>
      </c>
      <c r="H36" s="22">
        <f>'MŠ Běhounkova 2300'!H36+'MŠ Běhounkova 2474'!H36+'MŠ Herčíkova 2190'!H36+'MŠ Horákova 2064'!H36+'MŠ Hostinského 1534'!H36+'MŠ Husníkova 2075'!H36+'MŠ Husníkova 2076'!H36+'MŠ Chlupova 1798'!H36+'MŠ Chlupova 1799'!H36+'MŠ Janského 2187'!H36+'MŠ Janského 2188'!H36+'MŠ Klausova 2449'!H36+'MŠ Mezi Školami 2323'!H36+'MŠ Mezi Školami 2482 '!H36+'MŠ Mohylová 1964'!H36+'MŠ Ovčí Hájek 2174'!H36+'MŠ Ovčí Hájek 2177'!H36+'MŠ Podpěrova 1880'!H36+'MŠ Trávníčkova 1747'!H36+'MŠ Vlachova 1501'!H36+'MŠ Vlasákova 955'!H36+'MŠ Zázvorkova 1994'!H36</f>
        <v>0</v>
      </c>
      <c r="I36" s="22">
        <f>'MŠ Běhounkova 2300'!I36+'MŠ Běhounkova 2474'!I36+'MŠ Herčíkova 2190'!I36+'MŠ Horákova 2064'!I36+'MŠ Hostinského 1534'!I36+'MŠ Husníkova 2075'!I36+'MŠ Husníkova 2076'!I36+'MŠ Chlupova 1798'!I36+'MŠ Chlupova 1799'!I36+'MŠ Janského 2187'!I36+'MŠ Janského 2188'!I36+'MŠ Klausova 2449'!I36+'MŠ Mezi Školami 2323'!I36+'MŠ Mezi Školami 2482 '!I36+'MŠ Mohylová 1964'!I36+'MŠ Ovčí Hájek 2174'!I36+'MŠ Ovčí Hájek 2177'!I36+'MŠ Podpěrova 1880'!I36+'MŠ Trávníčkova 1747'!I36+'MŠ Vlachova 1501'!I36+'MŠ Vlasákova 955'!I36+'MŠ Zázvorkova 1994'!I36</f>
        <v>0</v>
      </c>
      <c r="J36" s="43">
        <v>0</v>
      </c>
      <c r="L36" s="44"/>
      <c r="N36" s="44"/>
    </row>
    <row r="37" spans="1:14" ht="15" customHeight="1" x14ac:dyDescent="0.2">
      <c r="A37" s="10" t="s">
        <v>235</v>
      </c>
      <c r="B37" s="11">
        <v>547</v>
      </c>
      <c r="C37" s="24">
        <f>'MŠ Běhounkova 2300'!C37+'MŠ Běhounkova 2474'!C37+'MŠ Herčíkova 2190'!C37+'MŠ Horákova 2064'!C37+'MŠ Hostinského 1534'!C37+'MŠ Husníkova 2075'!C37+'MŠ Husníkova 2076'!C37+'MŠ Chlupova 1798'!C37+'MŠ Chlupova 1799'!C37+'MŠ Janského 2187'!C37+'MŠ Janského 2188'!C37+'MŠ Klausova 2449'!C37+'MŠ Mezi Školami 2323'!C37+'MŠ Mezi Školami 2482 '!C37+'MŠ Mohylová 1964'!C37+'MŠ Ovčí Hájek 2174'!C37+'MŠ Ovčí Hájek 2177'!C37+'MŠ Podpěrova 1880'!C37+'MŠ Trávníčkova 1747'!C37+'MŠ Vlachova 1501'!C37+'MŠ Vlasákova 955'!C37+'MŠ Zázvorkova 1994'!C37</f>
        <v>0</v>
      </c>
      <c r="D37" s="22">
        <f>'MŠ Běhounkova 2300'!D37+'MŠ Běhounkova 2474'!D37+'MŠ Herčíkova 2190'!D37+'MŠ Horákova 2064'!D37+'MŠ Hostinského 1534'!D37+'MŠ Husníkova 2075'!D37+'MŠ Husníkova 2076'!D37+'MŠ Chlupova 1798'!D37+'MŠ Chlupova 1799'!D37+'MŠ Janského 2187'!D37+'MŠ Janského 2188'!D37+'MŠ Klausova 2449'!D37+'MŠ Mezi Školami 2323'!D37+'MŠ Mezi Školami 2482 '!D37+'MŠ Mohylová 1964'!D37+'MŠ Ovčí Hájek 2174'!D37+'MŠ Ovčí Hájek 2177'!D37+'MŠ Podpěrova 1880'!D37+'MŠ Trávníčkova 1747'!D37+'MŠ Vlachova 1501'!D37+'MŠ Vlasákova 955'!D37+'MŠ Zázvorkova 1994'!D37</f>
        <v>59950</v>
      </c>
      <c r="E37" s="22">
        <f>'MŠ Běhounkova 2300'!E37+'MŠ Běhounkova 2474'!E37+'MŠ Herčíkova 2190'!E37+'MŠ Horákova 2064'!E37+'MŠ Hostinského 1534'!E37+'MŠ Husníkova 2075'!E37+'MŠ Husníkova 2076'!E37+'MŠ Chlupova 1798'!E37+'MŠ Chlupova 1799'!E37+'MŠ Janského 2187'!E37+'MŠ Janského 2188'!E37+'MŠ Klausova 2449'!E37+'MŠ Mezi Školami 2323'!E37+'MŠ Mezi Školami 2482 '!E37+'MŠ Mohylová 1964'!E37+'MŠ Ovčí Hájek 2174'!E37+'MŠ Ovčí Hájek 2177'!E37+'MŠ Podpěrova 1880'!E37+'MŠ Trávníčkova 1747'!E37+'MŠ Vlachova 1501'!E37+'MŠ Vlasákova 955'!E37+'MŠ Zázvorkova 1994'!E37</f>
        <v>59324.54</v>
      </c>
      <c r="F37" s="43">
        <f>E37/D37</f>
        <v>0.98956697247706427</v>
      </c>
      <c r="G37" s="24">
        <f>'MŠ Běhounkova 2300'!G37+'MŠ Běhounkova 2474'!G37+'MŠ Herčíkova 2190'!G37+'MŠ Horákova 2064'!G37+'MŠ Hostinského 1534'!G37+'MŠ Husníkova 2075'!G37+'MŠ Husníkova 2076'!G37+'MŠ Chlupova 1798'!G37+'MŠ Chlupova 1799'!G37+'MŠ Janského 2187'!G37+'MŠ Janského 2188'!G37+'MŠ Klausova 2449'!G37+'MŠ Mezi Školami 2323'!G37+'MŠ Mezi Školami 2482 '!G37+'MŠ Mohylová 1964'!G37+'MŠ Ovčí Hájek 2174'!G37+'MŠ Ovčí Hájek 2177'!G37+'MŠ Podpěrova 1880'!G37+'MŠ Trávníčkova 1747'!G37+'MŠ Vlachova 1501'!G37+'MŠ Vlasákova 955'!G37+'MŠ Zázvorkova 1994'!G37</f>
        <v>0</v>
      </c>
      <c r="H37" s="22">
        <f>'MŠ Běhounkova 2300'!H37+'MŠ Běhounkova 2474'!H37+'MŠ Herčíkova 2190'!H37+'MŠ Horákova 2064'!H37+'MŠ Hostinského 1534'!H37+'MŠ Husníkova 2075'!H37+'MŠ Husníkova 2076'!H37+'MŠ Chlupova 1798'!H37+'MŠ Chlupova 1799'!H37+'MŠ Janského 2187'!H37+'MŠ Janského 2188'!H37+'MŠ Klausova 2449'!H37+'MŠ Mezi Školami 2323'!H37+'MŠ Mezi Školami 2482 '!H37+'MŠ Mohylová 1964'!H37+'MŠ Ovčí Hájek 2174'!H37+'MŠ Ovčí Hájek 2177'!H37+'MŠ Podpěrova 1880'!H37+'MŠ Trávníčkova 1747'!H37+'MŠ Vlachova 1501'!H37+'MŠ Vlasákova 955'!H37+'MŠ Zázvorkova 1994'!H37</f>
        <v>0</v>
      </c>
      <c r="I37" s="22">
        <f>'MŠ Běhounkova 2300'!I37+'MŠ Běhounkova 2474'!I37+'MŠ Herčíkova 2190'!I37+'MŠ Horákova 2064'!I37+'MŠ Hostinského 1534'!I37+'MŠ Husníkova 2075'!I37+'MŠ Husníkova 2076'!I37+'MŠ Chlupova 1798'!I37+'MŠ Chlupova 1799'!I37+'MŠ Janského 2187'!I37+'MŠ Janského 2188'!I37+'MŠ Klausova 2449'!I37+'MŠ Mezi Školami 2323'!I37+'MŠ Mezi Školami 2482 '!I37+'MŠ Mohylová 1964'!I37+'MŠ Ovčí Hájek 2174'!I37+'MŠ Ovčí Hájek 2177'!I37+'MŠ Podpěrova 1880'!I37+'MŠ Trávníčkova 1747'!I37+'MŠ Vlachova 1501'!I37+'MŠ Vlasákova 955'!I37+'MŠ Zázvorkova 1994'!I37</f>
        <v>0</v>
      </c>
      <c r="J37" s="43">
        <v>0</v>
      </c>
      <c r="L37" s="44"/>
      <c r="N37" s="44"/>
    </row>
    <row r="38" spans="1:14" ht="15" customHeight="1" x14ac:dyDescent="0.2">
      <c r="A38" s="10" t="s">
        <v>174</v>
      </c>
      <c r="B38" s="11">
        <v>549</v>
      </c>
      <c r="C38" s="24">
        <f>'MŠ Běhounkova 2300'!C38+'MŠ Běhounkova 2474'!C38+'MŠ Herčíkova 2190'!C38+'MŠ Horákova 2064'!C38+'MŠ Hostinského 1534'!C38+'MŠ Husníkova 2075'!C38+'MŠ Husníkova 2076'!C38+'MŠ Chlupova 1798'!C38+'MŠ Chlupova 1799'!C38+'MŠ Janského 2187'!C38+'MŠ Janského 2188'!C38+'MŠ Klausova 2449'!C38+'MŠ Mezi Školami 2323'!C38+'MŠ Mezi Školami 2482 '!C38+'MŠ Mohylová 1964'!C38+'MŠ Ovčí Hájek 2174'!C38+'MŠ Ovčí Hájek 2177'!C38+'MŠ Podpěrova 1880'!C38+'MŠ Trávníčkova 1747'!C38+'MŠ Vlachova 1501'!C38+'MŠ Vlasákova 955'!C38+'MŠ Zázvorkova 1994'!C38</f>
        <v>0</v>
      </c>
      <c r="D38" s="22">
        <f>'MŠ Běhounkova 2300'!D38+'MŠ Běhounkova 2474'!D38+'MŠ Herčíkova 2190'!D38+'MŠ Horákova 2064'!D38+'MŠ Hostinského 1534'!D38+'MŠ Husníkova 2075'!D38+'MŠ Husníkova 2076'!D38+'MŠ Chlupova 1798'!D38+'MŠ Chlupova 1799'!D38+'MŠ Janského 2187'!D38+'MŠ Janského 2188'!D38+'MŠ Klausova 2449'!D38+'MŠ Mezi Školami 2323'!D38+'MŠ Mezi Školami 2482 '!D38+'MŠ Mohylová 1964'!D38+'MŠ Ovčí Hájek 2174'!D38+'MŠ Ovčí Hájek 2177'!D38+'MŠ Podpěrova 1880'!D38+'MŠ Trávníčkova 1747'!D38+'MŠ Vlachova 1501'!D38+'MŠ Vlasákova 955'!D38+'MŠ Zázvorkova 1994'!D38</f>
        <v>4600</v>
      </c>
      <c r="E38" s="22">
        <f>'MŠ Běhounkova 2300'!E38+'MŠ Běhounkova 2474'!E38+'MŠ Herčíkova 2190'!E38+'MŠ Horákova 2064'!E38+'MŠ Hostinského 1534'!E38+'MŠ Husníkova 2075'!E38+'MŠ Husníkova 2076'!E38+'MŠ Chlupova 1798'!E38+'MŠ Chlupova 1799'!E38+'MŠ Janského 2187'!E38+'MŠ Janského 2188'!E38+'MŠ Klausova 2449'!E38+'MŠ Mezi Školami 2323'!E38+'MŠ Mezi Školami 2482 '!E38+'MŠ Mohylová 1964'!E38+'MŠ Ovčí Hájek 2174'!E38+'MŠ Ovčí Hájek 2177'!E38+'MŠ Podpěrova 1880'!E38+'MŠ Trávníčkova 1747'!E38+'MŠ Vlachova 1501'!E38+'MŠ Vlasákova 955'!E38+'MŠ Zázvorkova 1994'!E38</f>
        <v>4475.9800000000005</v>
      </c>
      <c r="F38" s="43">
        <f t="shared" si="2"/>
        <v>0.97303913043478274</v>
      </c>
      <c r="G38" s="24">
        <f>'MŠ Běhounkova 2300'!G38+'MŠ Běhounkova 2474'!G38+'MŠ Herčíkova 2190'!G38+'MŠ Horákova 2064'!G38+'MŠ Hostinského 1534'!G38+'MŠ Husníkova 2075'!G38+'MŠ Husníkova 2076'!G38+'MŠ Chlupova 1798'!G38+'MŠ Chlupova 1799'!G38+'MŠ Janského 2187'!G38+'MŠ Janského 2188'!G38+'MŠ Klausova 2449'!G38+'MŠ Mezi Školami 2323'!G38+'MŠ Mezi Školami 2482 '!G38+'MŠ Mohylová 1964'!G38+'MŠ Ovčí Hájek 2174'!G38+'MŠ Ovčí Hájek 2177'!G38+'MŠ Podpěrova 1880'!G38+'MŠ Trávníčkova 1747'!G38+'MŠ Vlachova 1501'!G38+'MŠ Vlasákova 955'!G38+'MŠ Zázvorkova 1994'!G38</f>
        <v>0</v>
      </c>
      <c r="H38" s="22">
        <f>'MŠ Běhounkova 2300'!H38+'MŠ Běhounkova 2474'!H38+'MŠ Herčíkova 2190'!H38+'MŠ Horákova 2064'!H38+'MŠ Hostinského 1534'!H38+'MŠ Husníkova 2075'!H38+'MŠ Husníkova 2076'!H38+'MŠ Chlupova 1798'!H38+'MŠ Chlupova 1799'!H38+'MŠ Janského 2187'!H38+'MŠ Janského 2188'!H38+'MŠ Klausova 2449'!H38+'MŠ Mezi Školami 2323'!H38+'MŠ Mezi Školami 2482 '!H38+'MŠ Mohylová 1964'!H38+'MŠ Ovčí Hájek 2174'!H38+'MŠ Ovčí Hájek 2177'!H38+'MŠ Podpěrova 1880'!H38+'MŠ Trávníčkova 1747'!H38+'MŠ Vlachova 1501'!H38+'MŠ Vlasákova 955'!H38+'MŠ Zázvorkova 1994'!H38</f>
        <v>0</v>
      </c>
      <c r="I38" s="22">
        <f>'MŠ Běhounkova 2300'!I38+'MŠ Běhounkova 2474'!I38+'MŠ Herčíkova 2190'!I38+'MŠ Horákova 2064'!I38+'MŠ Hostinského 1534'!I38+'MŠ Husníkova 2075'!I38+'MŠ Husníkova 2076'!I38+'MŠ Chlupova 1798'!I38+'MŠ Chlupova 1799'!I38+'MŠ Janského 2187'!I38+'MŠ Janského 2188'!I38+'MŠ Klausova 2449'!I38+'MŠ Mezi Školami 2323'!I38+'MŠ Mezi Školami 2482 '!I38+'MŠ Mohylová 1964'!I38+'MŠ Ovčí Hájek 2174'!I38+'MŠ Ovčí Hájek 2177'!I38+'MŠ Podpěrova 1880'!I38+'MŠ Trávníčkova 1747'!I38+'MŠ Vlachova 1501'!I38+'MŠ Vlasákova 955'!I38+'MŠ Zázvorkova 1994'!I38</f>
        <v>0</v>
      </c>
      <c r="J38" s="43">
        <v>0</v>
      </c>
      <c r="L38" s="44"/>
      <c r="N38" s="44"/>
    </row>
    <row r="39" spans="1:14" ht="15" customHeight="1" x14ac:dyDescent="0.2">
      <c r="A39" s="17" t="s">
        <v>140</v>
      </c>
      <c r="B39" s="9">
        <v>551</v>
      </c>
      <c r="C39" s="24">
        <f>'MŠ Běhounkova 2300'!C39+'MŠ Běhounkova 2474'!C39+'MŠ Herčíkova 2190'!C39+'MŠ Horákova 2064'!C39+'MŠ Hostinského 1534'!C39+'MŠ Husníkova 2075'!C39+'MŠ Husníkova 2076'!C39+'MŠ Chlupova 1798'!C39+'MŠ Chlupova 1799'!C39+'MŠ Janského 2187'!C39+'MŠ Janského 2188'!C39+'MŠ Klausova 2449'!C39+'MŠ Mezi Školami 2323'!C39+'MŠ Mezi Školami 2482 '!C39+'MŠ Mohylová 1964'!C39+'MŠ Ovčí Hájek 2174'!C39+'MŠ Ovčí Hájek 2177'!C39+'MŠ Podpěrova 1880'!C39+'MŠ Trávníčkova 1747'!C39+'MŠ Vlachova 1501'!C39+'MŠ Vlasákova 955'!C39+'MŠ Zázvorkova 1994'!C39</f>
        <v>2126800</v>
      </c>
      <c r="D39" s="22">
        <f>'MŠ Běhounkova 2300'!D39+'MŠ Běhounkova 2474'!D39+'MŠ Herčíkova 2190'!D39+'MŠ Horákova 2064'!D39+'MŠ Hostinského 1534'!D39+'MŠ Husníkova 2075'!D39+'MŠ Husníkova 2076'!D39+'MŠ Chlupova 1798'!D39+'MŠ Chlupova 1799'!D39+'MŠ Janského 2187'!D39+'MŠ Janského 2188'!D39+'MŠ Klausova 2449'!D39+'MŠ Mezi Školami 2323'!D39+'MŠ Mezi Školami 2482 '!D39+'MŠ Mohylová 1964'!D39+'MŠ Ovčí Hájek 2174'!D39+'MŠ Ovčí Hájek 2177'!D39+'MŠ Podpěrova 1880'!D39+'MŠ Trávníčkova 1747'!D39+'MŠ Vlachova 1501'!D39+'MŠ Vlasákova 955'!D39+'MŠ Zázvorkova 1994'!D39</f>
        <v>2173000</v>
      </c>
      <c r="E39" s="22">
        <f>'MŠ Běhounkova 2300'!E39+'MŠ Běhounkova 2474'!E39+'MŠ Herčíkova 2190'!E39+'MŠ Horákova 2064'!E39+'MŠ Hostinského 1534'!E39+'MŠ Husníkova 2075'!E39+'MŠ Husníkova 2076'!E39+'MŠ Chlupova 1798'!E39+'MŠ Chlupova 1799'!E39+'MŠ Janského 2187'!E39+'MŠ Janského 2188'!E39+'MŠ Klausova 2449'!E39+'MŠ Mezi Školami 2323'!E39+'MŠ Mezi Školami 2482 '!E39+'MŠ Mohylová 1964'!E39+'MŠ Ovčí Hájek 2174'!E39+'MŠ Ovčí Hájek 2177'!E39+'MŠ Podpěrova 1880'!E39+'MŠ Trávníčkova 1747'!E39+'MŠ Vlachova 1501'!E39+'MŠ Vlasákova 955'!E39+'MŠ Zázvorkova 1994'!E39</f>
        <v>2168283.4900000002</v>
      </c>
      <c r="F39" s="43">
        <f t="shared" si="2"/>
        <v>0.99782949378739083</v>
      </c>
      <c r="G39" s="24">
        <f>'MŠ Běhounkova 2300'!G39+'MŠ Běhounkova 2474'!G39+'MŠ Herčíkova 2190'!G39+'MŠ Horákova 2064'!G39+'MŠ Hostinského 1534'!G39+'MŠ Husníkova 2075'!G39+'MŠ Husníkova 2076'!G39+'MŠ Chlupova 1798'!G39+'MŠ Chlupova 1799'!G39+'MŠ Janského 2187'!G39+'MŠ Janského 2188'!G39+'MŠ Klausova 2449'!G39+'MŠ Mezi Školami 2323'!G39+'MŠ Mezi Školami 2482 '!G39+'MŠ Mohylová 1964'!G39+'MŠ Ovčí Hájek 2174'!G39+'MŠ Ovčí Hájek 2177'!G39+'MŠ Podpěrova 1880'!G39+'MŠ Trávníčkova 1747'!G39+'MŠ Vlachova 1501'!G39+'MŠ Vlasákova 955'!G39+'MŠ Zázvorkova 1994'!G39</f>
        <v>0</v>
      </c>
      <c r="H39" s="22">
        <f>'MŠ Běhounkova 2300'!H39+'MŠ Běhounkova 2474'!H39+'MŠ Herčíkova 2190'!H39+'MŠ Horákova 2064'!H39+'MŠ Hostinského 1534'!H39+'MŠ Husníkova 2075'!H39+'MŠ Husníkova 2076'!H39+'MŠ Chlupova 1798'!H39+'MŠ Chlupova 1799'!H39+'MŠ Janského 2187'!H39+'MŠ Janského 2188'!H39+'MŠ Klausova 2449'!H39+'MŠ Mezi Školami 2323'!H39+'MŠ Mezi Školami 2482 '!H39+'MŠ Mohylová 1964'!H39+'MŠ Ovčí Hájek 2174'!H39+'MŠ Ovčí Hájek 2177'!H39+'MŠ Podpěrova 1880'!H39+'MŠ Trávníčkova 1747'!H39+'MŠ Vlachova 1501'!H39+'MŠ Vlasákova 955'!H39+'MŠ Zázvorkova 1994'!H39</f>
        <v>0</v>
      </c>
      <c r="I39" s="22">
        <f>'MŠ Běhounkova 2300'!I39+'MŠ Běhounkova 2474'!I39+'MŠ Herčíkova 2190'!I39+'MŠ Horákova 2064'!I39+'MŠ Hostinského 1534'!I39+'MŠ Husníkova 2075'!I39+'MŠ Husníkova 2076'!I39+'MŠ Chlupova 1798'!I39+'MŠ Chlupova 1799'!I39+'MŠ Janského 2187'!I39+'MŠ Janského 2188'!I39+'MŠ Klausova 2449'!I39+'MŠ Mezi Školami 2323'!I39+'MŠ Mezi Školami 2482 '!I39+'MŠ Mohylová 1964'!I39+'MŠ Ovčí Hájek 2174'!I39+'MŠ Ovčí Hájek 2177'!I39+'MŠ Podpěrova 1880'!I39+'MŠ Trávníčkova 1747'!I39+'MŠ Vlachova 1501'!I39+'MŠ Vlasákova 955'!I39+'MŠ Zázvorkova 1994'!I39</f>
        <v>0</v>
      </c>
      <c r="J39" s="43">
        <v>0</v>
      </c>
      <c r="L39" s="44"/>
      <c r="N39" s="44"/>
    </row>
    <row r="40" spans="1:14" ht="15" customHeight="1" thickBot="1" x14ac:dyDescent="0.25">
      <c r="A40" s="48" t="s">
        <v>169</v>
      </c>
      <c r="B40" s="12">
        <v>591</v>
      </c>
      <c r="C40" s="26">
        <f>'MŠ Běhounkova 2300'!C40+'MŠ Běhounkova 2474'!C40+'MŠ Herčíkova 2190'!C40+'MŠ Horákova 2064'!C40+'MŠ Hostinského 1534'!C40+'MŠ Husníkova 2075'!C40+'MŠ Husníkova 2076'!C40+'MŠ Chlupova 1798'!C40+'MŠ Chlupova 1799'!C40+'MŠ Janského 2187'!C40+'MŠ Janského 2188'!C40+'MŠ Klausova 2449'!C40+'MŠ Mezi Školami 2323'!C40+'MŠ Mezi Školami 2482 '!C40+'MŠ Mohylová 1964'!C40+'MŠ Ovčí Hájek 2174'!C40+'MŠ Ovčí Hájek 2177'!C40+'MŠ Podpěrova 1880'!C40+'MŠ Trávníčkova 1747'!C40+'MŠ Vlachova 1501'!C40+'MŠ Vlasákova 955'!C40+'MŠ Zázvorkova 1994'!C40</f>
        <v>2500</v>
      </c>
      <c r="D40" s="23">
        <f>'MŠ Běhounkova 2300'!D40+'MŠ Běhounkova 2474'!D40+'MŠ Herčíkova 2190'!D40+'MŠ Horákova 2064'!D40+'MŠ Hostinského 1534'!D40+'MŠ Husníkova 2075'!D40+'MŠ Husníkova 2076'!D40+'MŠ Chlupova 1798'!D40+'MŠ Chlupova 1799'!D40+'MŠ Janského 2187'!D40+'MŠ Janského 2188'!D40+'MŠ Klausova 2449'!D40+'MŠ Mezi Školami 2323'!D40+'MŠ Mezi Školami 2482 '!D40+'MŠ Mohylová 1964'!D40+'MŠ Ovčí Hájek 2174'!D40+'MŠ Ovčí Hájek 2177'!D40+'MŠ Podpěrova 1880'!D40+'MŠ Trávníčkova 1747'!D40+'MŠ Vlachova 1501'!D40+'MŠ Vlasákova 955'!D40+'MŠ Zázvorkova 1994'!D40</f>
        <v>4800</v>
      </c>
      <c r="E40" s="23">
        <f>'MŠ Běhounkova 2300'!E40+'MŠ Běhounkova 2474'!E40+'MŠ Herčíkova 2190'!E40+'MŠ Horákova 2064'!E40+'MŠ Hostinského 1534'!E40+'MŠ Husníkova 2075'!E40+'MŠ Husníkova 2076'!E40+'MŠ Chlupova 1798'!E40+'MŠ Chlupova 1799'!E40+'MŠ Janského 2187'!E40+'MŠ Janského 2188'!E40+'MŠ Klausova 2449'!E40+'MŠ Mezi Školami 2323'!E40+'MŠ Mezi Školami 2482 '!E40+'MŠ Mohylová 1964'!E40+'MŠ Ovčí Hájek 2174'!E40+'MŠ Ovčí Hájek 2177'!E40+'MŠ Podpěrova 1880'!E40+'MŠ Trávníčkova 1747'!E40+'MŠ Vlachova 1501'!E40+'MŠ Vlasákova 955'!E40+'MŠ Zázvorkova 1994'!E40</f>
        <v>3806.14</v>
      </c>
      <c r="F40" s="43">
        <f t="shared" si="2"/>
        <v>0.79294583333333335</v>
      </c>
      <c r="G40" s="24">
        <f>'MŠ Běhounkova 2300'!G40+'MŠ Běhounkova 2474'!G40+'MŠ Herčíkova 2190'!G40+'MŠ Horákova 2064'!G40+'MŠ Hostinského 1534'!G40+'MŠ Husníkova 2075'!G40+'MŠ Husníkova 2076'!G40+'MŠ Chlupova 1798'!G40+'MŠ Chlupova 1799'!G40+'MŠ Janského 2187'!G40+'MŠ Janského 2188'!G40+'MŠ Klausova 2449'!G40+'MŠ Mezi Školami 2323'!G40+'MŠ Mezi Školami 2482 '!G40+'MŠ Mohylová 1964'!G40+'MŠ Ovčí Hájek 2174'!G40+'MŠ Ovčí Hájek 2177'!G40+'MŠ Podpěrova 1880'!G40+'MŠ Trávníčkova 1747'!G40+'MŠ Vlachova 1501'!G40+'MŠ Vlasákova 955'!G40+'MŠ Zázvorkova 1994'!G40</f>
        <v>0</v>
      </c>
      <c r="H40" s="22">
        <f>'MŠ Běhounkova 2300'!H40+'MŠ Běhounkova 2474'!H40+'MŠ Herčíkova 2190'!H40+'MŠ Horákova 2064'!H40+'MŠ Hostinského 1534'!H40+'MŠ Husníkova 2075'!H40+'MŠ Husníkova 2076'!H40+'MŠ Chlupova 1798'!H40+'MŠ Chlupova 1799'!H40+'MŠ Janského 2187'!H40+'MŠ Janského 2188'!H40+'MŠ Klausova 2449'!H40+'MŠ Mezi Školami 2323'!H40+'MŠ Mezi Školami 2482 '!H40+'MŠ Mohylová 1964'!H40+'MŠ Ovčí Hájek 2174'!H40+'MŠ Ovčí Hájek 2177'!H40+'MŠ Podpěrova 1880'!H40+'MŠ Trávníčkova 1747'!H40+'MŠ Vlachova 1501'!H40+'MŠ Vlasákova 955'!H40+'MŠ Zázvorkova 1994'!H40</f>
        <v>0</v>
      </c>
      <c r="I40" s="22">
        <f>'MŠ Běhounkova 2300'!I40+'MŠ Běhounkova 2474'!I40+'MŠ Herčíkova 2190'!I40+'MŠ Horákova 2064'!I40+'MŠ Hostinského 1534'!I40+'MŠ Husníkova 2075'!I40+'MŠ Husníkova 2076'!I40+'MŠ Chlupova 1798'!I40+'MŠ Chlupova 1799'!I40+'MŠ Janského 2187'!I40+'MŠ Janského 2188'!I40+'MŠ Klausova 2449'!I40+'MŠ Mezi Školami 2323'!I40+'MŠ Mezi Školami 2482 '!I40+'MŠ Mohylová 1964'!I40+'MŠ Ovčí Hájek 2174'!I40+'MŠ Ovčí Hájek 2177'!I40+'MŠ Podpěrova 1880'!I40+'MŠ Trávníčkova 1747'!I40+'MŠ Vlachova 1501'!I40+'MŠ Vlasákova 955'!I40+'MŠ Zázvorkova 1994'!I40</f>
        <v>0</v>
      </c>
      <c r="J40" s="49">
        <v>0</v>
      </c>
      <c r="L40" s="44"/>
      <c r="N40" s="44"/>
    </row>
    <row r="41" spans="1:14" ht="15" customHeight="1" x14ac:dyDescent="0.2">
      <c r="A41" s="14" t="s">
        <v>20</v>
      </c>
      <c r="B41" s="15"/>
      <c r="C41" s="50">
        <f>SUM(C8:C16)</f>
        <v>34670100</v>
      </c>
      <c r="D41" s="50">
        <f>SUM(D8:D16)</f>
        <v>41918890</v>
      </c>
      <c r="E41" s="50">
        <f>SUM(E8:E16)</f>
        <v>40876327.130000003</v>
      </c>
      <c r="F41" s="51">
        <f t="shared" si="2"/>
        <v>0.97512904397039146</v>
      </c>
      <c r="G41" s="52">
        <f>SUM(G8:G16)</f>
        <v>1608000</v>
      </c>
      <c r="H41" s="52">
        <f>SUM(H8:H16)</f>
        <v>1659100</v>
      </c>
      <c r="I41" s="53">
        <f>SUM(I8:I16)</f>
        <v>1475465.09</v>
      </c>
      <c r="J41" s="51">
        <f>I41/H41</f>
        <v>0.88931655114218555</v>
      </c>
      <c r="L41" s="44"/>
      <c r="N41" s="44"/>
    </row>
    <row r="42" spans="1:14" ht="15" customHeight="1" thickBot="1" x14ac:dyDescent="0.25">
      <c r="A42" s="13" t="s">
        <v>21</v>
      </c>
      <c r="B42" s="16"/>
      <c r="C42" s="54">
        <f>-SUM(C18:C40)</f>
        <v>-34670100</v>
      </c>
      <c r="D42" s="54">
        <f>-SUM(D18:D40)</f>
        <v>-41918890</v>
      </c>
      <c r="E42" s="54">
        <f>-SUM(E18:E40)</f>
        <v>-40917043.649999999</v>
      </c>
      <c r="F42" s="43">
        <f t="shared" si="2"/>
        <v>0.97610036072042938</v>
      </c>
      <c r="G42" s="55">
        <f>-SUM(G18:G40)</f>
        <v>-829300.00002298853</v>
      </c>
      <c r="H42" s="55">
        <f>-SUM(H18:H40)</f>
        <v>-794400</v>
      </c>
      <c r="I42" s="56">
        <f>-SUM(I18:I40)</f>
        <v>-515499.01</v>
      </c>
      <c r="J42" s="49">
        <f>I42/H42</f>
        <v>0.64891617573011073</v>
      </c>
      <c r="L42" s="44"/>
      <c r="N42" s="44"/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-40716.519999995828</v>
      </c>
      <c r="F43" s="59" t="s">
        <v>19</v>
      </c>
      <c r="G43" s="135">
        <f>+G41+G42</f>
        <v>778699.99997701147</v>
      </c>
      <c r="H43" s="79">
        <f>+H41+H42</f>
        <v>864700</v>
      </c>
      <c r="I43" s="79">
        <f>+I41+I42</f>
        <v>959966.08000000007</v>
      </c>
      <c r="J43" s="59" t="s">
        <v>19</v>
      </c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919249.56000000425</v>
      </c>
      <c r="J44" s="151" t="s">
        <v>19</v>
      </c>
      <c r="K44" s="4"/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8">
    <mergeCell ref="A17:J17"/>
    <mergeCell ref="A14:B14"/>
    <mergeCell ref="A16:B16"/>
    <mergeCell ref="D2:F2"/>
    <mergeCell ref="C4:F4"/>
    <mergeCell ref="A7:J7"/>
    <mergeCell ref="A8:B8"/>
    <mergeCell ref="G4:J4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&amp;L&amp;A&amp;R124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4" zoomScaleNormal="100" workbookViewId="0">
      <selection activeCell="O25" sqref="O25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0</v>
      </c>
    </row>
    <row r="2" spans="1:10" ht="15" x14ac:dyDescent="0.2">
      <c r="A2" s="29" t="s">
        <v>1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80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40" t="s">
        <v>57</v>
      </c>
      <c r="B7" s="41"/>
      <c r="C7" s="41"/>
      <c r="D7" s="41"/>
      <c r="E7" s="41"/>
      <c r="F7" s="41"/>
      <c r="G7" s="136"/>
      <c r="H7" s="41"/>
      <c r="I7" s="41"/>
      <c r="J7" s="42"/>
    </row>
    <row r="8" spans="1:10" ht="15" customHeight="1" x14ac:dyDescent="0.2">
      <c r="A8" s="181" t="s">
        <v>198</v>
      </c>
      <c r="B8" s="182"/>
      <c r="C8" s="24">
        <v>549000</v>
      </c>
      <c r="D8" s="22">
        <v>549000</v>
      </c>
      <c r="E8" s="61">
        <v>549000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20"/>
      <c r="C9" s="164">
        <v>0</v>
      </c>
      <c r="D9" s="64">
        <v>265700</v>
      </c>
      <c r="E9" s="64">
        <v>265700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209</v>
      </c>
      <c r="B10" s="20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8800</v>
      </c>
      <c r="E11" s="64">
        <v>8797.9</v>
      </c>
      <c r="F11" s="43">
        <f>E11/D11</f>
        <v>0.99976136363636359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5"/>
      <c r="C13" s="164">
        <v>270000</v>
      </c>
      <c r="D13" s="64">
        <v>208300</v>
      </c>
      <c r="E13" s="64">
        <v>208250</v>
      </c>
      <c r="F13" s="43">
        <f>E13/D13</f>
        <v>0.99975996159385505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436000</v>
      </c>
      <c r="D14" s="64">
        <v>312100</v>
      </c>
      <c r="E14" s="64">
        <v>312074.78000000003</v>
      </c>
      <c r="F14" s="43">
        <f>E14/D14</f>
        <v>0.9999191925664852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800</v>
      </c>
      <c r="D15" s="67">
        <v>79100</v>
      </c>
      <c r="E15" s="67">
        <v>79131.42</v>
      </c>
      <c r="F15" s="43">
        <f>E15/D15</f>
        <v>1.000397218710493</v>
      </c>
      <c r="G15" s="133">
        <v>22000</v>
      </c>
      <c r="H15" s="66">
        <v>12300</v>
      </c>
      <c r="I15" s="67">
        <v>12300</v>
      </c>
      <c r="J15" s="43">
        <f>I15/H15</f>
        <v>1</v>
      </c>
    </row>
    <row r="16" spans="1:10" ht="15" customHeight="1" thickBot="1" x14ac:dyDescent="0.25">
      <c r="A16" s="174" t="s">
        <v>90</v>
      </c>
      <c r="B16" s="189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40" t="s">
        <v>61</v>
      </c>
      <c r="B17" s="41"/>
      <c r="C17" s="41"/>
      <c r="D17" s="41"/>
      <c r="E17" s="41"/>
      <c r="F17" s="41"/>
      <c r="G17" s="136"/>
      <c r="H17" s="41"/>
      <c r="I17" s="41"/>
      <c r="J17" s="42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0</v>
      </c>
      <c r="E18" s="61">
        <v>0</v>
      </c>
      <c r="F18" s="43">
        <v>0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122000</v>
      </c>
      <c r="D19" s="61">
        <v>77600</v>
      </c>
      <c r="E19" s="61">
        <v>77584.14</v>
      </c>
      <c r="F19" s="43">
        <f t="shared" ref="F19:F24" si="1">E19/D19</f>
        <v>0.99979561855670107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436000</v>
      </c>
      <c r="D20" s="61">
        <v>312800</v>
      </c>
      <c r="E20" s="61">
        <v>312872.68</v>
      </c>
      <c r="F20" s="43">
        <f t="shared" si="1"/>
        <v>1.0002323529411765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170000</v>
      </c>
      <c r="D21" s="72">
        <v>162700</v>
      </c>
      <c r="E21" s="72">
        <v>162715.03</v>
      </c>
      <c r="F21" s="43">
        <f t="shared" si="1"/>
        <v>1.0000923786109404</v>
      </c>
      <c r="G21" s="123">
        <v>2100</v>
      </c>
      <c r="H21" s="75">
        <v>1500</v>
      </c>
      <c r="I21" s="72">
        <v>1484.2</v>
      </c>
      <c r="J21" s="43">
        <f>I21/H21</f>
        <v>0.98946666666666672</v>
      </c>
    </row>
    <row r="22" spans="1:10" ht="15" customHeight="1" x14ac:dyDescent="0.2">
      <c r="A22" s="10" t="s">
        <v>127</v>
      </c>
      <c r="B22" s="11">
        <v>502</v>
      </c>
      <c r="C22" s="74">
        <v>95000</v>
      </c>
      <c r="D22" s="72">
        <v>103200</v>
      </c>
      <c r="E22" s="72">
        <v>103207.2</v>
      </c>
      <c r="F22" s="43">
        <f t="shared" si="1"/>
        <v>1.0000697674418604</v>
      </c>
      <c r="G22" s="123">
        <v>1200</v>
      </c>
      <c r="H22" s="75">
        <v>900</v>
      </c>
      <c r="I22" s="72">
        <v>868.8</v>
      </c>
      <c r="J22" s="43">
        <f>I22/H22</f>
        <v>0.96533333333333327</v>
      </c>
    </row>
    <row r="23" spans="1:10" ht="15" customHeight="1" x14ac:dyDescent="0.2">
      <c r="A23" s="10" t="s">
        <v>128</v>
      </c>
      <c r="B23" s="11">
        <v>502</v>
      </c>
      <c r="C23" s="74">
        <v>95000</v>
      </c>
      <c r="D23" s="72">
        <v>85200</v>
      </c>
      <c r="E23" s="72">
        <v>85208</v>
      </c>
      <c r="F23" s="43">
        <f t="shared" si="1"/>
        <v>1.000093896713615</v>
      </c>
      <c r="G23" s="123">
        <v>1800</v>
      </c>
      <c r="H23" s="75">
        <v>1300</v>
      </c>
      <c r="I23" s="72">
        <v>1267</v>
      </c>
      <c r="J23" s="43">
        <f>I23/H23</f>
        <v>0.97461538461538466</v>
      </c>
    </row>
    <row r="24" spans="1:10" ht="15" customHeight="1" x14ac:dyDescent="0.2">
      <c r="A24" s="10" t="s">
        <v>129</v>
      </c>
      <c r="B24" s="11">
        <v>502</v>
      </c>
      <c r="C24" s="74">
        <v>8000</v>
      </c>
      <c r="D24" s="72">
        <v>22800</v>
      </c>
      <c r="E24" s="72">
        <v>22759.85</v>
      </c>
      <c r="F24" s="43">
        <f t="shared" si="1"/>
        <v>0.99823903508771927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 t="s">
        <v>145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20000</v>
      </c>
      <c r="D26" s="72">
        <v>14000</v>
      </c>
      <c r="E26" s="72">
        <v>14044.61</v>
      </c>
      <c r="F26" s="43">
        <f>E26/D26</f>
        <v>1.0031864285714287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19000</v>
      </c>
      <c r="D27" s="72">
        <v>5300</v>
      </c>
      <c r="E27" s="72">
        <v>5250</v>
      </c>
      <c r="F27" s="43">
        <f>E27/D27</f>
        <v>0.99056603773584906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218900</v>
      </c>
      <c r="D29" s="72">
        <v>291200</v>
      </c>
      <c r="E29" s="72">
        <v>291220.31</v>
      </c>
      <c r="F29" s="43">
        <f>E29/D29</f>
        <v>1.0000697458791208</v>
      </c>
      <c r="G29" s="123">
        <v>0</v>
      </c>
      <c r="H29" s="75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0</v>
      </c>
      <c r="D30" s="72">
        <v>195700</v>
      </c>
      <c r="E30" s="72">
        <v>195700</v>
      </c>
      <c r="F30" s="43">
        <f>E30/D30</f>
        <v>1</v>
      </c>
      <c r="G30" s="123">
        <v>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66100</v>
      </c>
      <c r="E31" s="72">
        <v>66086</v>
      </c>
      <c r="F31" s="43">
        <f>E31/D31</f>
        <v>0.99978819969742816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5000</v>
      </c>
      <c r="D32" s="72">
        <v>18900</v>
      </c>
      <c r="E32" s="72">
        <v>18901.5</v>
      </c>
      <c r="F32" s="43">
        <f>E32/D32</f>
        <v>1.0000793650793651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500</v>
      </c>
      <c r="E33" s="72">
        <v>461.12</v>
      </c>
      <c r="F33" s="43">
        <f>E33/D33</f>
        <v>0.92224000000000006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0</v>
      </c>
      <c r="E37" s="72">
        <v>0</v>
      </c>
      <c r="F37" s="43">
        <v>0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66700</v>
      </c>
      <c r="D39" s="72">
        <v>66700</v>
      </c>
      <c r="E39" s="72">
        <v>66714</v>
      </c>
      <c r="F39" s="43">
        <f>E39/D39</f>
        <v>1.0002098950524738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200</v>
      </c>
      <c r="D40" s="77">
        <v>300</v>
      </c>
      <c r="E40" s="77">
        <v>229.66</v>
      </c>
      <c r="F40" s="43">
        <f>E40/D40</f>
        <v>0.76553333333333329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1255800</v>
      </c>
      <c r="D41" s="50">
        <f>SUM(D8:D16)</f>
        <v>1423000</v>
      </c>
      <c r="E41" s="50">
        <f>SUM(E8:E16)</f>
        <v>1422954.1</v>
      </c>
      <c r="F41" s="51">
        <f>E41/D41</f>
        <v>0.99996774420238943</v>
      </c>
      <c r="G41" s="52">
        <f>SUM(G8:G16)</f>
        <v>22000</v>
      </c>
      <c r="H41" s="52">
        <f>SUM(H8:H16)</f>
        <v>12300</v>
      </c>
      <c r="I41" s="53">
        <f>SUM(I8:I16)</f>
        <v>12300</v>
      </c>
      <c r="J41" s="51">
        <f>I41/H41</f>
        <v>1</v>
      </c>
    </row>
    <row r="42" spans="1:14" ht="15" customHeight="1" thickBot="1" x14ac:dyDescent="0.25">
      <c r="A42" s="13" t="s">
        <v>21</v>
      </c>
      <c r="B42" s="16"/>
      <c r="C42" s="54">
        <f>-SUM(C18:C40)</f>
        <v>-1255800</v>
      </c>
      <c r="D42" s="54">
        <f>-SUM(D18:D40)</f>
        <v>-1423000</v>
      </c>
      <c r="E42" s="54">
        <f>-SUM(E18:E40)</f>
        <v>-1422954.0999999999</v>
      </c>
      <c r="F42" s="43">
        <f>E42/D42</f>
        <v>0.99996774420238921</v>
      </c>
      <c r="G42" s="55">
        <f>-SUM(G18:G40)</f>
        <v>-5100</v>
      </c>
      <c r="H42" s="55">
        <f>-SUM(H18:H40)</f>
        <v>-3700</v>
      </c>
      <c r="I42" s="56">
        <f>-SUM(I18:I40)</f>
        <v>-3620</v>
      </c>
      <c r="J42" s="43">
        <f>I42/H42</f>
        <v>0.97837837837837838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16900</v>
      </c>
      <c r="H43" s="79">
        <f>+H41+H42</f>
        <v>8600</v>
      </c>
      <c r="I43" s="79">
        <f>+I41+I42</f>
        <v>8680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8680</v>
      </c>
      <c r="J44" s="151" t="s">
        <v>19</v>
      </c>
    </row>
    <row r="45" spans="1:14" x14ac:dyDescent="0.2">
      <c r="C45" s="148"/>
    </row>
    <row r="46" spans="1:14" x14ac:dyDescent="0.2">
      <c r="C46" s="167"/>
    </row>
    <row r="47" spans="1:14" x14ac:dyDescent="0.2">
      <c r="C47" s="167"/>
    </row>
    <row r="48" spans="1:14" x14ac:dyDescent="0.2">
      <c r="C48" s="168"/>
    </row>
  </sheetData>
  <mergeCells count="8">
    <mergeCell ref="D2:F2"/>
    <mergeCell ref="C4:F4"/>
    <mergeCell ref="G4:J4"/>
    <mergeCell ref="A16:B16"/>
    <mergeCell ref="A13:B13"/>
    <mergeCell ref="A14:B14"/>
    <mergeCell ref="A15:B15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rstPageNumber="136" fitToWidth="0" fitToHeight="0" orientation="landscape" r:id="rId1"/>
  <headerFooter alignWithMargins="0">
    <oddFooter>&amp;L&amp;A&amp;R125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4" workbookViewId="0">
      <selection activeCell="E12" sqref="E12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120</v>
      </c>
    </row>
    <row r="2" spans="1:10" ht="15" x14ac:dyDescent="0.2">
      <c r="A2" s="29" t="s">
        <v>121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60">
        <v>697000</v>
      </c>
      <c r="D8" s="21">
        <v>697000</v>
      </c>
      <c r="E8" s="61">
        <v>697000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62">
        <v>0</v>
      </c>
      <c r="D9" s="63">
        <v>334600</v>
      </c>
      <c r="E9" s="64">
        <v>334600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209</v>
      </c>
      <c r="B10" s="16"/>
      <c r="C10" s="62">
        <v>0</v>
      </c>
      <c r="D10" s="63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10800</v>
      </c>
      <c r="E11" s="64">
        <v>10775.48</v>
      </c>
      <c r="F11" s="43">
        <f>E11/D11</f>
        <v>0.99772962962962963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62">
        <v>0</v>
      </c>
      <c r="D12" s="63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62">
        <v>400000</v>
      </c>
      <c r="D13" s="63">
        <v>494000</v>
      </c>
      <c r="E13" s="64">
        <v>494035.13</v>
      </c>
      <c r="F13" s="43">
        <f>E13/D13</f>
        <v>1.0000711133603239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62">
        <v>690000</v>
      </c>
      <c r="D14" s="63">
        <v>309600</v>
      </c>
      <c r="E14" s="64">
        <v>309625</v>
      </c>
      <c r="F14" s="43">
        <f>E14/D14</f>
        <v>1.0000807493540051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65">
        <v>0</v>
      </c>
      <c r="D15" s="66">
        <v>89100</v>
      </c>
      <c r="E15" s="67">
        <v>89054.16</v>
      </c>
      <c r="F15" s="43">
        <f>E15/D15</f>
        <v>0.99948552188552198</v>
      </c>
      <c r="G15" s="133">
        <v>130000</v>
      </c>
      <c r="H15" s="66">
        <v>104100</v>
      </c>
      <c r="I15" s="67">
        <v>104089</v>
      </c>
      <c r="J15" s="43">
        <f>I15/H15</f>
        <v>0.99989433237271852</v>
      </c>
    </row>
    <row r="16" spans="1:10" ht="15" customHeight="1" thickBot="1" x14ac:dyDescent="0.25">
      <c r="A16" s="174" t="s">
        <v>90</v>
      </c>
      <c r="B16" s="175"/>
      <c r="C16" s="68">
        <v>0</v>
      </c>
      <c r="D16" s="69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163200</v>
      </c>
      <c r="E18" s="61">
        <v>163230</v>
      </c>
      <c r="F18" s="43">
        <f t="shared" ref="F18:F24" si="1">E18/D18</f>
        <v>1.0001838235294118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203000</v>
      </c>
      <c r="D19" s="61">
        <v>138500</v>
      </c>
      <c r="E19" s="61">
        <v>138507.68</v>
      </c>
      <c r="F19" s="43">
        <f t="shared" si="1"/>
        <v>1.0000554512635378</v>
      </c>
      <c r="G19" s="21">
        <v>1300</v>
      </c>
      <c r="H19" s="21">
        <v>2700</v>
      </c>
      <c r="I19" s="61">
        <v>2729</v>
      </c>
      <c r="J19" s="43">
        <f>I19/H19</f>
        <v>1.0107407407407407</v>
      </c>
    </row>
    <row r="20" spans="1:10" ht="15" customHeight="1" x14ac:dyDescent="0.2">
      <c r="A20" s="18" t="s">
        <v>125</v>
      </c>
      <c r="B20" s="19">
        <v>501</v>
      </c>
      <c r="C20" s="71">
        <v>690000</v>
      </c>
      <c r="D20" s="61">
        <v>494000</v>
      </c>
      <c r="E20" s="61">
        <v>494035.13</v>
      </c>
      <c r="F20" s="43">
        <f t="shared" si="1"/>
        <v>1.0000711133603239</v>
      </c>
      <c r="G20" s="21">
        <v>0</v>
      </c>
      <c r="H20" s="21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136400</v>
      </c>
      <c r="D21" s="72">
        <v>116900</v>
      </c>
      <c r="E21" s="72">
        <v>116897</v>
      </c>
      <c r="F21" s="43">
        <f t="shared" si="1"/>
        <v>0.99997433704020533</v>
      </c>
      <c r="G21" s="123">
        <v>3300</v>
      </c>
      <c r="H21" s="123">
        <v>3600</v>
      </c>
      <c r="I21" s="72">
        <v>3623</v>
      </c>
      <c r="J21" s="43">
        <f>I21/H21</f>
        <v>1.006388888888889</v>
      </c>
    </row>
    <row r="22" spans="1:10" ht="15" customHeight="1" x14ac:dyDescent="0.2">
      <c r="A22" s="10" t="s">
        <v>127</v>
      </c>
      <c r="B22" s="11">
        <v>502</v>
      </c>
      <c r="C22" s="74">
        <v>158000</v>
      </c>
      <c r="D22" s="72">
        <v>129600</v>
      </c>
      <c r="E22" s="72">
        <v>129567</v>
      </c>
      <c r="F22" s="43">
        <f t="shared" si="1"/>
        <v>0.99974537037037037</v>
      </c>
      <c r="G22" s="123">
        <v>2200</v>
      </c>
      <c r="H22" s="123">
        <v>3100</v>
      </c>
      <c r="I22" s="72">
        <v>3129</v>
      </c>
      <c r="J22" s="43">
        <f>I22/H22</f>
        <v>1.0093548387096773</v>
      </c>
    </row>
    <row r="23" spans="1:10" ht="15" customHeight="1" x14ac:dyDescent="0.2">
      <c r="A23" s="10" t="s">
        <v>128</v>
      </c>
      <c r="B23" s="11">
        <v>502</v>
      </c>
      <c r="C23" s="74">
        <v>104500</v>
      </c>
      <c r="D23" s="72">
        <v>86500</v>
      </c>
      <c r="E23" s="72">
        <v>86487</v>
      </c>
      <c r="F23" s="43">
        <f t="shared" si="1"/>
        <v>0.99984971098265896</v>
      </c>
      <c r="G23" s="123">
        <v>1000</v>
      </c>
      <c r="H23" s="123">
        <v>1500</v>
      </c>
      <c r="I23" s="72">
        <v>1482</v>
      </c>
      <c r="J23" s="43">
        <f>I23/H23</f>
        <v>0.98799999999999999</v>
      </c>
    </row>
    <row r="24" spans="1:10" ht="15" customHeight="1" x14ac:dyDescent="0.2">
      <c r="A24" s="10" t="s">
        <v>129</v>
      </c>
      <c r="B24" s="11">
        <v>502</v>
      </c>
      <c r="C24" s="74">
        <v>39500</v>
      </c>
      <c r="D24" s="72">
        <v>32100</v>
      </c>
      <c r="E24" s="72">
        <v>32142.6</v>
      </c>
      <c r="F24" s="43">
        <f t="shared" si="1"/>
        <v>1.0013271028037383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20000</v>
      </c>
      <c r="D26" s="72">
        <v>14400</v>
      </c>
      <c r="E26" s="72">
        <v>14363.52</v>
      </c>
      <c r="F26" s="43">
        <f>E26/D26</f>
        <v>0.99746666666666672</v>
      </c>
      <c r="G26" s="123">
        <v>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19000</v>
      </c>
      <c r="D27" s="72">
        <v>6600</v>
      </c>
      <c r="E27" s="72">
        <v>6593</v>
      </c>
      <c r="F27" s="43">
        <f>E27/D27</f>
        <v>0.9989393939393939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353800</v>
      </c>
      <c r="D29" s="72">
        <v>315100</v>
      </c>
      <c r="E29" s="72">
        <v>315053.57</v>
      </c>
      <c r="F29" s="43">
        <f>E29/D29</f>
        <v>0.99985264995239609</v>
      </c>
      <c r="G29" s="123">
        <v>0</v>
      </c>
      <c r="H29" s="123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0</v>
      </c>
      <c r="D30" s="72">
        <v>246400</v>
      </c>
      <c r="E30" s="72">
        <v>246400</v>
      </c>
      <c r="F30" s="43">
        <f>E30/D30</f>
        <v>1</v>
      </c>
      <c r="G30" s="123">
        <v>109200</v>
      </c>
      <c r="H30" s="123">
        <v>89300</v>
      </c>
      <c r="I30" s="72">
        <v>89253</v>
      </c>
      <c r="J30" s="43">
        <f>I30/H30</f>
        <v>0.99947368421052629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83300</v>
      </c>
      <c r="E31" s="72">
        <v>83272</v>
      </c>
      <c r="F31" s="43">
        <f>E31/D31</f>
        <v>0.99966386554621844</v>
      </c>
      <c r="G31" s="123">
        <v>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5000</v>
      </c>
      <c r="D32" s="72">
        <v>28300</v>
      </c>
      <c r="E32" s="72">
        <v>28329.599999999999</v>
      </c>
      <c r="F32" s="43">
        <f>E32/D32</f>
        <v>1.0010459363957596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152">
        <v>0</v>
      </c>
      <c r="D34" s="97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7300</v>
      </c>
      <c r="E37" s="72">
        <v>7320.67</v>
      </c>
      <c r="F37" s="43">
        <f>E37/D37</f>
        <v>1.002831506849315</v>
      </c>
      <c r="G37" s="123">
        <v>0</v>
      </c>
      <c r="H37" s="123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200</v>
      </c>
      <c r="E38" s="72">
        <v>160</v>
      </c>
      <c r="F38" s="43">
        <f>E38/D38</f>
        <v>0.8</v>
      </c>
      <c r="G38" s="123">
        <v>0</v>
      </c>
      <c r="H38" s="123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57800</v>
      </c>
      <c r="D39" s="72">
        <v>72700</v>
      </c>
      <c r="E39" s="72">
        <v>72731</v>
      </c>
      <c r="F39" s="43">
        <f>E39/D39</f>
        <v>1.0004264099037139</v>
      </c>
      <c r="G39" s="123">
        <v>0</v>
      </c>
      <c r="H39" s="123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0</v>
      </c>
      <c r="E40" s="77">
        <v>0</v>
      </c>
      <c r="F40" s="43">
        <v>0</v>
      </c>
      <c r="G40" s="122">
        <v>0</v>
      </c>
      <c r="H40" s="122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1787000</v>
      </c>
      <c r="D41" s="50">
        <f>SUM(D8:D16)</f>
        <v>1935100</v>
      </c>
      <c r="E41" s="50">
        <f>SUM(E8:E16)</f>
        <v>1935089.7699999998</v>
      </c>
      <c r="F41" s="51">
        <f>E41/D41</f>
        <v>0.99999471345150115</v>
      </c>
      <c r="G41" s="52">
        <f>SUM(G8:G16)</f>
        <v>130000</v>
      </c>
      <c r="H41" s="52">
        <f>SUM(H8:H16)</f>
        <v>104100</v>
      </c>
      <c r="I41" s="53">
        <f>SUM(I8:I16)</f>
        <v>104089</v>
      </c>
      <c r="J41" s="51">
        <f>I41/H41</f>
        <v>0.99989433237271852</v>
      </c>
    </row>
    <row r="42" spans="1:14" ht="15" customHeight="1" thickBot="1" x14ac:dyDescent="0.25">
      <c r="A42" s="13" t="s">
        <v>21</v>
      </c>
      <c r="B42" s="16"/>
      <c r="C42" s="54">
        <f>-SUM(C18:C40)</f>
        <v>-1787000</v>
      </c>
      <c r="D42" s="54">
        <f>-SUM(D18:D40)</f>
        <v>-1935100</v>
      </c>
      <c r="E42" s="54">
        <f>-SUM(E18:E40)</f>
        <v>-1935089.7700000003</v>
      </c>
      <c r="F42" s="43">
        <f>E42/D42</f>
        <v>0.99999471345150137</v>
      </c>
      <c r="G42" s="55">
        <f>-SUM(G18:G40)</f>
        <v>-117000</v>
      </c>
      <c r="H42" s="55">
        <f>-SUM(H18:H40)</f>
        <v>-100200</v>
      </c>
      <c r="I42" s="56">
        <f>-SUM(I18:I40)</f>
        <v>-100216</v>
      </c>
      <c r="J42" s="43">
        <f>I42/H42</f>
        <v>1.0001596806387225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13000</v>
      </c>
      <c r="H43" s="79">
        <f>+H41+H42</f>
        <v>3900</v>
      </c>
      <c r="I43" s="79">
        <f>+I41+I42</f>
        <v>3873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3873</v>
      </c>
      <c r="J44" s="151" t="s">
        <v>19</v>
      </c>
    </row>
    <row r="45" spans="1:14" x14ac:dyDescent="0.2">
      <c r="C45" s="148"/>
    </row>
    <row r="46" spans="1:14" x14ac:dyDescent="0.2">
      <c r="C46" s="148"/>
      <c r="D46" s="147"/>
    </row>
    <row r="47" spans="1:14" x14ac:dyDescent="0.2">
      <c r="C47" s="148"/>
      <c r="D47" s="147"/>
    </row>
    <row r="48" spans="1:14" x14ac:dyDescent="0.2">
      <c r="C48" s="160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&amp;L&amp;A&amp;R126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M29" sqref="M29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118</v>
      </c>
    </row>
    <row r="2" spans="1:10" ht="15" x14ac:dyDescent="0.2">
      <c r="A2" s="29" t="s">
        <v>119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A4" s="153"/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60">
        <v>510900</v>
      </c>
      <c r="D8" s="21">
        <v>510900</v>
      </c>
      <c r="E8" s="61">
        <v>510900</v>
      </c>
      <c r="F8" s="43">
        <f t="shared" ref="F8:F16" si="0">E8/D8</f>
        <v>1</v>
      </c>
      <c r="G8" s="21">
        <v>0</v>
      </c>
      <c r="H8" s="21">
        <v>0</v>
      </c>
      <c r="I8" s="61">
        <v>0</v>
      </c>
      <c r="J8" s="43">
        <f t="shared" ref="J8:J16" si="1">IF(ISERR(I8/H8),0,I8/H8)</f>
        <v>0</v>
      </c>
    </row>
    <row r="9" spans="1:10" ht="15" customHeight="1" x14ac:dyDescent="0.2">
      <c r="A9" s="13" t="s">
        <v>197</v>
      </c>
      <c r="B9" s="16"/>
      <c r="C9" s="62">
        <v>0</v>
      </c>
      <c r="D9" s="63">
        <v>305900</v>
      </c>
      <c r="E9" s="64">
        <v>305900</v>
      </c>
      <c r="F9" s="43">
        <f t="shared" si="0"/>
        <v>1</v>
      </c>
      <c r="G9" s="132">
        <v>0</v>
      </c>
      <c r="H9" s="63">
        <v>0</v>
      </c>
      <c r="I9" s="64">
        <v>0</v>
      </c>
      <c r="J9" s="46">
        <f t="shared" si="1"/>
        <v>0</v>
      </c>
    </row>
    <row r="10" spans="1:10" ht="15" customHeight="1" x14ac:dyDescent="0.2">
      <c r="A10" s="13" t="s">
        <v>209</v>
      </c>
      <c r="B10" s="16"/>
      <c r="C10" s="62">
        <v>0</v>
      </c>
      <c r="D10" s="63">
        <v>393400</v>
      </c>
      <c r="E10" s="64">
        <v>51955.22</v>
      </c>
      <c r="F10" s="43">
        <f t="shared" si="0"/>
        <v>0.13206715810879513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8000</v>
      </c>
      <c r="E11" s="64">
        <v>8000</v>
      </c>
      <c r="F11" s="43">
        <f t="shared" si="0"/>
        <v>1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62">
        <v>0</v>
      </c>
      <c r="D12" s="63">
        <v>9200</v>
      </c>
      <c r="E12" s="155">
        <v>9174.9</v>
      </c>
      <c r="F12" s="43">
        <f t="shared" si="0"/>
        <v>0.99727173913043476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62">
        <v>340000</v>
      </c>
      <c r="D13" s="63">
        <v>250500</v>
      </c>
      <c r="E13" s="64">
        <v>250750</v>
      </c>
      <c r="F13" s="43">
        <f t="shared" si="0"/>
        <v>1.0009980039920159</v>
      </c>
      <c r="G13" s="132">
        <v>0</v>
      </c>
      <c r="H13" s="63">
        <v>0</v>
      </c>
      <c r="I13" s="64">
        <v>0</v>
      </c>
      <c r="J13" s="46">
        <f t="shared" si="1"/>
        <v>0</v>
      </c>
    </row>
    <row r="14" spans="1:10" ht="15" customHeight="1" x14ac:dyDescent="0.2">
      <c r="A14" s="183" t="s">
        <v>59</v>
      </c>
      <c r="B14" s="185"/>
      <c r="C14" s="62">
        <v>535000</v>
      </c>
      <c r="D14" s="63">
        <v>399500</v>
      </c>
      <c r="E14" s="64">
        <v>399534</v>
      </c>
      <c r="F14" s="43">
        <f t="shared" si="0"/>
        <v>1.0000851063829788</v>
      </c>
      <c r="G14" s="132">
        <v>0</v>
      </c>
      <c r="H14" s="63">
        <v>0</v>
      </c>
      <c r="I14" s="64">
        <v>0</v>
      </c>
      <c r="J14" s="46">
        <f t="shared" si="1"/>
        <v>0</v>
      </c>
    </row>
    <row r="15" spans="1:10" ht="15" customHeight="1" x14ac:dyDescent="0.2">
      <c r="A15" s="183" t="s">
        <v>60</v>
      </c>
      <c r="B15" s="194"/>
      <c r="C15" s="65">
        <v>0</v>
      </c>
      <c r="D15" s="66">
        <v>1700</v>
      </c>
      <c r="E15" s="67">
        <v>1643</v>
      </c>
      <c r="F15" s="43">
        <f t="shared" si="0"/>
        <v>0.96647058823529408</v>
      </c>
      <c r="G15" s="133">
        <v>83400</v>
      </c>
      <c r="H15" s="66">
        <v>83400</v>
      </c>
      <c r="I15" s="67">
        <v>52412.75</v>
      </c>
      <c r="J15" s="43">
        <f>I15/H15</f>
        <v>0.62845023980815351</v>
      </c>
    </row>
    <row r="16" spans="1:10" ht="15" customHeight="1" thickBot="1" x14ac:dyDescent="0.25">
      <c r="A16" s="174" t="s">
        <v>90</v>
      </c>
      <c r="B16" s="175"/>
      <c r="C16" s="68">
        <v>0</v>
      </c>
      <c r="D16" s="69">
        <v>95700</v>
      </c>
      <c r="E16" s="70">
        <v>95697.71</v>
      </c>
      <c r="F16" s="43">
        <f t="shared" si="0"/>
        <v>0.99997607105538144</v>
      </c>
      <c r="G16" s="134">
        <v>0</v>
      </c>
      <c r="H16" s="69">
        <v>0</v>
      </c>
      <c r="I16" s="70">
        <v>0</v>
      </c>
      <c r="J16" s="47">
        <f t="shared" si="1"/>
        <v>0</v>
      </c>
    </row>
    <row r="17" spans="1:12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2" ht="15" customHeight="1" x14ac:dyDescent="0.2">
      <c r="A18" s="18" t="s">
        <v>123</v>
      </c>
      <c r="B18" s="19">
        <v>558</v>
      </c>
      <c r="C18" s="71">
        <v>24000</v>
      </c>
      <c r="D18" s="61">
        <v>27700</v>
      </c>
      <c r="E18" s="61">
        <v>27719.119999999999</v>
      </c>
      <c r="F18" s="43">
        <f t="shared" ref="F18:F23" si="2">E18/D18</f>
        <v>1.0006902527075812</v>
      </c>
      <c r="G18" s="21">
        <v>0</v>
      </c>
      <c r="H18" s="21">
        <v>0</v>
      </c>
      <c r="I18" s="61">
        <v>0</v>
      </c>
      <c r="J18" s="43">
        <v>0</v>
      </c>
    </row>
    <row r="19" spans="1:12" ht="15" customHeight="1" x14ac:dyDescent="0.2">
      <c r="A19" s="18" t="s">
        <v>142</v>
      </c>
      <c r="B19" s="19">
        <v>501</v>
      </c>
      <c r="C19" s="71">
        <v>125000</v>
      </c>
      <c r="D19" s="72">
        <v>63300</v>
      </c>
      <c r="E19" s="61">
        <v>63245.7</v>
      </c>
      <c r="F19" s="43">
        <f t="shared" si="2"/>
        <v>0.99914218009478672</v>
      </c>
      <c r="G19" s="21">
        <v>18000</v>
      </c>
      <c r="H19" s="21">
        <v>18000</v>
      </c>
      <c r="I19" s="61">
        <v>0</v>
      </c>
      <c r="J19" s="46">
        <v>0</v>
      </c>
    </row>
    <row r="20" spans="1:12" ht="15" customHeight="1" x14ac:dyDescent="0.2">
      <c r="A20" s="18" t="s">
        <v>125</v>
      </c>
      <c r="B20" s="19">
        <v>501</v>
      </c>
      <c r="C20" s="71">
        <v>535000</v>
      </c>
      <c r="D20" s="61">
        <v>397900</v>
      </c>
      <c r="E20" s="61">
        <v>399692.57</v>
      </c>
      <c r="F20" s="43">
        <f t="shared" si="2"/>
        <v>1.0045050766524253</v>
      </c>
      <c r="G20" s="21">
        <v>0</v>
      </c>
      <c r="H20" s="21">
        <v>0</v>
      </c>
      <c r="I20" s="61">
        <v>0</v>
      </c>
      <c r="J20" s="43">
        <v>0</v>
      </c>
    </row>
    <row r="21" spans="1:12" ht="15" customHeight="1" x14ac:dyDescent="0.2">
      <c r="A21" s="10" t="s">
        <v>126</v>
      </c>
      <c r="B21" s="11">
        <v>502</v>
      </c>
      <c r="C21" s="74">
        <v>144600</v>
      </c>
      <c r="D21" s="72">
        <v>186600</v>
      </c>
      <c r="E21" s="72">
        <v>186823.13</v>
      </c>
      <c r="F21" s="43">
        <f t="shared" si="2"/>
        <v>1.0011957663451232</v>
      </c>
      <c r="G21" s="123">
        <v>19000</v>
      </c>
      <c r="H21" s="123">
        <v>19000</v>
      </c>
      <c r="I21" s="72">
        <v>5146.95</v>
      </c>
      <c r="J21" s="43">
        <f>I21/H21</f>
        <v>0.27089210526315788</v>
      </c>
    </row>
    <row r="22" spans="1:12" ht="15" customHeight="1" x14ac:dyDescent="0.2">
      <c r="A22" s="10" t="s">
        <v>127</v>
      </c>
      <c r="B22" s="11">
        <v>502</v>
      </c>
      <c r="C22" s="74">
        <v>150000</v>
      </c>
      <c r="D22" s="72">
        <v>108400</v>
      </c>
      <c r="E22" s="72">
        <v>108320.92</v>
      </c>
      <c r="F22" s="43">
        <f t="shared" si="2"/>
        <v>0.99927047970479699</v>
      </c>
      <c r="G22" s="123">
        <v>7000</v>
      </c>
      <c r="H22" s="123">
        <v>7000</v>
      </c>
      <c r="I22" s="72">
        <v>831.08</v>
      </c>
      <c r="J22" s="43">
        <f>I22/H22</f>
        <v>0.1187257142857143</v>
      </c>
    </row>
    <row r="23" spans="1:12" ht="15" customHeight="1" x14ac:dyDescent="0.2">
      <c r="A23" s="10" t="s">
        <v>128</v>
      </c>
      <c r="B23" s="11">
        <v>502</v>
      </c>
      <c r="C23" s="74">
        <v>84000</v>
      </c>
      <c r="D23" s="72">
        <v>92300</v>
      </c>
      <c r="E23" s="72">
        <v>92217.05</v>
      </c>
      <c r="F23" s="43">
        <f t="shared" si="2"/>
        <v>0.99910130010834242</v>
      </c>
      <c r="G23" s="123">
        <v>5200</v>
      </c>
      <c r="H23" s="123">
        <v>8300</v>
      </c>
      <c r="I23" s="72">
        <v>8279.2199999999993</v>
      </c>
      <c r="J23" s="43">
        <f>I23/H23</f>
        <v>0.99749638554216857</v>
      </c>
    </row>
    <row r="24" spans="1:12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2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  <c r="K25" s="172"/>
    </row>
    <row r="26" spans="1:12" ht="15" customHeight="1" x14ac:dyDescent="0.2">
      <c r="A26" s="10" t="s">
        <v>131</v>
      </c>
      <c r="B26" s="11">
        <v>511</v>
      </c>
      <c r="C26" s="74">
        <v>13000</v>
      </c>
      <c r="D26" s="72">
        <v>16700</v>
      </c>
      <c r="E26" s="72">
        <v>16705.14</v>
      </c>
      <c r="F26" s="43">
        <f>E26/D26</f>
        <v>1.0003077844311377</v>
      </c>
      <c r="G26" s="123">
        <v>18300</v>
      </c>
      <c r="H26" s="123">
        <v>18300</v>
      </c>
      <c r="I26" s="72">
        <v>0</v>
      </c>
      <c r="J26" s="43">
        <v>0</v>
      </c>
    </row>
    <row r="27" spans="1:12" ht="15" customHeight="1" x14ac:dyDescent="0.2">
      <c r="A27" s="10" t="s">
        <v>141</v>
      </c>
      <c r="B27" s="11">
        <v>512</v>
      </c>
      <c r="C27" s="74">
        <v>0</v>
      </c>
      <c r="D27" s="72">
        <v>0</v>
      </c>
      <c r="E27" s="72">
        <v>0</v>
      </c>
      <c r="F27" s="43">
        <v>0</v>
      </c>
      <c r="G27" s="123">
        <v>0</v>
      </c>
      <c r="H27" s="123">
        <v>0</v>
      </c>
      <c r="I27" s="72">
        <v>0</v>
      </c>
      <c r="J27" s="43">
        <v>0</v>
      </c>
    </row>
    <row r="28" spans="1:12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  <c r="L28" s="173"/>
    </row>
    <row r="29" spans="1:12" ht="15" customHeight="1" x14ac:dyDescent="0.2">
      <c r="A29" s="10" t="s">
        <v>133</v>
      </c>
      <c r="B29" s="11">
        <v>518</v>
      </c>
      <c r="C29" s="74">
        <v>191000</v>
      </c>
      <c r="D29" s="72">
        <v>248700</v>
      </c>
      <c r="E29" s="72">
        <v>248692.94</v>
      </c>
      <c r="F29" s="43">
        <f>E29/D29</f>
        <v>0.99997161238439891</v>
      </c>
      <c r="G29" s="123">
        <v>0</v>
      </c>
      <c r="H29" s="123">
        <v>300</v>
      </c>
      <c r="I29" s="72">
        <v>227</v>
      </c>
      <c r="J29" s="43">
        <f>I29/H29</f>
        <v>0.75666666666666671</v>
      </c>
    </row>
    <row r="30" spans="1:12" ht="15" customHeight="1" x14ac:dyDescent="0.2">
      <c r="A30" s="10" t="s">
        <v>134</v>
      </c>
      <c r="B30" s="11">
        <v>521</v>
      </c>
      <c r="C30" s="74">
        <v>0</v>
      </c>
      <c r="D30" s="72">
        <v>512050</v>
      </c>
      <c r="E30" s="72">
        <v>255300</v>
      </c>
      <c r="F30" s="43">
        <f>E30/D30</f>
        <v>0.49858412264427304</v>
      </c>
      <c r="G30" s="123">
        <v>11000</v>
      </c>
      <c r="H30" s="123">
        <v>7600</v>
      </c>
      <c r="I30" s="72">
        <v>0</v>
      </c>
      <c r="J30" s="43">
        <f>I30/H30</f>
        <v>0</v>
      </c>
    </row>
    <row r="31" spans="1:12" ht="15" customHeight="1" x14ac:dyDescent="0.2">
      <c r="A31" s="10" t="s">
        <v>135</v>
      </c>
      <c r="B31" s="11">
        <v>524</v>
      </c>
      <c r="C31" s="74">
        <v>0</v>
      </c>
      <c r="D31" s="72">
        <v>172450</v>
      </c>
      <c r="E31" s="72">
        <v>86234</v>
      </c>
      <c r="F31" s="43">
        <f>E31/D31</f>
        <v>0.50005218904030158</v>
      </c>
      <c r="G31" s="123">
        <v>0</v>
      </c>
      <c r="H31" s="123">
        <v>0</v>
      </c>
      <c r="I31" s="72">
        <v>0</v>
      </c>
      <c r="J31" s="43">
        <v>0</v>
      </c>
    </row>
    <row r="32" spans="1:12" ht="15" customHeight="1" x14ac:dyDescent="0.2">
      <c r="A32" s="10" t="s">
        <v>206</v>
      </c>
      <c r="B32" s="11">
        <v>527</v>
      </c>
      <c r="C32" s="74">
        <v>0</v>
      </c>
      <c r="D32" s="72">
        <v>27700</v>
      </c>
      <c r="E32" s="72">
        <v>27689.9</v>
      </c>
      <c r="F32" s="43">
        <f>E32/D32</f>
        <v>0.9996353790613719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1700</v>
      </c>
      <c r="E37" s="72">
        <v>1643</v>
      </c>
      <c r="F37" s="43">
        <f>E37/D37</f>
        <v>0.96647058823529408</v>
      </c>
      <c r="G37" s="123">
        <v>0</v>
      </c>
      <c r="H37" s="123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123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119300</v>
      </c>
      <c r="D39" s="72">
        <v>119300</v>
      </c>
      <c r="E39" s="72">
        <v>119271.36</v>
      </c>
      <c r="F39" s="43">
        <f>E39/D39</f>
        <v>0.99975993294216259</v>
      </c>
      <c r="G39" s="123">
        <v>0</v>
      </c>
      <c r="H39" s="123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0</v>
      </c>
      <c r="E40" s="77">
        <v>0</v>
      </c>
      <c r="F40" s="49">
        <v>0</v>
      </c>
      <c r="G40" s="122">
        <v>0</v>
      </c>
      <c r="H40" s="122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1385900</v>
      </c>
      <c r="D41" s="50">
        <f>SUM(D8:D16)</f>
        <v>1974800</v>
      </c>
      <c r="E41" s="50">
        <f>SUM(E8:E16)</f>
        <v>1633554.83</v>
      </c>
      <c r="F41" s="51">
        <f>E41/D41</f>
        <v>0.82720013672270609</v>
      </c>
      <c r="G41" s="52">
        <f>SUM(G8:G16)</f>
        <v>83400</v>
      </c>
      <c r="H41" s="52">
        <f>SUM(H8:H16)</f>
        <v>83400</v>
      </c>
      <c r="I41" s="53">
        <f>SUM(I8:I16)</f>
        <v>52412.75</v>
      </c>
      <c r="J41" s="51">
        <f>I41/H41</f>
        <v>0.62845023980815351</v>
      </c>
    </row>
    <row r="42" spans="1:14" ht="15" customHeight="1" thickBot="1" x14ac:dyDescent="0.25">
      <c r="A42" s="13" t="s">
        <v>21</v>
      </c>
      <c r="B42" s="16"/>
      <c r="C42" s="54">
        <f>-SUM(C18:C40)</f>
        <v>-1385900</v>
      </c>
      <c r="D42" s="54">
        <f>-SUM(D18:D40)</f>
        <v>-1974800</v>
      </c>
      <c r="E42" s="54">
        <f>-SUM(E18:E40)</f>
        <v>-1633554.83</v>
      </c>
      <c r="F42" s="43">
        <f>E42/D42</f>
        <v>0.82720013672270609</v>
      </c>
      <c r="G42" s="55">
        <f>-SUM(G18:G40)</f>
        <v>-78500</v>
      </c>
      <c r="H42" s="55">
        <f>-SUM(H18:H40)</f>
        <v>-78500</v>
      </c>
      <c r="I42" s="56">
        <f>-SUM(I18:I40)</f>
        <v>-14484.25</v>
      </c>
      <c r="J42" s="43">
        <f>I42/H42</f>
        <v>0.18451273885350319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4900</v>
      </c>
      <c r="H43" s="79">
        <f>+H41+H42</f>
        <v>4900</v>
      </c>
      <c r="I43" s="79">
        <f>+I41+I42</f>
        <v>37928.5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37928.5</v>
      </c>
      <c r="J44" s="151" t="s">
        <v>19</v>
      </c>
    </row>
    <row r="45" spans="1:14" ht="15" customHeight="1" x14ac:dyDescent="0.2">
      <c r="C45" s="148"/>
    </row>
    <row r="46" spans="1:14" x14ac:dyDescent="0.2">
      <c r="C46" s="147"/>
    </row>
    <row r="47" spans="1:14" x14ac:dyDescent="0.2">
      <c r="C47" s="147"/>
    </row>
    <row r="48" spans="1:14" x14ac:dyDescent="0.2">
      <c r="C48" s="159"/>
    </row>
    <row r="52" spans="5:5" x14ac:dyDescent="0.2">
      <c r="E52" s="30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&amp;L&amp;A&amp;R127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E15" sqref="E15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116</v>
      </c>
    </row>
    <row r="2" spans="1:10" ht="15" x14ac:dyDescent="0.2">
      <c r="A2" s="29" t="s">
        <v>117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562900</v>
      </c>
      <c r="D8" s="22">
        <v>562900</v>
      </c>
      <c r="E8" s="61">
        <v>562900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305700</v>
      </c>
      <c r="E9" s="64">
        <v>305700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324700</v>
      </c>
      <c r="E10" s="64">
        <v>324656.38</v>
      </c>
      <c r="F10" s="43">
        <f>E10/D10</f>
        <v>0.99986566060979365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10000</v>
      </c>
      <c r="E11" s="64">
        <v>10010.89</v>
      </c>
      <c r="F11" s="43">
        <f>E11/D11</f>
        <v>1.0010889999999999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400000</v>
      </c>
      <c r="D13" s="64">
        <v>333200</v>
      </c>
      <c r="E13" s="64">
        <v>288500</v>
      </c>
      <c r="F13" s="43">
        <f>E13/D13</f>
        <v>0.86584633853541415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482000</v>
      </c>
      <c r="D14" s="64">
        <v>518700</v>
      </c>
      <c r="E14" s="64">
        <v>518716.57</v>
      </c>
      <c r="F14" s="43">
        <f>E14/D14</f>
        <v>1.0000319452477346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3000</v>
      </c>
      <c r="D15" s="67">
        <v>22900</v>
      </c>
      <c r="E15" s="67">
        <v>22756.36</v>
      </c>
      <c r="F15" s="43">
        <f>E15/D15</f>
        <v>0.9937275109170306</v>
      </c>
      <c r="G15" s="133">
        <v>67200</v>
      </c>
      <c r="H15" s="66">
        <v>67200</v>
      </c>
      <c r="I15" s="67">
        <v>57756</v>
      </c>
      <c r="J15" s="43">
        <f>I15/H15</f>
        <v>0.85946428571428568</v>
      </c>
    </row>
    <row r="16" spans="1:10" ht="15" customHeight="1" thickBot="1" x14ac:dyDescent="0.25">
      <c r="A16" s="174" t="s">
        <v>204</v>
      </c>
      <c r="B16" s="175"/>
      <c r="C16" s="166">
        <v>0</v>
      </c>
      <c r="D16" s="70">
        <v>63800</v>
      </c>
      <c r="E16" s="70">
        <v>63894</v>
      </c>
      <c r="F16" s="43">
        <f>E16/D16</f>
        <v>1.0014733542319749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2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2" ht="15" customHeight="1" x14ac:dyDescent="0.2">
      <c r="A18" s="18" t="s">
        <v>123</v>
      </c>
      <c r="B18" s="19">
        <v>558</v>
      </c>
      <c r="C18" s="71">
        <v>0</v>
      </c>
      <c r="D18" s="72">
        <v>131600</v>
      </c>
      <c r="E18" s="61">
        <v>131538</v>
      </c>
      <c r="F18" s="43">
        <f t="shared" ref="F18:F42" si="1">E18/D18</f>
        <v>0.99952887537993917</v>
      </c>
      <c r="G18" s="21">
        <v>0</v>
      </c>
      <c r="H18" s="73">
        <v>0</v>
      </c>
      <c r="I18" s="61">
        <v>0</v>
      </c>
      <c r="J18" s="43">
        <v>0</v>
      </c>
      <c r="L18" s="4"/>
    </row>
    <row r="19" spans="1:12" ht="15" customHeight="1" x14ac:dyDescent="0.2">
      <c r="A19" s="18" t="s">
        <v>142</v>
      </c>
      <c r="B19" s="19">
        <v>501</v>
      </c>
      <c r="C19" s="71">
        <v>317600</v>
      </c>
      <c r="D19" s="61">
        <v>263800</v>
      </c>
      <c r="E19" s="61">
        <v>263777.98</v>
      </c>
      <c r="F19" s="43">
        <f t="shared" si="1"/>
        <v>0.99991652767247907</v>
      </c>
      <c r="G19" s="21">
        <v>14400</v>
      </c>
      <c r="H19" s="73">
        <v>14400</v>
      </c>
      <c r="I19" s="61">
        <v>0</v>
      </c>
      <c r="J19" s="43">
        <f>I19/H19</f>
        <v>0</v>
      </c>
      <c r="L19" s="4"/>
    </row>
    <row r="20" spans="1:12" ht="15" customHeight="1" x14ac:dyDescent="0.2">
      <c r="A20" s="18" t="s">
        <v>125</v>
      </c>
      <c r="B20" s="19">
        <v>501</v>
      </c>
      <c r="C20" s="71">
        <v>482000</v>
      </c>
      <c r="D20" s="61">
        <v>518700</v>
      </c>
      <c r="E20" s="61">
        <v>518716.57</v>
      </c>
      <c r="F20" s="43">
        <f t="shared" si="1"/>
        <v>1.0000319452477346</v>
      </c>
      <c r="G20" s="21">
        <v>0</v>
      </c>
      <c r="H20" s="73">
        <v>0</v>
      </c>
      <c r="I20" s="61">
        <v>0</v>
      </c>
      <c r="J20" s="43">
        <v>0</v>
      </c>
    </row>
    <row r="21" spans="1:12" ht="15" customHeight="1" x14ac:dyDescent="0.2">
      <c r="A21" s="10" t="s">
        <v>126</v>
      </c>
      <c r="B21" s="11">
        <v>502</v>
      </c>
      <c r="C21" s="74">
        <v>227600</v>
      </c>
      <c r="D21" s="72">
        <v>201700</v>
      </c>
      <c r="E21" s="72">
        <v>201709.67</v>
      </c>
      <c r="F21" s="43">
        <f t="shared" si="1"/>
        <v>1.0000479424888449</v>
      </c>
      <c r="G21" s="123">
        <v>10800</v>
      </c>
      <c r="H21" s="75">
        <v>10800</v>
      </c>
      <c r="I21" s="72">
        <v>9030</v>
      </c>
      <c r="J21" s="43">
        <f>I21/H21</f>
        <v>0.83611111111111114</v>
      </c>
    </row>
    <row r="22" spans="1:12" ht="15" customHeight="1" x14ac:dyDescent="0.2">
      <c r="A22" s="10" t="s">
        <v>127</v>
      </c>
      <c r="B22" s="11">
        <v>502</v>
      </c>
      <c r="C22" s="74">
        <v>100000</v>
      </c>
      <c r="D22" s="72">
        <v>112900</v>
      </c>
      <c r="E22" s="72">
        <v>112886</v>
      </c>
      <c r="F22" s="43">
        <f>E22/D22</f>
        <v>0.99987599645704162</v>
      </c>
      <c r="G22" s="123">
        <v>0</v>
      </c>
      <c r="H22" s="75">
        <v>0</v>
      </c>
      <c r="I22" s="72">
        <v>0</v>
      </c>
      <c r="J22" s="43">
        <v>0</v>
      </c>
    </row>
    <row r="23" spans="1:12" ht="15" customHeight="1" x14ac:dyDescent="0.2">
      <c r="A23" s="10" t="s">
        <v>128</v>
      </c>
      <c r="B23" s="11">
        <v>502</v>
      </c>
      <c r="C23" s="74">
        <v>80000</v>
      </c>
      <c r="D23" s="72">
        <v>115400</v>
      </c>
      <c r="E23" s="72">
        <v>115292.78</v>
      </c>
      <c r="F23" s="43">
        <f>E23/D23</f>
        <v>0.99907088388214904</v>
      </c>
      <c r="G23" s="123">
        <v>12000</v>
      </c>
      <c r="H23" s="75">
        <v>12000</v>
      </c>
      <c r="I23" s="72">
        <v>4290</v>
      </c>
      <c r="J23" s="43">
        <f>I23/H23</f>
        <v>0.35749999999999998</v>
      </c>
    </row>
    <row r="24" spans="1:12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2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2" ht="15" customHeight="1" x14ac:dyDescent="0.2">
      <c r="A26" s="10" t="s">
        <v>131</v>
      </c>
      <c r="B26" s="11">
        <v>511</v>
      </c>
      <c r="C26" s="74">
        <v>38000</v>
      </c>
      <c r="D26" s="72">
        <v>51600</v>
      </c>
      <c r="E26" s="72">
        <v>51643.72</v>
      </c>
      <c r="F26" s="43">
        <f t="shared" si="1"/>
        <v>1.0008472868217055</v>
      </c>
      <c r="G26" s="123">
        <v>0</v>
      </c>
      <c r="H26" s="75">
        <v>0</v>
      </c>
      <c r="I26" s="72">
        <v>0</v>
      </c>
      <c r="J26" s="43">
        <v>0</v>
      </c>
    </row>
    <row r="27" spans="1:12" ht="15" customHeight="1" x14ac:dyDescent="0.2">
      <c r="A27" s="10" t="s">
        <v>141</v>
      </c>
      <c r="B27" s="11">
        <v>512</v>
      </c>
      <c r="C27" s="74">
        <v>8000</v>
      </c>
      <c r="D27" s="72">
        <v>8500</v>
      </c>
      <c r="E27" s="72">
        <v>8528</v>
      </c>
      <c r="F27" s="43">
        <f t="shared" si="1"/>
        <v>1.0032941176470589</v>
      </c>
      <c r="G27" s="123">
        <v>0</v>
      </c>
      <c r="H27" s="75">
        <v>0</v>
      </c>
      <c r="I27" s="72">
        <v>0</v>
      </c>
      <c r="J27" s="43">
        <v>0</v>
      </c>
    </row>
    <row r="28" spans="1:12" ht="15" customHeight="1" x14ac:dyDescent="0.2">
      <c r="A28" s="10" t="s">
        <v>132</v>
      </c>
      <c r="B28" s="11">
        <v>513</v>
      </c>
      <c r="C28" s="74">
        <v>0</v>
      </c>
      <c r="D28" s="72">
        <v>200</v>
      </c>
      <c r="E28" s="72">
        <v>113</v>
      </c>
      <c r="F28" s="43">
        <f t="shared" si="1"/>
        <v>0.56499999999999995</v>
      </c>
      <c r="G28" s="123">
        <v>0</v>
      </c>
      <c r="H28" s="75">
        <v>0</v>
      </c>
      <c r="I28" s="72">
        <v>0</v>
      </c>
      <c r="J28" s="43">
        <v>0</v>
      </c>
    </row>
    <row r="29" spans="1:12" ht="15" customHeight="1" x14ac:dyDescent="0.2">
      <c r="A29" s="10" t="s">
        <v>133</v>
      </c>
      <c r="B29" s="11">
        <v>518</v>
      </c>
      <c r="C29" s="74">
        <v>44500</v>
      </c>
      <c r="D29" s="72">
        <v>198400</v>
      </c>
      <c r="E29" s="72">
        <v>198315.81</v>
      </c>
      <c r="F29" s="43">
        <f t="shared" si="1"/>
        <v>0.99957565524193548</v>
      </c>
      <c r="G29" s="123">
        <v>0</v>
      </c>
      <c r="H29" s="75">
        <v>0</v>
      </c>
      <c r="I29" s="72">
        <v>0</v>
      </c>
      <c r="J29" s="43">
        <v>0</v>
      </c>
    </row>
    <row r="30" spans="1:12" ht="15" customHeight="1" x14ac:dyDescent="0.2">
      <c r="A30" s="10" t="s">
        <v>134</v>
      </c>
      <c r="B30" s="11">
        <v>521</v>
      </c>
      <c r="C30" s="74">
        <v>80000</v>
      </c>
      <c r="D30" s="72">
        <v>373500</v>
      </c>
      <c r="E30" s="72">
        <v>373464</v>
      </c>
      <c r="F30" s="43">
        <f t="shared" si="1"/>
        <v>0.99990361445783138</v>
      </c>
      <c r="G30" s="123">
        <v>0</v>
      </c>
      <c r="H30" s="75">
        <v>0</v>
      </c>
      <c r="I30" s="72">
        <v>0</v>
      </c>
      <c r="J30" s="43">
        <v>0</v>
      </c>
    </row>
    <row r="31" spans="1:12" ht="15" customHeight="1" x14ac:dyDescent="0.2">
      <c r="A31" s="10" t="s">
        <v>135</v>
      </c>
      <c r="B31" s="11">
        <v>524</v>
      </c>
      <c r="C31" s="74">
        <v>27200</v>
      </c>
      <c r="D31" s="72">
        <v>108300</v>
      </c>
      <c r="E31" s="72">
        <v>108332.5</v>
      </c>
      <c r="F31" s="43">
        <f t="shared" si="1"/>
        <v>1.0003000923361034</v>
      </c>
      <c r="G31" s="123">
        <v>0</v>
      </c>
      <c r="H31" s="75">
        <v>0</v>
      </c>
      <c r="I31" s="72">
        <v>0</v>
      </c>
      <c r="J31" s="43">
        <v>0</v>
      </c>
    </row>
    <row r="32" spans="1:12" ht="15" customHeight="1" x14ac:dyDescent="0.2">
      <c r="A32" s="10" t="s">
        <v>206</v>
      </c>
      <c r="B32" s="11">
        <v>527</v>
      </c>
      <c r="C32" s="74">
        <v>1600</v>
      </c>
      <c r="D32" s="72">
        <v>15600</v>
      </c>
      <c r="E32" s="72">
        <v>15585.18</v>
      </c>
      <c r="F32" s="43">
        <f t="shared" si="1"/>
        <v>0.99904999999999999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100</v>
      </c>
      <c r="E33" s="72">
        <v>14</v>
      </c>
      <c r="F33" s="43">
        <f t="shared" si="1"/>
        <v>0.14000000000000001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0</v>
      </c>
      <c r="E37" s="72">
        <v>0</v>
      </c>
      <c r="F37" s="43">
        <v>0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41400</v>
      </c>
      <c r="D39" s="72">
        <v>41400</v>
      </c>
      <c r="E39" s="72">
        <v>41438</v>
      </c>
      <c r="F39" s="43">
        <f t="shared" si="1"/>
        <v>1.0009178743961353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200</v>
      </c>
      <c r="E40" s="77">
        <v>214.99</v>
      </c>
      <c r="F40" s="43">
        <f t="shared" si="1"/>
        <v>1.0749500000000001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1447900</v>
      </c>
      <c r="D41" s="50">
        <f>SUM(D8:D16)</f>
        <v>2141900</v>
      </c>
      <c r="E41" s="50">
        <f>SUM(E8:E16)</f>
        <v>2097134.2</v>
      </c>
      <c r="F41" s="51">
        <f t="shared" si="1"/>
        <v>0.97909995798123162</v>
      </c>
      <c r="G41" s="52">
        <f>SUM(G8:G16)</f>
        <v>67200</v>
      </c>
      <c r="H41" s="52">
        <f>SUM(H8:H16)</f>
        <v>67200</v>
      </c>
      <c r="I41" s="53">
        <f>SUM(I8:I16)</f>
        <v>57756</v>
      </c>
      <c r="J41" s="51">
        <f>I41/H41</f>
        <v>0.85946428571428568</v>
      </c>
    </row>
    <row r="42" spans="1:14" ht="15" customHeight="1" thickBot="1" x14ac:dyDescent="0.25">
      <c r="A42" s="13" t="s">
        <v>21</v>
      </c>
      <c r="B42" s="16"/>
      <c r="C42" s="54">
        <f>-SUM(C18:C40)</f>
        <v>-1447900</v>
      </c>
      <c r="D42" s="54">
        <f>-SUM(D18:D40)</f>
        <v>-2141900</v>
      </c>
      <c r="E42" s="54">
        <f>-SUM(E18:E40)</f>
        <v>-2141570.2000000002</v>
      </c>
      <c r="F42" s="43">
        <f t="shared" si="1"/>
        <v>0.99984602455763583</v>
      </c>
      <c r="G42" s="55">
        <f>-SUM(G18:G40)</f>
        <v>-37200</v>
      </c>
      <c r="H42" s="55">
        <f>-SUM(H18:H40)</f>
        <v>-37200</v>
      </c>
      <c r="I42" s="56">
        <f>-SUM(I18:I40)</f>
        <v>-13320</v>
      </c>
      <c r="J42" s="43">
        <f>I42/H42</f>
        <v>0.35806451612903228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-44436.000000000233</v>
      </c>
      <c r="F43" s="59" t="s">
        <v>19</v>
      </c>
      <c r="G43" s="135">
        <f>+G41+G42</f>
        <v>30000</v>
      </c>
      <c r="H43" s="79">
        <f>+H41+H42</f>
        <v>30000</v>
      </c>
      <c r="I43" s="79">
        <f>+I41+I42</f>
        <v>44436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-2.3283064365386963E-10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&amp;L&amp;A&amp;R128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E22" sqref="E22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114</v>
      </c>
    </row>
    <row r="2" spans="1:10" ht="15" x14ac:dyDescent="0.2">
      <c r="A2" s="29" t="s">
        <v>115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603600</v>
      </c>
      <c r="D8" s="22">
        <v>603600</v>
      </c>
      <c r="E8" s="61">
        <v>603600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277000</v>
      </c>
      <c r="E9" s="64">
        <v>277000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11500</v>
      </c>
      <c r="E11" s="64">
        <v>11486.77</v>
      </c>
      <c r="F11" s="43">
        <f>E11/D11</f>
        <v>0.99884956521739132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340000</v>
      </c>
      <c r="D13" s="64">
        <v>201900</v>
      </c>
      <c r="E13" s="64">
        <v>201875</v>
      </c>
      <c r="F13" s="43">
        <f>E13/D13</f>
        <v>0.99987617632491332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560000</v>
      </c>
      <c r="D14" s="64">
        <v>377600</v>
      </c>
      <c r="E14" s="64">
        <v>377581</v>
      </c>
      <c r="F14" s="43">
        <f>E14/D14</f>
        <v>0.99994968220338987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51000</v>
      </c>
      <c r="D15" s="67">
        <v>9100</v>
      </c>
      <c r="E15" s="67">
        <v>9030.33</v>
      </c>
      <c r="F15" s="43">
        <f>E15/D15</f>
        <v>0.99234395604395609</v>
      </c>
      <c r="G15" s="133">
        <v>70000</v>
      </c>
      <c r="H15" s="66">
        <v>85100</v>
      </c>
      <c r="I15" s="67">
        <v>85120</v>
      </c>
      <c r="J15" s="43">
        <f>I15/H15</f>
        <v>1.0002350176263219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59000</v>
      </c>
      <c r="D18" s="72">
        <v>0</v>
      </c>
      <c r="E18" s="61">
        <v>0</v>
      </c>
      <c r="F18" s="43">
        <v>0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191400</v>
      </c>
      <c r="D19" s="61">
        <v>121900</v>
      </c>
      <c r="E19" s="61">
        <v>121876.92</v>
      </c>
      <c r="F19" s="43">
        <f t="shared" ref="F19:F24" si="1">E19/D19</f>
        <v>0.99981066447908118</v>
      </c>
      <c r="G19" s="21">
        <v>0</v>
      </c>
      <c r="H19" s="21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560000</v>
      </c>
      <c r="D20" s="61">
        <v>375300</v>
      </c>
      <c r="E20" s="61">
        <v>375360.9</v>
      </c>
      <c r="F20" s="43">
        <f t="shared" si="1"/>
        <v>1.0001622701838531</v>
      </c>
      <c r="G20" s="21">
        <v>0</v>
      </c>
      <c r="H20" s="21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160000</v>
      </c>
      <c r="D21" s="72">
        <v>144400</v>
      </c>
      <c r="E21" s="72">
        <v>144400.01</v>
      </c>
      <c r="F21" s="43">
        <f t="shared" si="1"/>
        <v>1.0000000692520776</v>
      </c>
      <c r="G21" s="123">
        <v>13700</v>
      </c>
      <c r="H21" s="123">
        <v>16400</v>
      </c>
      <c r="I21" s="72">
        <v>16401</v>
      </c>
      <c r="J21" s="43">
        <f>I21/H21</f>
        <v>1.000060975609756</v>
      </c>
    </row>
    <row r="22" spans="1:10" ht="15" customHeight="1" x14ac:dyDescent="0.2">
      <c r="A22" s="10" t="s">
        <v>127</v>
      </c>
      <c r="B22" s="11">
        <v>502</v>
      </c>
      <c r="C22" s="74">
        <v>90000</v>
      </c>
      <c r="D22" s="72">
        <v>73600</v>
      </c>
      <c r="E22" s="72">
        <v>73650.25</v>
      </c>
      <c r="F22" s="43">
        <f t="shared" si="1"/>
        <v>1.0006827445652173</v>
      </c>
      <c r="G22" s="123">
        <v>3100</v>
      </c>
      <c r="H22" s="123">
        <v>2800</v>
      </c>
      <c r="I22" s="72">
        <v>2765</v>
      </c>
      <c r="J22" s="43">
        <f>I22/H22</f>
        <v>0.98750000000000004</v>
      </c>
    </row>
    <row r="23" spans="1:10" ht="15" customHeight="1" x14ac:dyDescent="0.2">
      <c r="A23" s="10" t="s">
        <v>128</v>
      </c>
      <c r="B23" s="11">
        <v>502</v>
      </c>
      <c r="C23" s="74">
        <v>90000</v>
      </c>
      <c r="D23" s="72">
        <v>69800</v>
      </c>
      <c r="E23" s="72">
        <v>69835</v>
      </c>
      <c r="F23" s="43">
        <f t="shared" si="1"/>
        <v>1.0005014326647566</v>
      </c>
      <c r="G23" s="123">
        <v>4300</v>
      </c>
      <c r="H23" s="123">
        <v>3300</v>
      </c>
      <c r="I23" s="72">
        <v>3293</v>
      </c>
      <c r="J23" s="43">
        <f>I23/H23</f>
        <v>0.99787878787878792</v>
      </c>
    </row>
    <row r="24" spans="1:10" ht="15" customHeight="1" x14ac:dyDescent="0.2">
      <c r="A24" s="10" t="s">
        <v>129</v>
      </c>
      <c r="B24" s="11">
        <v>502</v>
      </c>
      <c r="C24" s="74">
        <v>65000</v>
      </c>
      <c r="D24" s="72">
        <v>67600</v>
      </c>
      <c r="E24" s="72">
        <v>67664.08</v>
      </c>
      <c r="F24" s="43">
        <f t="shared" si="1"/>
        <v>1.0009479289940828</v>
      </c>
      <c r="G24" s="123">
        <v>1000</v>
      </c>
      <c r="H24" s="123">
        <v>1100</v>
      </c>
      <c r="I24" s="72">
        <v>1100</v>
      </c>
      <c r="J24" s="43">
        <f>I24/H24</f>
        <v>1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30000</v>
      </c>
      <c r="D26" s="72">
        <v>28000</v>
      </c>
      <c r="E26" s="72">
        <v>27943.55</v>
      </c>
      <c r="F26" s="43">
        <f t="shared" ref="F26:F32" si="2">E26/D26</f>
        <v>0.99798392857142859</v>
      </c>
      <c r="G26" s="123">
        <v>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10000</v>
      </c>
      <c r="D27" s="72">
        <v>8000</v>
      </c>
      <c r="E27" s="72">
        <v>8000</v>
      </c>
      <c r="F27" s="43">
        <f t="shared" si="2"/>
        <v>1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1000</v>
      </c>
      <c r="D28" s="72">
        <v>600</v>
      </c>
      <c r="E28" s="72">
        <v>525</v>
      </c>
      <c r="F28" s="43">
        <f t="shared" si="2"/>
        <v>0.875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138300</v>
      </c>
      <c r="D29" s="72">
        <v>200000</v>
      </c>
      <c r="E29" s="72">
        <v>199926.38</v>
      </c>
      <c r="F29" s="43">
        <f t="shared" si="2"/>
        <v>0.99963190000000002</v>
      </c>
      <c r="G29" s="123">
        <v>1000</v>
      </c>
      <c r="H29" s="123">
        <v>1500</v>
      </c>
      <c r="I29" s="72">
        <v>1440</v>
      </c>
      <c r="J29" s="43">
        <f>I29/H29</f>
        <v>0.96</v>
      </c>
    </row>
    <row r="30" spans="1:10" ht="15" customHeight="1" x14ac:dyDescent="0.2">
      <c r="A30" s="10" t="s">
        <v>134</v>
      </c>
      <c r="B30" s="11">
        <v>521</v>
      </c>
      <c r="C30" s="74">
        <v>82000</v>
      </c>
      <c r="D30" s="72">
        <v>204000</v>
      </c>
      <c r="E30" s="72">
        <v>204000</v>
      </c>
      <c r="F30" s="43">
        <f t="shared" si="2"/>
        <v>1</v>
      </c>
      <c r="G30" s="123">
        <v>0</v>
      </c>
      <c r="H30" s="123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27900</v>
      </c>
      <c r="D31" s="72">
        <v>117600</v>
      </c>
      <c r="E31" s="72">
        <v>117584.28</v>
      </c>
      <c r="F31" s="43">
        <f t="shared" si="2"/>
        <v>0.99986632653061225</v>
      </c>
      <c r="G31" s="123">
        <v>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800</v>
      </c>
      <c r="D32" s="72">
        <v>14600</v>
      </c>
      <c r="E32" s="72">
        <v>14610.5</v>
      </c>
      <c r="F32" s="43">
        <f t="shared" si="2"/>
        <v>1.0007191780821918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5900</v>
      </c>
      <c r="E37" s="72">
        <v>5867.89</v>
      </c>
      <c r="F37" s="43">
        <f>E37/D37</f>
        <v>0.99455762711864415</v>
      </c>
      <c r="G37" s="123">
        <v>0</v>
      </c>
      <c r="H37" s="123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123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49200</v>
      </c>
      <c r="D39" s="72">
        <v>49200</v>
      </c>
      <c r="E39" s="72">
        <v>49190.9</v>
      </c>
      <c r="F39" s="43">
        <f>E39/D39</f>
        <v>0.99981504065040649</v>
      </c>
      <c r="G39" s="123">
        <v>0</v>
      </c>
      <c r="H39" s="123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200</v>
      </c>
      <c r="E40" s="77">
        <v>137.44</v>
      </c>
      <c r="F40" s="43">
        <f>E40/D40</f>
        <v>0.68720000000000003</v>
      </c>
      <c r="G40" s="122">
        <v>0</v>
      </c>
      <c r="H40" s="122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1554600</v>
      </c>
      <c r="D41" s="50">
        <f>SUM(D8:D16)</f>
        <v>1480700</v>
      </c>
      <c r="E41" s="50">
        <f>SUM(E8:E16)</f>
        <v>1480573.1</v>
      </c>
      <c r="F41" s="51">
        <f>E41/D41</f>
        <v>0.99991429729182146</v>
      </c>
      <c r="G41" s="52">
        <f>SUM(G8:G16)</f>
        <v>70000</v>
      </c>
      <c r="H41" s="52">
        <f>SUM(H8:H16)</f>
        <v>85100</v>
      </c>
      <c r="I41" s="53">
        <f>SUM(I8:I16)</f>
        <v>85120</v>
      </c>
      <c r="J41" s="51">
        <f>I41/H41</f>
        <v>1.0002350176263219</v>
      </c>
    </row>
    <row r="42" spans="1:14" ht="15" customHeight="1" thickBot="1" x14ac:dyDescent="0.25">
      <c r="A42" s="13" t="s">
        <v>21</v>
      </c>
      <c r="B42" s="16"/>
      <c r="C42" s="54">
        <f>-SUM(C18:C40)</f>
        <v>-1554600</v>
      </c>
      <c r="D42" s="54">
        <f>-SUM(D18:D40)</f>
        <v>-1480700</v>
      </c>
      <c r="E42" s="54">
        <f>-SUM(E18:E40)</f>
        <v>-1480573.0999999999</v>
      </c>
      <c r="F42" s="43">
        <f>E42/D42</f>
        <v>0.99991429729182135</v>
      </c>
      <c r="G42" s="55">
        <f>-SUM(G18:G40)</f>
        <v>-23100</v>
      </c>
      <c r="H42" s="55">
        <f>-SUM(H18:H40)</f>
        <v>-25100</v>
      </c>
      <c r="I42" s="56">
        <f>-SUM(I18:I40)</f>
        <v>-24999</v>
      </c>
      <c r="J42" s="43">
        <f>I42/H42</f>
        <v>0.99597609561752987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46900</v>
      </c>
      <c r="H43" s="79">
        <f>+H41+H42</f>
        <v>60000</v>
      </c>
      <c r="I43" s="79">
        <f>+I41+I42</f>
        <v>60121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60121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Normal="100" workbookViewId="0">
      <selection activeCell="I1" sqref="I1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4.28515625" style="5" customWidth="1"/>
    <col min="12" max="12" width="15.140625" style="5" customWidth="1"/>
    <col min="13" max="13" width="9.140625" style="5" customWidth="1"/>
    <col min="14" max="14" width="14.5703125" style="5" customWidth="1"/>
    <col min="15" max="16384" width="9.140625" style="5"/>
  </cols>
  <sheetData>
    <row r="1" spans="1:14" ht="15" x14ac:dyDescent="0.2">
      <c r="A1" s="29" t="s">
        <v>52</v>
      </c>
      <c r="D1" s="176" t="s">
        <v>8</v>
      </c>
      <c r="E1" s="176"/>
      <c r="F1" s="176"/>
      <c r="G1" s="130"/>
      <c r="H1" s="30" t="s">
        <v>9</v>
      </c>
      <c r="I1" s="31">
        <v>44196</v>
      </c>
    </row>
    <row r="2" spans="1:14" ht="13.5" thickBot="1" x14ac:dyDescent="0.25">
      <c r="G2" s="129"/>
    </row>
    <row r="3" spans="1:14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4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4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4" ht="15" customHeight="1" x14ac:dyDescent="0.2">
      <c r="A6" s="40" t="s">
        <v>57</v>
      </c>
      <c r="B6" s="41"/>
      <c r="C6" s="41"/>
      <c r="D6" s="41"/>
      <c r="E6" s="41"/>
      <c r="F6" s="41"/>
      <c r="G6" s="136"/>
      <c r="H6" s="41"/>
      <c r="I6" s="41"/>
      <c r="J6" s="42"/>
    </row>
    <row r="7" spans="1:14" ht="15" customHeight="1" x14ac:dyDescent="0.2">
      <c r="A7" s="181" t="s">
        <v>198</v>
      </c>
      <c r="B7" s="182"/>
      <c r="C7" s="24">
        <f>+'ZŠ Brdičkova 1878'!C7+'ZŠ Bronzová 2027'!C7+'ZŠ prof.O.Chlupa Fingerova 2186'!C7+'ZŠ Janského 2189'!C7+'ZŠ Klausova 2450'!C7+'ZŠ Kuncova 1580'!C7+'ZŠ Mezi Školami 2322'!C7+'ZŠ Mládí 135'!C7+'ZŠ Mohylová 1963'!C7+'ZŠ Trávníčkova 1744'!C7</f>
        <v>35011000</v>
      </c>
      <c r="D7" s="22">
        <f>+'ZŠ Brdičkova 1878'!D7+'ZŠ Bronzová 2027'!D7+'ZŠ prof.O.Chlupa Fingerova 2186'!D7+'ZŠ Janského 2189'!D7+'ZŠ Klausova 2450'!D7+'ZŠ Kuncova 1580'!D7+'ZŠ Mezi Školami 2322'!D7+'ZŠ Mládí 135'!D7+'ZŠ Mohylová 1963'!D7+'ZŠ Trávníčkova 1744'!D7</f>
        <v>36764700</v>
      </c>
      <c r="E7" s="121">
        <f>+'ZŠ Brdičkova 1878'!E7+'ZŠ Bronzová 2027'!E7+'ZŠ prof.O.Chlupa Fingerova 2186'!E7+'ZŠ Janského 2189'!E7+'ZŠ Klausova 2450'!E7+'ZŠ Kuncova 1580'!E7+'ZŠ Mezi Školami 2322'!E7+'ZŠ Mládí 135'!E7+'ZŠ Mohylová 1963'!E7+'ZŠ Trávníčkova 1744'!E7</f>
        <v>36764620</v>
      </c>
      <c r="F7" s="43">
        <f t="shared" ref="F7:F16" si="0">E7/D7</f>
        <v>0.99999782399965187</v>
      </c>
      <c r="G7" s="24">
        <f>+'ZŠ Brdičkova 1878'!G7+'ZŠ Bronzová 2027'!G7+'ZŠ prof.O.Chlupa Fingerova 2186'!G7+'ZŠ Janského 2189'!G7+'ZŠ Klausova 2450'!G7+'ZŠ Kuncova 1580'!G7+'ZŠ Mezi Školami 2322'!G7+'ZŠ Mládí 135'!G7+'ZŠ Mohylová 1963'!G7+'ZŠ Trávníčkova 1744'!G7</f>
        <v>0</v>
      </c>
      <c r="H7" s="22">
        <f>+'ZŠ Brdičkova 1878'!H7+'ZŠ Bronzová 2027'!H7+'ZŠ prof.O.Chlupa Fingerova 2186'!H7+'ZŠ Janského 2189'!H7+'ZŠ Klausova 2450'!H7+'ZŠ Kuncova 1580'!H7+'ZŠ Mezi Školami 2322'!H7+'ZŠ Mládí 135'!H7+'ZŠ Mohylová 1963'!H7+'ZŠ Trávníčkova 1744'!H7</f>
        <v>0</v>
      </c>
      <c r="I7" s="121">
        <f>+'ZŠ Brdičkova 1878'!I7+'ZŠ Bronzová 2027'!I7+'ZŠ prof.O.Chlupa Fingerova 2186'!I7+'ZŠ Janského 2189'!I7+'ZŠ Klausova 2450'!I7+'ZŠ Kuncova 1580'!I7+'ZŠ Mezi Školami 2322'!I7+'ZŠ Mládí 135'!I7+'ZŠ Mohylová 1963'!I7+'ZŠ Trávníčkova 1744'!I7</f>
        <v>0</v>
      </c>
      <c r="J7" s="43">
        <f t="shared" ref="J7:J16" si="1">IF(ISERR(I7/H7),0,I7/H7)</f>
        <v>0</v>
      </c>
      <c r="L7" s="44"/>
      <c r="M7" s="45"/>
      <c r="N7" s="44"/>
    </row>
    <row r="8" spans="1:14" ht="15" customHeight="1" x14ac:dyDescent="0.2">
      <c r="A8" s="13" t="s">
        <v>197</v>
      </c>
      <c r="B8" s="20"/>
      <c r="C8" s="24">
        <f>+'ZŠ Brdičkova 1878'!C8+'ZŠ Bronzová 2027'!C8+'ZŠ prof.O.Chlupa Fingerova 2186'!C8+'ZŠ Janského 2189'!C8+'ZŠ Klausova 2450'!C8+'ZŠ Kuncova 1580'!C8+'ZŠ Mezi Školami 2322'!C8+'ZŠ Mládí 135'!C8+'ZŠ Mohylová 1963'!C8+'ZŠ Trávníčkova 1744'!C8</f>
        <v>0</v>
      </c>
      <c r="D8" s="22">
        <f>+'ZŠ Brdičkova 1878'!D8+'ZŠ Bronzová 2027'!D8+'ZŠ prof.O.Chlupa Fingerova 2186'!D8+'ZŠ Janského 2189'!D8+'ZŠ Klausova 2450'!D8+'ZŠ Kuncova 1580'!D8+'ZŠ Mezi Školami 2322'!D8+'ZŠ Mládí 135'!D8+'ZŠ Mohylová 1963'!D8+'ZŠ Trávníčkova 1744'!D8</f>
        <v>12948000</v>
      </c>
      <c r="E8" s="121">
        <f>+'ZŠ Brdičkova 1878'!E8+'ZŠ Bronzová 2027'!E8+'ZŠ prof.O.Chlupa Fingerova 2186'!E8+'ZŠ Janského 2189'!E8+'ZŠ Klausova 2450'!E8+'ZŠ Kuncova 1580'!E8+'ZŠ Mezi Školami 2322'!E8+'ZŠ Mládí 135'!E8+'ZŠ Mohylová 1963'!E8+'ZŠ Trávníčkova 1744'!E8</f>
        <v>12948000</v>
      </c>
      <c r="F8" s="46">
        <f>IF(ISERR(E8/D8),0,E8/D8)</f>
        <v>1</v>
      </c>
      <c r="G8" s="24">
        <f>+'ZŠ Brdičkova 1878'!G8+'ZŠ Bronzová 2027'!G8+'ZŠ prof.O.Chlupa Fingerova 2186'!G8+'ZŠ Janského 2189'!G8+'ZŠ Klausova 2450'!G8+'ZŠ Kuncova 1580'!G8+'ZŠ Mezi Školami 2322'!G8+'ZŠ Mládí 135'!G8+'ZŠ Mohylová 1963'!G8+'ZŠ Trávníčkova 1744'!G8</f>
        <v>0</v>
      </c>
      <c r="H8" s="22">
        <f>+'ZŠ Brdičkova 1878'!H8+'ZŠ Bronzová 2027'!H8+'ZŠ prof.O.Chlupa Fingerova 2186'!H8+'ZŠ Janského 2189'!H8+'ZŠ Klausova 2450'!H8+'ZŠ Kuncova 1580'!H8+'ZŠ Mezi Školami 2322'!H8+'ZŠ Mládí 135'!H8+'ZŠ Mohylová 1963'!H8+'ZŠ Trávníčkova 1744'!H8</f>
        <v>0</v>
      </c>
      <c r="I8" s="121">
        <f>+'ZŠ Brdičkova 1878'!I8+'ZŠ Bronzová 2027'!I8+'ZŠ prof.O.Chlupa Fingerova 2186'!I8+'ZŠ Janského 2189'!I8+'ZŠ Klausova 2450'!I8+'ZŠ Kuncova 1580'!I8+'ZŠ Mezi Školami 2322'!I8+'ZŠ Mládí 135'!I8+'ZŠ Mohylová 1963'!I8+'ZŠ Trávníčkova 1744'!I8</f>
        <v>0</v>
      </c>
      <c r="J8" s="46">
        <f t="shared" si="1"/>
        <v>0</v>
      </c>
      <c r="L8" s="44"/>
      <c r="N8" s="44"/>
    </row>
    <row r="9" spans="1:14" ht="15" customHeight="1" x14ac:dyDescent="0.2">
      <c r="A9" s="13" t="s">
        <v>189</v>
      </c>
      <c r="B9" s="20"/>
      <c r="C9" s="24">
        <f>+'ZŠ Brdičkova 1878'!C9+'ZŠ Bronzová 2027'!C9+'ZŠ prof.O.Chlupa Fingerova 2186'!C9+'ZŠ Janského 2189'!C9+'ZŠ Klausova 2450'!C9+'ZŠ Kuncova 1580'!C9+'ZŠ Mezi Školami 2322'!C9+'ZŠ Mládí 135'!C9+'ZŠ Mohylová 1963'!C9+'ZŠ Trávníčkova 1744'!C9</f>
        <v>0</v>
      </c>
      <c r="D9" s="22">
        <f>+'ZŠ Brdičkova 1878'!D9+'ZŠ Bronzová 2027'!D9+'ZŠ prof.O.Chlupa Fingerova 2186'!D9+'ZŠ Janského 2189'!D9+'ZŠ Klausova 2450'!D9+'ZŠ Kuncova 1580'!D9+'ZŠ Mezi Školami 2322'!D9+'ZŠ Mládí 135'!D9+'ZŠ Mohylová 1963'!D9+'ZŠ Trávníčkova 1744'!D9</f>
        <v>11789800</v>
      </c>
      <c r="E9" s="121">
        <f>+'ZŠ Brdičkova 1878'!E9+'ZŠ Bronzová 2027'!E9+'ZŠ prof.O.Chlupa Fingerova 2186'!E9+'ZŠ Janského 2189'!E9+'ZŠ Klausova 2450'!E9+'ZŠ Kuncova 1580'!E9+'ZŠ Mezi Školami 2322'!E9+'ZŠ Mládí 135'!E9+'ZŠ Mohylová 1963'!E9+'ZŠ Trávníčkova 1744'!E9</f>
        <v>6283091.3700000001</v>
      </c>
      <c r="F9" s="46">
        <f>IF(ISERR(E9/D9),0,E9/D9)</f>
        <v>0.53292603521688242</v>
      </c>
      <c r="G9" s="24">
        <f>+'ZŠ Brdičkova 1878'!G9+'ZŠ Bronzová 2027'!G9+'ZŠ prof.O.Chlupa Fingerova 2186'!G9+'ZŠ Janského 2189'!G9+'ZŠ Klausova 2450'!G9+'ZŠ Kuncova 1580'!G9+'ZŠ Mezi Školami 2322'!G9+'ZŠ Mládí 135'!G9+'ZŠ Mohylová 1963'!G9+'ZŠ Trávníčkova 1744'!G9</f>
        <v>0</v>
      </c>
      <c r="H9" s="22">
        <f>+'ZŠ Brdičkova 1878'!H9+'ZŠ Bronzová 2027'!H9+'ZŠ prof.O.Chlupa Fingerova 2186'!H9+'ZŠ Janského 2189'!H9+'ZŠ Klausova 2450'!H9+'ZŠ Kuncova 1580'!H9+'ZŠ Mezi Školami 2322'!H9+'ZŠ Mládí 135'!H9+'ZŠ Mohylová 1963'!H9+'ZŠ Trávníčkova 1744'!H9</f>
        <v>0</v>
      </c>
      <c r="I9" s="121">
        <f>+'ZŠ Brdičkova 1878'!I9+'ZŠ Bronzová 2027'!I9+'ZŠ prof.O.Chlupa Fingerova 2186'!I9+'ZŠ Janského 2189'!I9+'ZŠ Klausova 2450'!I9+'ZŠ Kuncova 1580'!I9+'ZŠ Mezi Školami 2322'!I9+'ZŠ Mládí 135'!I9+'ZŠ Mohylová 1963'!I9+'ZŠ Trávníčkova 1744'!I9</f>
        <v>0</v>
      </c>
      <c r="J9" s="46">
        <f>IF(ISERR(I9/H9),0,I9/H9)</f>
        <v>0</v>
      </c>
      <c r="L9" s="44"/>
      <c r="N9" s="44"/>
    </row>
    <row r="10" spans="1:14" ht="15" customHeight="1" x14ac:dyDescent="0.2">
      <c r="A10" s="13" t="s">
        <v>234</v>
      </c>
      <c r="B10" s="16"/>
      <c r="C10" s="24">
        <f>+'ZŠ Brdičkova 1878'!C10+'ZŠ Bronzová 2027'!C10+'ZŠ prof.O.Chlupa Fingerova 2186'!C10+'ZŠ Janského 2189'!C10+'ZŠ Klausova 2450'!C10+'ZŠ Kuncova 1580'!C10+'ZŠ Mezi Školami 2322'!C10+'ZŠ Mládí 135'!C10+'ZŠ Mohylová 1963'!C10+'ZŠ Trávníčkova 1744'!C10</f>
        <v>0</v>
      </c>
      <c r="D10" s="22">
        <f>+'ZŠ Brdičkova 1878'!D10+'ZŠ Bronzová 2027'!D10+'ZŠ prof.O.Chlupa Fingerova 2186'!D10+'ZŠ Janského 2189'!D10+'ZŠ Klausova 2450'!D10+'ZŠ Kuncova 1580'!D10+'ZŠ Mezi Školami 2322'!D10+'ZŠ Mládí 135'!D10+'ZŠ Mohylová 1963'!D10+'ZŠ Trávníčkova 1744'!D10</f>
        <v>487400</v>
      </c>
      <c r="E10" s="121">
        <f>+'ZŠ Brdičkova 1878'!E10+'ZŠ Bronzová 2027'!E10+'ZŠ prof.O.Chlupa Fingerova 2186'!E10+'ZŠ Janského 2189'!E10+'ZŠ Klausova 2450'!E10+'ZŠ Kuncova 1580'!E10+'ZŠ Mezi Školami 2322'!E10+'ZŠ Mládí 135'!E10+'ZŠ Mohylová 1963'!E10+'ZŠ Trávníčkova 1744'!E10</f>
        <v>487249.58</v>
      </c>
      <c r="F10" s="46">
        <f>IF(ISERR(E10/D10),0,E10/D10)</f>
        <v>0.99969138284776371</v>
      </c>
      <c r="G10" s="24">
        <f>+'ZŠ Brdičkova 1878'!G10+'ZŠ Bronzová 2027'!G10+'ZŠ prof.O.Chlupa Fingerova 2186'!G10+'ZŠ Janského 2189'!G10+'ZŠ Klausova 2450'!G10+'ZŠ Kuncova 1580'!G10+'ZŠ Mezi Školami 2322'!G10+'ZŠ Mládí 135'!G10+'ZŠ Mohylová 1963'!G10+'ZŠ Trávníčkova 1744'!G10</f>
        <v>0</v>
      </c>
      <c r="H10" s="22">
        <f>+'ZŠ Brdičkova 1878'!H10+'ZŠ Bronzová 2027'!H10+'ZŠ prof.O.Chlupa Fingerova 2186'!H10+'ZŠ Janského 2189'!H10+'ZŠ Klausova 2450'!H10+'ZŠ Kuncova 1580'!H10+'ZŠ Mezi Školami 2322'!H10+'ZŠ Mládí 135'!H10+'ZŠ Mohylová 1963'!H10+'ZŠ Trávníčkova 1744'!H10</f>
        <v>0</v>
      </c>
      <c r="I10" s="121">
        <f>+'ZŠ Brdičkova 1878'!I10+'ZŠ Bronzová 2027'!I10+'ZŠ prof.O.Chlupa Fingerova 2186'!I10+'ZŠ Janského 2189'!I10+'ZŠ Klausova 2450'!I10+'ZŠ Kuncova 1580'!I10+'ZŠ Mezi Školami 2322'!I10+'ZŠ Mládí 135'!I10+'ZŠ Mohylová 1963'!I10+'ZŠ Trávníčkova 1744'!I10</f>
        <v>0</v>
      </c>
      <c r="J10" s="46">
        <f>IF(ISERR(I10/H10),0,I10/H10)</f>
        <v>0</v>
      </c>
      <c r="L10" s="44"/>
      <c r="N10" s="44"/>
    </row>
    <row r="11" spans="1:14" ht="15" customHeight="1" x14ac:dyDescent="0.2">
      <c r="A11" s="13" t="s">
        <v>176</v>
      </c>
      <c r="B11" s="16"/>
      <c r="C11" s="24">
        <f>+'ZŠ Brdičkova 1878'!C11+'ZŠ Bronzová 2027'!C11+'ZŠ prof.O.Chlupa Fingerova 2186'!C11+'ZŠ Janského 2189'!C11+'ZŠ Klausova 2450'!C11+'ZŠ Kuncova 1580'!C11+'ZŠ Mezi Školami 2322'!C11+'ZŠ Mládí 135'!C11+'ZŠ Mohylová 1963'!C11+'ZŠ Trávníčkova 1744'!C11</f>
        <v>0</v>
      </c>
      <c r="D11" s="22">
        <f>+'ZŠ Brdičkova 1878'!D11+'ZŠ Bronzová 2027'!D11+'ZŠ prof.O.Chlupa Fingerova 2186'!D11+'ZŠ Janského 2189'!D11+'ZŠ Klausova 2450'!D11+'ZŠ Kuncova 1580'!D11+'ZŠ Mezi Školami 2322'!D11+'ZŠ Mládí 135'!D11+'ZŠ Mohylová 1963'!D11+'ZŠ Trávníčkova 1744'!D11</f>
        <v>157600</v>
      </c>
      <c r="E11" s="121">
        <f>+'ZŠ Brdičkova 1878'!E11+'ZŠ Bronzová 2027'!E11+'ZŠ prof.O.Chlupa Fingerova 2186'!E11+'ZŠ Janského 2189'!E11+'ZŠ Klausova 2450'!E11+'ZŠ Kuncova 1580'!E11+'ZŠ Mezi Školami 2322'!E11+'ZŠ Mládí 135'!E11+'ZŠ Mohylová 1963'!E11+'ZŠ Trávníčkova 1744'!E11</f>
        <v>147590.5</v>
      </c>
      <c r="F11" s="46">
        <f>IF(ISERR(E11/D11),0,E11/D11)</f>
        <v>0.93648794416243653</v>
      </c>
      <c r="G11" s="24">
        <f>+'ZŠ Brdičkova 1878'!G11+'ZŠ Bronzová 2027'!G11+'ZŠ prof.O.Chlupa Fingerova 2186'!G11+'ZŠ Janského 2189'!G11+'ZŠ Klausova 2450'!G11+'ZŠ Kuncova 1580'!G11+'ZŠ Mezi Školami 2322'!G11+'ZŠ Mládí 135'!G11+'ZŠ Mohylová 1963'!G11+'ZŠ Trávníčkova 1744'!G11</f>
        <v>0</v>
      </c>
      <c r="H11" s="22">
        <f>+'ZŠ Brdičkova 1878'!H11+'ZŠ Bronzová 2027'!H11+'ZŠ prof.O.Chlupa Fingerova 2186'!H11+'ZŠ Janského 2189'!H11+'ZŠ Klausova 2450'!H11+'ZŠ Kuncova 1580'!H11+'ZŠ Mezi Školami 2322'!H11+'ZŠ Mládí 135'!H11+'ZŠ Mohylová 1963'!H11+'ZŠ Trávníčkova 1744'!H11</f>
        <v>0</v>
      </c>
      <c r="I11" s="121">
        <f>+'ZŠ Brdičkova 1878'!I11+'ZŠ Bronzová 2027'!I11+'ZŠ prof.O.Chlupa Fingerova 2186'!I11+'ZŠ Janského 2189'!I11+'ZŠ Klausova 2450'!I11+'ZŠ Kuncova 1580'!I11+'ZŠ Mezi Školami 2322'!I11+'ZŠ Mládí 135'!I11+'ZŠ Mohylová 1963'!I11+'ZŠ Trávníčkova 1744'!I11</f>
        <v>0</v>
      </c>
      <c r="J11" s="46">
        <f>IF(ISERR(I11/H11),0,I11/H11)</f>
        <v>0</v>
      </c>
      <c r="L11" s="44"/>
      <c r="N11" s="44"/>
    </row>
    <row r="12" spans="1:14" ht="15" customHeight="1" x14ac:dyDescent="0.2">
      <c r="A12" s="13" t="s">
        <v>233</v>
      </c>
      <c r="B12" s="16"/>
      <c r="C12" s="24">
        <f>+'ZŠ Brdičkova 1878'!C12+'ZŠ Bronzová 2027'!C12+'ZŠ prof.O.Chlupa Fingerova 2186'!C12+'ZŠ Janského 2189'!C12+'ZŠ Klausova 2450'!C12+'ZŠ Kuncova 1580'!C12+'ZŠ Mezi Školami 2322'!C12+'ZŠ Mládí 135'!C12+'ZŠ Mohylová 1963'!C12+'ZŠ Trávníčkova 1744'!C12</f>
        <v>0</v>
      </c>
      <c r="D12" s="22">
        <f>+'ZŠ Brdičkova 1878'!D12+'ZŠ Bronzová 2027'!D12+'ZŠ prof.O.Chlupa Fingerova 2186'!D12+'ZŠ Janského 2189'!D12+'ZŠ Klausova 2450'!D12+'ZŠ Kuncova 1580'!D12+'ZŠ Mezi Školami 2322'!D12+'ZŠ Mládí 135'!D12+'ZŠ Mohylová 1963'!D12+'ZŠ Trávníčkova 1744'!D12</f>
        <v>165900</v>
      </c>
      <c r="E12" s="121">
        <f>+'ZŠ Brdičkova 1878'!E12+'ZŠ Bronzová 2027'!E12+'ZŠ prof.O.Chlupa Fingerova 2186'!E12+'ZŠ Janského 2189'!E12+'ZŠ Klausova 2450'!E12+'ZŠ Kuncova 1580'!E12+'ZŠ Mezi Školami 2322'!E12+'ZŠ Mládí 135'!E12+'ZŠ Mohylová 1963'!E12+'ZŠ Trávníčkova 1744'!E12</f>
        <v>166003.46000000002</v>
      </c>
      <c r="F12" s="43">
        <f t="shared" si="0"/>
        <v>1.0006236286919832</v>
      </c>
      <c r="G12" s="24">
        <f>+'ZŠ Brdičkova 1878'!G12+'ZŠ Bronzová 2027'!G12+'ZŠ prof.O.Chlupa Fingerova 2186'!G12+'ZŠ Janského 2189'!G12+'ZŠ Klausova 2450'!G12+'ZŠ Kuncova 1580'!G12+'ZŠ Mezi Školami 2322'!G12+'ZŠ Mládí 135'!G12+'ZŠ Mohylová 1963'!G12+'ZŠ Trávníčkova 1744'!G12</f>
        <v>0</v>
      </c>
      <c r="H12" s="22">
        <f>+'ZŠ Brdičkova 1878'!H12+'ZŠ Bronzová 2027'!H12+'ZŠ prof.O.Chlupa Fingerova 2186'!H12+'ZŠ Janského 2189'!H12+'ZŠ Klausova 2450'!H12+'ZŠ Kuncova 1580'!H12+'ZŠ Mezi Školami 2322'!H12+'ZŠ Mládí 135'!H12+'ZŠ Mohylová 1963'!H12+'ZŠ Trávníčkova 1744'!H12</f>
        <v>0</v>
      </c>
      <c r="I12" s="121">
        <f>+'ZŠ Brdičkova 1878'!I12+'ZŠ Bronzová 2027'!I12+'ZŠ prof.O.Chlupa Fingerova 2186'!I12+'ZŠ Janského 2189'!I12+'ZŠ Klausova 2450'!I12+'ZŠ Kuncova 1580'!I12+'ZŠ Mezi Školami 2322'!I12+'ZŠ Mládí 135'!I12+'ZŠ Mohylová 1963'!I12+'ZŠ Trávníčkova 1744'!I12</f>
        <v>0</v>
      </c>
      <c r="J12" s="46">
        <f>IF(ISERR(I12/H12),0,I12/H12)</f>
        <v>0</v>
      </c>
      <c r="L12" s="44"/>
      <c r="N12" s="44"/>
    </row>
    <row r="13" spans="1:14" ht="15" customHeight="1" x14ac:dyDescent="0.2">
      <c r="A13" s="183" t="s">
        <v>58</v>
      </c>
      <c r="B13" s="184"/>
      <c r="C13" s="24">
        <f>+'ZŠ Brdičkova 1878'!C13+'ZŠ Bronzová 2027'!C13+'ZŠ prof.O.Chlupa Fingerova 2186'!C13+'ZŠ Janského 2189'!C13+'ZŠ Klausova 2450'!C13+'ZŠ Kuncova 1580'!C13+'ZŠ Mezi Školami 2322'!C13+'ZŠ Mládí 135'!C13+'ZŠ Mohylová 1963'!C13+'ZŠ Trávníčkova 1744'!C13</f>
        <v>4605000</v>
      </c>
      <c r="D13" s="22">
        <f>+'ZŠ Brdičkova 1878'!D13+'ZŠ Bronzová 2027'!D13+'ZŠ prof.O.Chlupa Fingerova 2186'!D13+'ZŠ Janského 2189'!D13+'ZŠ Klausova 2450'!D13+'ZŠ Kuncova 1580'!D13+'ZŠ Mezi Školami 2322'!D13+'ZŠ Mládí 135'!D13+'ZŠ Mohylová 1963'!D13+'ZŠ Trávníčkova 1744'!D13</f>
        <v>3480400</v>
      </c>
      <c r="E13" s="121">
        <f>+'ZŠ Brdičkova 1878'!E13+'ZŠ Bronzová 2027'!E13+'ZŠ prof.O.Chlupa Fingerova 2186'!E13+'ZŠ Janského 2189'!E13+'ZŠ Klausova 2450'!E13+'ZŠ Kuncova 1580'!E13+'ZŠ Mezi Školami 2322'!E13+'ZŠ Mládí 135'!E13+'ZŠ Mohylová 1963'!E13+'ZŠ Trávníčkova 1744'!E13</f>
        <v>2991213</v>
      </c>
      <c r="F13" s="43">
        <f t="shared" si="0"/>
        <v>0.85944517871509019</v>
      </c>
      <c r="G13" s="24">
        <f>+'ZŠ Brdičkova 1878'!G13+'ZŠ Bronzová 2027'!G13+'ZŠ prof.O.Chlupa Fingerova 2186'!G13+'ZŠ Janského 2189'!G13+'ZŠ Klausova 2450'!G13+'ZŠ Kuncova 1580'!G13+'ZŠ Mezi Školami 2322'!G13+'ZŠ Mládí 135'!G13+'ZŠ Mohylová 1963'!G13+'ZŠ Trávníčkova 1744'!G13</f>
        <v>0</v>
      </c>
      <c r="H13" s="22">
        <f>+'ZŠ Brdičkova 1878'!H13+'ZŠ Bronzová 2027'!H13+'ZŠ prof.O.Chlupa Fingerova 2186'!H13+'ZŠ Janského 2189'!H13+'ZŠ Klausova 2450'!H13+'ZŠ Kuncova 1580'!H13+'ZŠ Mezi Školami 2322'!H13+'ZŠ Mládí 135'!H13+'ZŠ Mohylová 1963'!H13+'ZŠ Trávníčkova 1744'!H13</f>
        <v>0</v>
      </c>
      <c r="I13" s="121">
        <f>+'ZŠ Brdičkova 1878'!I13+'ZŠ Bronzová 2027'!I13+'ZŠ prof.O.Chlupa Fingerova 2186'!I13+'ZŠ Janského 2189'!I13+'ZŠ Klausova 2450'!I13+'ZŠ Kuncova 1580'!I13+'ZŠ Mezi Školami 2322'!I13+'ZŠ Mládí 135'!I13+'ZŠ Mohylová 1963'!I13+'ZŠ Trávníčkova 1744'!I13</f>
        <v>0</v>
      </c>
      <c r="J13" s="46">
        <f t="shared" si="1"/>
        <v>0</v>
      </c>
      <c r="L13" s="44"/>
      <c r="N13" s="44"/>
    </row>
    <row r="14" spans="1:14" ht="15" customHeight="1" x14ac:dyDescent="0.2">
      <c r="A14" s="183" t="s">
        <v>59</v>
      </c>
      <c r="B14" s="185"/>
      <c r="C14" s="24">
        <f>+'ZŠ Brdičkova 1878'!C14+'ZŠ Bronzová 2027'!C14+'ZŠ prof.O.Chlupa Fingerova 2186'!C14+'ZŠ Janského 2189'!C14+'ZŠ Klausova 2450'!C14+'ZŠ Kuncova 1580'!C14+'ZŠ Mezi Školami 2322'!C14+'ZŠ Mládí 135'!C14+'ZŠ Mohylová 1963'!C14+'ZŠ Trávníčkova 1744'!C14</f>
        <v>24414000</v>
      </c>
      <c r="D14" s="22">
        <f>+'ZŠ Brdičkova 1878'!D14+'ZŠ Bronzová 2027'!D14+'ZŠ prof.O.Chlupa Fingerova 2186'!D14+'ZŠ Janského 2189'!D14+'ZŠ Klausova 2450'!D14+'ZŠ Kuncova 1580'!D14+'ZŠ Mezi Školami 2322'!D14+'ZŠ Mládí 135'!D14+'ZŠ Mohylová 1963'!D14+'ZŠ Trávníčkova 1744'!D14</f>
        <v>17427300</v>
      </c>
      <c r="E14" s="121">
        <f>+'ZŠ Brdičkova 1878'!E14+'ZŠ Bronzová 2027'!E14+'ZŠ prof.O.Chlupa Fingerova 2186'!E14+'ZŠ Janského 2189'!E14+'ZŠ Klausova 2450'!E14+'ZŠ Kuncova 1580'!E14+'ZŠ Mezi Školami 2322'!E14+'ZŠ Mládí 135'!E14+'ZŠ Mohylová 1963'!E14+'ZŠ Trávníčkova 1744'!E14</f>
        <v>15085817.76</v>
      </c>
      <c r="F14" s="43">
        <f t="shared" si="0"/>
        <v>0.86564285689693754</v>
      </c>
      <c r="G14" s="24">
        <f>+'ZŠ Brdičkova 1878'!G14+'ZŠ Bronzová 2027'!G14+'ZŠ prof.O.Chlupa Fingerova 2186'!G14+'ZŠ Janského 2189'!G14+'ZŠ Klausova 2450'!G14+'ZŠ Kuncova 1580'!G14+'ZŠ Mezi Školami 2322'!G14+'ZŠ Mládí 135'!G14+'ZŠ Mohylová 1963'!G14+'ZŠ Trávníčkova 1744'!G14</f>
        <v>0</v>
      </c>
      <c r="H14" s="22">
        <f>+'ZŠ Brdičkova 1878'!H14+'ZŠ Bronzová 2027'!H14+'ZŠ prof.O.Chlupa Fingerova 2186'!H14+'ZŠ Janského 2189'!H14+'ZŠ Klausova 2450'!H14+'ZŠ Kuncova 1580'!H14+'ZŠ Mezi Školami 2322'!H14+'ZŠ Mládí 135'!H14+'ZŠ Mohylová 1963'!H14+'ZŠ Trávníčkova 1744'!H14</f>
        <v>0</v>
      </c>
      <c r="I14" s="121">
        <f>+'ZŠ Brdičkova 1878'!I14+'ZŠ Bronzová 2027'!I14+'ZŠ prof.O.Chlupa Fingerova 2186'!I14+'ZŠ Janského 2189'!I14+'ZŠ Klausova 2450'!I14+'ZŠ Kuncova 1580'!I14+'ZŠ Mezi Školami 2322'!I14+'ZŠ Mládí 135'!I14+'ZŠ Mohylová 1963'!I14+'ZŠ Trávníčkova 1744'!I14</f>
        <v>0</v>
      </c>
      <c r="J14" s="46">
        <f t="shared" si="1"/>
        <v>0</v>
      </c>
      <c r="L14" s="44"/>
      <c r="N14" s="44"/>
    </row>
    <row r="15" spans="1:14" ht="15" customHeight="1" x14ac:dyDescent="0.2">
      <c r="A15" s="13" t="s">
        <v>60</v>
      </c>
      <c r="B15" s="16"/>
      <c r="C15" s="24">
        <f>+'ZŠ Brdičkova 1878'!C15+'ZŠ Bronzová 2027'!C15+'ZŠ prof.O.Chlupa Fingerova 2186'!C15+'ZŠ Janského 2189'!C15+'ZŠ Klausova 2450'!C15+'ZŠ Kuncova 1580'!C15+'ZŠ Mezi Školami 2322'!C15+'ZŠ Mládí 135'!C15+'ZŠ Mohylová 1963'!C15+'ZŠ Trávníčkova 1744'!C15</f>
        <v>1114800</v>
      </c>
      <c r="D15" s="22">
        <f>+'ZŠ Brdičkova 1878'!D15+'ZŠ Bronzová 2027'!D15+'ZŠ prof.O.Chlupa Fingerova 2186'!D15+'ZŠ Janského 2189'!D15+'ZŠ Klausova 2450'!D15+'ZŠ Kuncova 1580'!D15+'ZŠ Mezi Školami 2322'!D15+'ZŠ Mládí 135'!D15+'ZŠ Mohylová 1963'!D15+'ZŠ Trávníčkova 1744'!D15</f>
        <v>9045500</v>
      </c>
      <c r="E15" s="121">
        <f>+'ZŠ Brdičkova 1878'!E15+'ZŠ Bronzová 2027'!E15+'ZŠ prof.O.Chlupa Fingerova 2186'!E15+'ZŠ Janského 2189'!E15+'ZŠ Klausova 2450'!E15+'ZŠ Kuncova 1580'!E15+'ZŠ Mezi Školami 2322'!E15+'ZŠ Mládí 135'!E15+'ZŠ Mohylová 1963'!E15+'ZŠ Trávníčkova 1744'!E15</f>
        <v>8681893.5499999989</v>
      </c>
      <c r="F15" s="43">
        <f t="shared" si="0"/>
        <v>0.95980250400751743</v>
      </c>
      <c r="G15" s="24">
        <f>+'ZŠ Brdičkova 1878'!G15+'ZŠ Bronzová 2027'!G15+'ZŠ prof.O.Chlupa Fingerova 2186'!G15+'ZŠ Janského 2189'!G15+'ZŠ Klausova 2450'!G15+'ZŠ Kuncova 1580'!G15+'ZŠ Mezi Školami 2322'!G15+'ZŠ Mládí 135'!G15+'ZŠ Mohylová 1963'!G15+'ZŠ Trávníčkova 1744'!G15</f>
        <v>13265000</v>
      </c>
      <c r="H15" s="22">
        <f>+'ZŠ Brdičkova 1878'!H15+'ZŠ Bronzová 2027'!H15+'ZŠ prof.O.Chlupa Fingerova 2186'!H15+'ZŠ Janského 2189'!H15+'ZŠ Klausova 2450'!H15+'ZŠ Kuncova 1580'!H15+'ZŠ Mezi Školami 2322'!H15+'ZŠ Mládí 135'!H15+'ZŠ Mohylová 1963'!H15+'ZŠ Trávníčkova 1744'!H15</f>
        <v>9991300</v>
      </c>
      <c r="I15" s="121">
        <f>+'ZŠ Brdičkova 1878'!I15+'ZŠ Bronzová 2027'!I15+'ZŠ prof.O.Chlupa Fingerova 2186'!I15+'ZŠ Janského 2189'!I15+'ZŠ Klausova 2450'!I15+'ZŠ Kuncova 1580'!I15+'ZŠ Mezi Školami 2322'!I15+'ZŠ Mládí 135'!I15+'ZŠ Mohylová 1963'!I15+'ZŠ Trávníčkova 1744'!I15</f>
        <v>8291936.3100000005</v>
      </c>
      <c r="J15" s="43">
        <f>I15/H15</f>
        <v>0.82991565762213126</v>
      </c>
      <c r="L15" s="44"/>
      <c r="N15" s="44"/>
    </row>
    <row r="16" spans="1:14" ht="15" customHeight="1" thickBot="1" x14ac:dyDescent="0.25">
      <c r="A16" s="174" t="s">
        <v>231</v>
      </c>
      <c r="B16" s="175"/>
      <c r="C16" s="24">
        <f>+'ZŠ Brdičkova 1878'!C16+'ZŠ Bronzová 2027'!C16+'ZŠ prof.O.Chlupa Fingerova 2186'!C16+'ZŠ Janského 2189'!C16+'ZŠ Klausova 2450'!C16+'ZŠ Kuncova 1580'!C16+'ZŠ Mezi Školami 2322'!C16+'ZŠ Mládí 135'!C16+'ZŠ Mohylová 1963'!C16+'ZŠ Trávníčkova 1744'!C16</f>
        <v>0</v>
      </c>
      <c r="D16" s="23">
        <f>+'ZŠ Brdičkova 1878'!D16+'ZŠ Bronzová 2027'!D16+'ZŠ prof.O.Chlupa Fingerova 2186'!D16+'ZŠ Janského 2189'!D16+'ZŠ Klausova 2450'!D16+'ZŠ Kuncova 1580'!D16+'ZŠ Mezi Školami 2322'!D16+'ZŠ Mládí 135'!D16+'ZŠ Mohylová 1963'!D16+'ZŠ Trávníčkova 1744'!D16</f>
        <v>1409300</v>
      </c>
      <c r="E16" s="121">
        <f>+'ZŠ Brdičkova 1878'!E16+'ZŠ Bronzová 2027'!E16+'ZŠ prof.O.Chlupa Fingerova 2186'!E16+'ZŠ Janského 2189'!E16+'ZŠ Klausova 2450'!E16+'ZŠ Kuncova 1580'!E16+'ZŠ Mezi Školami 2322'!E16+'ZŠ Mládí 135'!E16+'ZŠ Mohylová 1963'!E16+'ZŠ Trávníčkova 1744'!E16</f>
        <v>1407583.9</v>
      </c>
      <c r="F16" s="43">
        <f t="shared" si="0"/>
        <v>0.99878230327112749</v>
      </c>
      <c r="G16" s="24">
        <f>+'ZŠ Brdičkova 1878'!G16+'ZŠ Bronzová 2027'!G16+'ZŠ prof.O.Chlupa Fingerova 2186'!G16+'ZŠ Janského 2189'!G16+'ZŠ Klausova 2450'!G16+'ZŠ Kuncova 1580'!G16+'ZŠ Mezi Školami 2322'!G16+'ZŠ Mládí 135'!G16+'ZŠ Mohylová 1963'!G16+'ZŠ Trávníčkova 1744'!G16</f>
        <v>0</v>
      </c>
      <c r="H16" s="23">
        <f>+'ZŠ Brdičkova 1878'!H16+'ZŠ Bronzová 2027'!H16+'ZŠ prof.O.Chlupa Fingerova 2186'!H16+'ZŠ Janského 2189'!H16+'ZŠ Klausova 2450'!H16+'ZŠ Kuncova 1580'!H16+'ZŠ Mezi Školami 2322'!H16+'ZŠ Mládí 135'!H16+'ZŠ Mohylová 1963'!H16+'ZŠ Trávníčkova 1744'!H16</f>
        <v>0</v>
      </c>
      <c r="I16" s="121">
        <f>+'ZŠ Brdičkova 1878'!I16+'ZŠ Bronzová 2027'!I16+'ZŠ prof.O.Chlupa Fingerova 2186'!I16+'ZŠ Janského 2189'!I16+'ZŠ Klausova 2450'!I16+'ZŠ Kuncova 1580'!I16+'ZŠ Mezi Školami 2322'!I16+'ZŠ Mládí 135'!I16+'ZŠ Mohylová 1963'!I16+'ZŠ Trávníčkova 1744'!I16</f>
        <v>0</v>
      </c>
      <c r="J16" s="47">
        <f t="shared" si="1"/>
        <v>0</v>
      </c>
      <c r="L16" s="44"/>
      <c r="N16" s="44"/>
    </row>
    <row r="17" spans="1:14" ht="15" customHeight="1" x14ac:dyDescent="0.2">
      <c r="A17" s="40" t="s">
        <v>61</v>
      </c>
      <c r="B17" s="41"/>
      <c r="C17" s="41"/>
      <c r="D17" s="41"/>
      <c r="E17" s="41"/>
      <c r="F17" s="41"/>
      <c r="G17" s="136"/>
      <c r="H17" s="41"/>
      <c r="I17" s="41"/>
      <c r="J17" s="42"/>
      <c r="L17" s="44"/>
    </row>
    <row r="18" spans="1:14" ht="15" customHeight="1" x14ac:dyDescent="0.2">
      <c r="A18" s="18" t="s">
        <v>123</v>
      </c>
      <c r="B18" s="19">
        <v>558</v>
      </c>
      <c r="C18" s="24">
        <f>+'ZŠ Brdičkova 1878'!C18+'ZŠ Bronzová 2027'!C18+'ZŠ prof.O.Chlupa Fingerova 2186'!C18+'ZŠ Janského 2189'!C18+'ZŠ Klausova 2450'!C18+'ZŠ Kuncova 1580'!C18+'ZŠ Mezi Školami 2322'!C18+'ZŠ Mládí 135'!C18+'ZŠ Mohylová 1963'!C18+'ZŠ Trávníčkova 1744'!C18</f>
        <v>1159000</v>
      </c>
      <c r="D18" s="22">
        <f>+'ZŠ Brdičkova 1878'!D18+'ZŠ Bronzová 2027'!D18+'ZŠ prof.O.Chlupa Fingerova 2186'!D18+'ZŠ Janského 2189'!D18+'ZŠ Klausova 2450'!D18+'ZŠ Kuncova 1580'!D18+'ZŠ Mezi Školami 2322'!D18+'ZŠ Mládí 135'!D18+'ZŠ Mohylová 1963'!D18+'ZŠ Trávníčkova 1744'!D18</f>
        <v>5349600</v>
      </c>
      <c r="E18" s="121">
        <f>+'ZŠ Brdičkova 1878'!E18+'ZŠ Bronzová 2027'!E18+'ZŠ prof.O.Chlupa Fingerova 2186'!E18+'ZŠ Janského 2189'!E18+'ZŠ Klausova 2450'!E18+'ZŠ Kuncova 1580'!E18+'ZŠ Mezi Školami 2322'!E18+'ZŠ Mládí 135'!E18+'ZŠ Mohylová 1963'!E18+'ZŠ Trávníčkova 1744'!E18</f>
        <v>4040294.83</v>
      </c>
      <c r="F18" s="43">
        <f>E18/D18</f>
        <v>0.75525176274861672</v>
      </c>
      <c r="G18" s="24">
        <f>+'ZŠ Brdičkova 1878'!G18+'ZŠ Bronzová 2027'!G18+'ZŠ prof.O.Chlupa Fingerova 2186'!G18+'ZŠ Janského 2189'!G18+'ZŠ Klausova 2450'!G18+'ZŠ Kuncova 1580'!G18+'ZŠ Mezi Školami 2322'!G18+'ZŠ Mládí 135'!G18+'ZŠ Mohylová 1963'!G18+'ZŠ Trávníčkova 1744'!G18</f>
        <v>165000</v>
      </c>
      <c r="H18" s="22">
        <f>+'ZŠ Brdičkova 1878'!H18+'ZŠ Bronzová 2027'!H18+'ZŠ prof.O.Chlupa Fingerova 2186'!H18+'ZŠ Janského 2189'!H18+'ZŠ Klausova 2450'!H18+'ZŠ Kuncova 1580'!H18+'ZŠ Mezi Školami 2322'!H18+'ZŠ Mládí 135'!H18+'ZŠ Mohylová 1963'!H18+'ZŠ Trávníčkova 1744'!H18</f>
        <v>58100</v>
      </c>
      <c r="I18" s="121">
        <f>+'ZŠ Brdičkova 1878'!I18+'ZŠ Bronzová 2027'!I18+'ZŠ prof.O.Chlupa Fingerova 2186'!I18+'ZŠ Janského 2189'!I18+'ZŠ Klausova 2450'!I18+'ZŠ Kuncova 1580'!I18+'ZŠ Mezi Školami 2322'!I18+'ZŠ Mládí 135'!I18+'ZŠ Mohylová 1963'!I18+'ZŠ Trávníčkova 1744'!I18</f>
        <v>37050.759999999995</v>
      </c>
      <c r="J18" s="43">
        <f t="shared" ref="J18:J42" si="2">I18/H18</f>
        <v>0.63770671256454381</v>
      </c>
      <c r="L18" s="44"/>
      <c r="N18" s="44"/>
    </row>
    <row r="19" spans="1:14" ht="15" customHeight="1" x14ac:dyDescent="0.2">
      <c r="A19" s="18" t="s">
        <v>124</v>
      </c>
      <c r="B19" s="19">
        <v>501</v>
      </c>
      <c r="C19" s="24">
        <f>+'ZŠ Brdičkova 1878'!C19+'ZŠ Bronzová 2027'!C19+'ZŠ prof.O.Chlupa Fingerova 2186'!C19+'ZŠ Janského 2189'!C19+'ZŠ Klausova 2450'!C19+'ZŠ Kuncova 1580'!C19+'ZŠ Mezi Školami 2322'!C19+'ZŠ Mládí 135'!C19+'ZŠ Mohylová 1963'!C19+'ZŠ Trávníčkova 1744'!C19</f>
        <v>3230400</v>
      </c>
      <c r="D19" s="22">
        <f>+'ZŠ Brdičkova 1878'!D19+'ZŠ Bronzová 2027'!D19+'ZŠ prof.O.Chlupa Fingerova 2186'!D19+'ZŠ Janského 2189'!D19+'ZŠ Klausova 2450'!D19+'ZŠ Kuncova 1580'!D19+'ZŠ Mezi Školami 2322'!D19+'ZŠ Mládí 135'!D19+'ZŠ Mohylová 1963'!D19+'ZŠ Trávníčkova 1744'!D19</f>
        <v>7579550</v>
      </c>
      <c r="E19" s="121">
        <f>+'ZŠ Brdičkova 1878'!E19+'ZŠ Bronzová 2027'!E19+'ZŠ prof.O.Chlupa Fingerova 2186'!E19+'ZŠ Janského 2189'!E19+'ZŠ Klausova 2450'!E19+'ZŠ Kuncova 1580'!E19+'ZŠ Mezi Školami 2322'!E19+'ZŠ Mládí 135'!E19+'ZŠ Mohylová 1963'!E19+'ZŠ Trávníčkova 1744'!E19</f>
        <v>7181905.6000000006</v>
      </c>
      <c r="F19" s="43">
        <f t="shared" ref="F19:F42" si="3">E19/D19</f>
        <v>0.94753720207664049</v>
      </c>
      <c r="G19" s="24">
        <f>+'ZŠ Brdičkova 1878'!G19+'ZŠ Bronzová 2027'!G19+'ZŠ prof.O.Chlupa Fingerova 2186'!G19+'ZŠ Janského 2189'!G19+'ZŠ Klausova 2450'!G19+'ZŠ Kuncova 1580'!G19+'ZŠ Mezi Školami 2322'!G19+'ZŠ Mládí 135'!G19+'ZŠ Mohylová 1963'!G19+'ZŠ Trávníčkova 1744'!G19</f>
        <v>558000</v>
      </c>
      <c r="H19" s="22">
        <f>+'ZŠ Brdičkova 1878'!H19+'ZŠ Bronzová 2027'!H19+'ZŠ prof.O.Chlupa Fingerova 2186'!H19+'ZŠ Janského 2189'!H19+'ZŠ Klausova 2450'!H19+'ZŠ Kuncova 1580'!H19+'ZŠ Mezi Školami 2322'!H19+'ZŠ Mládí 135'!H19+'ZŠ Mohylová 1963'!H19+'ZŠ Trávníčkova 1744'!H19</f>
        <v>212300</v>
      </c>
      <c r="I19" s="121">
        <f>+'ZŠ Brdičkova 1878'!I19+'ZŠ Bronzová 2027'!I19+'ZŠ prof.O.Chlupa Fingerova 2186'!I19+'ZŠ Janského 2189'!I19+'ZŠ Klausova 2450'!I19+'ZŠ Kuncova 1580'!I19+'ZŠ Mezi Školami 2322'!I19+'ZŠ Mládí 135'!I19+'ZŠ Mohylová 1963'!I19+'ZŠ Trávníčkova 1744'!I19</f>
        <v>166287.48000000004</v>
      </c>
      <c r="J19" s="43">
        <f t="shared" si="2"/>
        <v>0.78326650965614719</v>
      </c>
      <c r="L19" s="44"/>
      <c r="N19" s="44"/>
    </row>
    <row r="20" spans="1:14" ht="15" customHeight="1" x14ac:dyDescent="0.2">
      <c r="A20" s="18" t="s">
        <v>125</v>
      </c>
      <c r="B20" s="19">
        <v>501</v>
      </c>
      <c r="C20" s="24">
        <f>+'ZŠ Brdičkova 1878'!C20+'ZŠ Bronzová 2027'!C20+'ZŠ prof.O.Chlupa Fingerova 2186'!C20+'ZŠ Janského 2189'!C20+'ZŠ Klausova 2450'!C20+'ZŠ Kuncova 1580'!C20+'ZŠ Mezi Školami 2322'!C20+'ZŠ Mládí 135'!C20+'ZŠ Mohylová 1963'!C20+'ZŠ Trávníčkova 1744'!C20</f>
        <v>24054000</v>
      </c>
      <c r="D20" s="22">
        <f>+'ZŠ Brdičkova 1878'!D20+'ZŠ Bronzová 2027'!D20+'ZŠ prof.O.Chlupa Fingerova 2186'!D20+'ZŠ Janského 2189'!D20+'ZŠ Klausova 2450'!D20+'ZŠ Kuncova 1580'!D20+'ZŠ Mezi Školami 2322'!D20+'ZŠ Mládí 135'!D20+'ZŠ Mohylová 1963'!D20+'ZŠ Trávníčkova 1744'!D20</f>
        <v>15193500</v>
      </c>
      <c r="E20" s="121">
        <f>+'ZŠ Brdičkova 1878'!E20+'ZŠ Bronzová 2027'!E20+'ZŠ prof.O.Chlupa Fingerova 2186'!E20+'ZŠ Janského 2189'!E20+'ZŠ Klausova 2450'!E20+'ZŠ Kuncova 1580'!E20+'ZŠ Mezi Školami 2322'!E20+'ZŠ Mládí 135'!E20+'ZŠ Mohylová 1963'!E20+'ZŠ Trávníčkova 1744'!E20</f>
        <v>14348069.629999999</v>
      </c>
      <c r="F20" s="43">
        <f t="shared" si="3"/>
        <v>0.9443557856978313</v>
      </c>
      <c r="G20" s="24">
        <f>+'ZŠ Brdičkova 1878'!G20+'ZŠ Bronzová 2027'!G20+'ZŠ prof.O.Chlupa Fingerova 2186'!G20+'ZŠ Janského 2189'!G20+'ZŠ Klausova 2450'!G20+'ZŠ Kuncova 1580'!G20+'ZŠ Mezi Školami 2322'!G20+'ZŠ Mládí 135'!G20+'ZŠ Mohylová 1963'!G20+'ZŠ Trávníčkova 1744'!G20</f>
        <v>970000</v>
      </c>
      <c r="H20" s="22">
        <f>+'ZŠ Brdičkova 1878'!H20+'ZŠ Bronzová 2027'!H20+'ZŠ prof.O.Chlupa Fingerova 2186'!H20+'ZŠ Janského 2189'!H20+'ZŠ Klausova 2450'!H20+'ZŠ Kuncova 1580'!H20+'ZŠ Mezi Školami 2322'!H20+'ZŠ Mládí 135'!H20+'ZŠ Mohylová 1963'!H20+'ZŠ Trávníčkova 1744'!H20</f>
        <v>795300</v>
      </c>
      <c r="I20" s="121">
        <f>+'ZŠ Brdičkova 1878'!I20+'ZŠ Bronzová 2027'!I20+'ZŠ prof.O.Chlupa Fingerova 2186'!I20+'ZŠ Janského 2189'!I20+'ZŠ Klausova 2450'!I20+'ZŠ Kuncova 1580'!I20+'ZŠ Mezi Školami 2322'!I20+'ZŠ Mládí 135'!I20+'ZŠ Mohylová 1963'!I20+'ZŠ Trávníčkova 1744'!I20</f>
        <v>622895.68999999994</v>
      </c>
      <c r="J20" s="43">
        <f t="shared" si="2"/>
        <v>0.7832210360870111</v>
      </c>
      <c r="L20" s="44"/>
    </row>
    <row r="21" spans="1:14" ht="15" customHeight="1" x14ac:dyDescent="0.2">
      <c r="A21" s="10" t="s">
        <v>126</v>
      </c>
      <c r="B21" s="11">
        <v>502</v>
      </c>
      <c r="C21" s="24">
        <f>+'ZŠ Brdičkova 1878'!C21+'ZŠ Bronzová 2027'!C21+'ZŠ prof.O.Chlupa Fingerova 2186'!C21+'ZŠ Janského 2189'!C21+'ZŠ Klausova 2450'!C21+'ZŠ Kuncova 1580'!C21+'ZŠ Mezi Školami 2322'!C21+'ZŠ Mládí 135'!C21+'ZŠ Mohylová 1963'!C21+'ZŠ Trávníčkova 1744'!C21</f>
        <v>7998500</v>
      </c>
      <c r="D21" s="22">
        <f>+'ZŠ Brdičkova 1878'!D21+'ZŠ Bronzová 2027'!D21+'ZŠ prof.O.Chlupa Fingerova 2186'!D21+'ZŠ Janského 2189'!D21+'ZŠ Klausova 2450'!D21+'ZŠ Kuncova 1580'!D21+'ZŠ Mezi Školami 2322'!D21+'ZŠ Mládí 135'!D21+'ZŠ Mohylová 1963'!D21+'ZŠ Trávníčkova 1744'!D21</f>
        <v>7950500</v>
      </c>
      <c r="E21" s="121">
        <f>+'ZŠ Brdičkova 1878'!E21+'ZŠ Bronzová 2027'!E21+'ZŠ prof.O.Chlupa Fingerova 2186'!E21+'ZŠ Janského 2189'!E21+'ZŠ Klausova 2450'!E21+'ZŠ Kuncova 1580'!E21+'ZŠ Mezi Školami 2322'!E21+'ZŠ Mládí 135'!E21+'ZŠ Mohylová 1963'!E21+'ZŠ Trávníčkova 1744'!E21</f>
        <v>7902177.5100000007</v>
      </c>
      <c r="F21" s="43">
        <f t="shared" si="3"/>
        <v>0.99392208163008622</v>
      </c>
      <c r="G21" s="24">
        <f>+'ZŠ Brdičkova 1878'!G21+'ZŠ Bronzová 2027'!G21+'ZŠ prof.O.Chlupa Fingerova 2186'!G21+'ZŠ Janského 2189'!G21+'ZŠ Klausova 2450'!G21+'ZŠ Kuncova 1580'!G21+'ZŠ Mezi Školami 2322'!G21+'ZŠ Mládí 135'!G21+'ZŠ Mohylová 1963'!G21+'ZŠ Trávníčkova 1744'!G21</f>
        <v>1460800</v>
      </c>
      <c r="H21" s="22">
        <f>+'ZŠ Brdičkova 1878'!H21+'ZŠ Bronzová 2027'!H21+'ZŠ prof.O.Chlupa Fingerova 2186'!H21+'ZŠ Janského 2189'!H21+'ZŠ Klausova 2450'!H21+'ZŠ Kuncova 1580'!H21+'ZŠ Mezi Školami 2322'!H21+'ZŠ Mládí 135'!H21+'ZŠ Mohylová 1963'!H21+'ZŠ Trávníčkova 1744'!H21</f>
        <v>872200</v>
      </c>
      <c r="I21" s="121">
        <f>+'ZŠ Brdičkova 1878'!I21+'ZŠ Bronzová 2027'!I21+'ZŠ prof.O.Chlupa Fingerova 2186'!I21+'ZŠ Janského 2189'!I21+'ZŠ Klausova 2450'!I21+'ZŠ Kuncova 1580'!I21+'ZŠ Mezi Školami 2322'!I21+'ZŠ Mládí 135'!I21+'ZŠ Mohylová 1963'!I21+'ZŠ Trávníčkova 1744'!I21</f>
        <v>735033.65</v>
      </c>
      <c r="J21" s="43">
        <f t="shared" si="2"/>
        <v>0.84273520981426286</v>
      </c>
      <c r="L21" s="44"/>
      <c r="N21" s="44"/>
    </row>
    <row r="22" spans="1:14" ht="15" customHeight="1" x14ac:dyDescent="0.2">
      <c r="A22" s="10" t="s">
        <v>127</v>
      </c>
      <c r="B22" s="11">
        <v>502</v>
      </c>
      <c r="C22" s="24">
        <f>+'ZŠ Brdičkova 1878'!C22+'ZŠ Bronzová 2027'!C22+'ZŠ prof.O.Chlupa Fingerova 2186'!C22+'ZŠ Janského 2189'!C22+'ZŠ Klausova 2450'!C22+'ZŠ Kuncova 1580'!C22+'ZŠ Mezi Školami 2322'!C22+'ZŠ Mládí 135'!C22+'ZŠ Mohylová 1963'!C22+'ZŠ Trávníčkova 1744'!C22</f>
        <v>6381300</v>
      </c>
      <c r="D22" s="22">
        <f>+'ZŠ Brdičkova 1878'!D22+'ZŠ Bronzová 2027'!D22+'ZŠ prof.O.Chlupa Fingerova 2186'!D22+'ZŠ Janského 2189'!D22+'ZŠ Klausova 2450'!D22+'ZŠ Kuncova 1580'!D22+'ZŠ Mezi Školami 2322'!D22+'ZŠ Mládí 135'!D22+'ZŠ Mohylová 1963'!D22+'ZŠ Trávníčkova 1744'!D22</f>
        <v>5893700</v>
      </c>
      <c r="E22" s="121">
        <f>+'ZŠ Brdičkova 1878'!E22+'ZŠ Bronzová 2027'!E22+'ZŠ prof.O.Chlupa Fingerova 2186'!E22+'ZŠ Janského 2189'!E22+'ZŠ Klausova 2450'!E22+'ZŠ Kuncova 1580'!E22+'ZŠ Mezi Školami 2322'!E22+'ZŠ Mládí 135'!E22+'ZŠ Mohylová 1963'!E22+'ZŠ Trávníčkova 1744'!E22</f>
        <v>5818267.4700000007</v>
      </c>
      <c r="F22" s="43">
        <f>E22/D22</f>
        <v>0.9872011588645504</v>
      </c>
      <c r="G22" s="24">
        <f>+'ZŠ Brdičkova 1878'!G22+'ZŠ Bronzová 2027'!G22+'ZŠ prof.O.Chlupa Fingerova 2186'!G22+'ZŠ Janského 2189'!G22+'ZŠ Klausova 2450'!G22+'ZŠ Kuncova 1580'!G22+'ZŠ Mezi Školami 2322'!G22+'ZŠ Mládí 135'!G22+'ZŠ Mohylová 1963'!G22+'ZŠ Trávníčkova 1744'!G22</f>
        <v>921200</v>
      </c>
      <c r="H22" s="22">
        <f>+'ZŠ Brdičkova 1878'!H22+'ZŠ Bronzová 2027'!H22+'ZŠ prof.O.Chlupa Fingerova 2186'!H22+'ZŠ Janského 2189'!H22+'ZŠ Klausova 2450'!H22+'ZŠ Kuncova 1580'!H22+'ZŠ Mezi Školami 2322'!H22+'ZŠ Mládí 135'!H22+'ZŠ Mohylová 1963'!H22+'ZŠ Trávníčkova 1744'!H22</f>
        <v>744000</v>
      </c>
      <c r="I22" s="121">
        <f>+'ZŠ Brdičkova 1878'!I22+'ZŠ Bronzová 2027'!I22+'ZŠ prof.O.Chlupa Fingerova 2186'!I22+'ZŠ Janského 2189'!I22+'ZŠ Klausova 2450'!I22+'ZŠ Kuncova 1580'!I22+'ZŠ Mezi Školami 2322'!I22+'ZŠ Mládí 135'!I22+'ZŠ Mohylová 1963'!I22+'ZŠ Trávníčkova 1744'!I22</f>
        <v>596510.46999999986</v>
      </c>
      <c r="J22" s="43">
        <f>I22/H22</f>
        <v>0.80176138440860201</v>
      </c>
      <c r="L22" s="44"/>
      <c r="N22" s="44"/>
    </row>
    <row r="23" spans="1:14" ht="15" customHeight="1" x14ac:dyDescent="0.2">
      <c r="A23" s="10" t="s">
        <v>128</v>
      </c>
      <c r="B23" s="11">
        <v>502</v>
      </c>
      <c r="C23" s="24">
        <f>+'ZŠ Brdičkova 1878'!C23+'ZŠ Bronzová 2027'!C23+'ZŠ prof.O.Chlupa Fingerova 2186'!C23+'ZŠ Janského 2189'!C23+'ZŠ Klausova 2450'!C23+'ZŠ Kuncova 1580'!C23+'ZŠ Mezi Školami 2322'!C23+'ZŠ Mládí 135'!C23+'ZŠ Mohylová 1963'!C23+'ZŠ Trávníčkova 1744'!C23</f>
        <v>3331000</v>
      </c>
      <c r="D23" s="22">
        <f>+'ZŠ Brdičkova 1878'!D23+'ZŠ Bronzová 2027'!D23+'ZŠ prof.O.Chlupa Fingerova 2186'!D23+'ZŠ Janského 2189'!D23+'ZŠ Klausova 2450'!D23+'ZŠ Kuncova 1580'!D23+'ZŠ Mezi Školami 2322'!D23+'ZŠ Mládí 135'!D23+'ZŠ Mohylová 1963'!D23+'ZŠ Trávníčkova 1744'!D23</f>
        <v>3295900</v>
      </c>
      <c r="E23" s="121">
        <f>+'ZŠ Brdičkova 1878'!E23+'ZŠ Bronzová 2027'!E23+'ZŠ prof.O.Chlupa Fingerova 2186'!E23+'ZŠ Janského 2189'!E23+'ZŠ Klausova 2450'!E23+'ZŠ Kuncova 1580'!E23+'ZŠ Mezi Školami 2322'!E23+'ZŠ Mládí 135'!E23+'ZŠ Mohylová 1963'!E23+'ZŠ Trávníčkova 1744'!E23</f>
        <v>3296498.64</v>
      </c>
      <c r="F23" s="43">
        <f>E23/D23</f>
        <v>1.0001816317242636</v>
      </c>
      <c r="G23" s="24">
        <f>+'ZŠ Brdičkova 1878'!G23+'ZŠ Bronzová 2027'!G23+'ZŠ prof.O.Chlupa Fingerova 2186'!G23+'ZŠ Janského 2189'!G23+'ZŠ Klausova 2450'!G23+'ZŠ Kuncova 1580'!G23+'ZŠ Mezi Školami 2322'!G23+'ZŠ Mládí 135'!G23+'ZŠ Mohylová 1963'!G23+'ZŠ Trávníčkova 1744'!G23</f>
        <v>330000</v>
      </c>
      <c r="H23" s="22">
        <f>+'ZŠ Brdičkova 1878'!H23+'ZŠ Bronzová 2027'!H23+'ZŠ prof.O.Chlupa Fingerova 2186'!H23+'ZŠ Janského 2189'!H23+'ZŠ Klausova 2450'!H23+'ZŠ Kuncova 1580'!H23+'ZŠ Mezi Školami 2322'!H23+'ZŠ Mládí 135'!H23+'ZŠ Mohylová 1963'!H23+'ZŠ Trávníčkova 1744'!H23</f>
        <v>258500</v>
      </c>
      <c r="I23" s="121">
        <f>+'ZŠ Brdičkova 1878'!I23+'ZŠ Bronzová 2027'!I23+'ZŠ prof.O.Chlupa Fingerova 2186'!I23+'ZŠ Janského 2189'!I23+'ZŠ Klausova 2450'!I23+'ZŠ Kuncova 1580'!I23+'ZŠ Mezi Školami 2322'!I23+'ZŠ Mládí 135'!I23+'ZŠ Mohylová 1963'!I23+'ZŠ Trávníčkova 1744'!I23</f>
        <v>255055.03999999995</v>
      </c>
      <c r="J23" s="43">
        <f>I23/H23</f>
        <v>0.98667326885880058</v>
      </c>
      <c r="L23" s="44"/>
      <c r="N23" s="44"/>
    </row>
    <row r="24" spans="1:14" ht="15" customHeight="1" x14ac:dyDescent="0.2">
      <c r="A24" s="10" t="s">
        <v>129</v>
      </c>
      <c r="B24" s="11">
        <v>502</v>
      </c>
      <c r="C24" s="24">
        <f>+'ZŠ Brdičkova 1878'!C24+'ZŠ Bronzová 2027'!C24+'ZŠ prof.O.Chlupa Fingerova 2186'!C24+'ZŠ Janského 2189'!C24+'ZŠ Klausova 2450'!C24+'ZŠ Kuncova 1580'!C24+'ZŠ Mezi Školami 2322'!C24+'ZŠ Mládí 135'!C24+'ZŠ Mohylová 1963'!C24+'ZŠ Trávníčkova 1744'!C24</f>
        <v>92000</v>
      </c>
      <c r="D24" s="22">
        <f>+'ZŠ Brdičkova 1878'!D24+'ZŠ Bronzová 2027'!D24+'ZŠ prof.O.Chlupa Fingerova 2186'!D24+'ZŠ Janského 2189'!D24+'ZŠ Klausova 2450'!D24+'ZŠ Kuncova 1580'!D24+'ZŠ Mezi Školami 2322'!D24+'ZŠ Mládí 135'!D24+'ZŠ Mohylová 1963'!D24+'ZŠ Trávníčkova 1744'!D24</f>
        <v>227700</v>
      </c>
      <c r="E24" s="121">
        <f>+'ZŠ Brdičkova 1878'!E24+'ZŠ Bronzová 2027'!E24+'ZŠ prof.O.Chlupa Fingerova 2186'!E24+'ZŠ Janského 2189'!E24+'ZŠ Klausova 2450'!E24+'ZŠ Kuncova 1580'!E24+'ZŠ Mezi Školami 2322'!E24+'ZŠ Mládí 135'!E24+'ZŠ Mohylová 1963'!E24+'ZŠ Trávníčkova 1744'!E24</f>
        <v>202468.67</v>
      </c>
      <c r="F24" s="43">
        <f>E24/D24</f>
        <v>0.88919046991655692</v>
      </c>
      <c r="G24" s="24">
        <f>+'ZŠ Brdičkova 1878'!G24+'ZŠ Bronzová 2027'!G24+'ZŠ prof.O.Chlupa Fingerova 2186'!G24+'ZŠ Janského 2189'!G24+'ZŠ Klausova 2450'!G24+'ZŠ Kuncova 1580'!G24+'ZŠ Mezi Školami 2322'!G24+'ZŠ Mládí 135'!G24+'ZŠ Mohylová 1963'!G24+'ZŠ Trávníčkova 1744'!G24</f>
        <v>21400</v>
      </c>
      <c r="H24" s="22">
        <f>+'ZŠ Brdičkova 1878'!H24+'ZŠ Bronzová 2027'!H24+'ZŠ prof.O.Chlupa Fingerova 2186'!H24+'ZŠ Janského 2189'!H24+'ZŠ Klausova 2450'!H24+'ZŠ Kuncova 1580'!H24+'ZŠ Mezi Školami 2322'!H24+'ZŠ Mládí 135'!H24+'ZŠ Mohylová 1963'!H24+'ZŠ Trávníčkova 1744'!H24</f>
        <v>20600</v>
      </c>
      <c r="I24" s="121">
        <f>+'ZŠ Brdičkova 1878'!I24+'ZŠ Bronzová 2027'!I24+'ZŠ prof.O.Chlupa Fingerova 2186'!I24+'ZŠ Janského 2189'!I24+'ZŠ Klausova 2450'!I24+'ZŠ Kuncova 1580'!I24+'ZŠ Mezi Školami 2322'!I24+'ZŠ Mládí 135'!I24+'ZŠ Mohylová 1963'!I24+'ZŠ Trávníčkova 1744'!I24</f>
        <v>19995.75</v>
      </c>
      <c r="J24" s="43">
        <f>I24/H24</f>
        <v>0.97066747572815537</v>
      </c>
      <c r="L24" s="44"/>
      <c r="N24" s="44"/>
    </row>
    <row r="25" spans="1:14" ht="15" customHeight="1" x14ac:dyDescent="0.2">
      <c r="A25" s="10" t="s">
        <v>130</v>
      </c>
      <c r="B25" s="11">
        <v>504</v>
      </c>
      <c r="C25" s="24">
        <f>+'ZŠ Brdičkova 1878'!C25+'ZŠ Bronzová 2027'!C25+'ZŠ prof.O.Chlupa Fingerova 2186'!C25+'ZŠ Janského 2189'!C25+'ZŠ Klausova 2450'!C25+'ZŠ Kuncova 1580'!C25+'ZŠ Mezi Školami 2322'!C25+'ZŠ Mládí 135'!C25+'ZŠ Mohylová 1963'!C25+'ZŠ Trávníčkova 1744'!C25</f>
        <v>8000</v>
      </c>
      <c r="D25" s="22">
        <f>+'ZŠ Brdičkova 1878'!D25+'ZŠ Bronzová 2027'!D25+'ZŠ prof.O.Chlupa Fingerova 2186'!D25+'ZŠ Janského 2189'!D25+'ZŠ Klausova 2450'!D25+'ZŠ Kuncova 1580'!D25+'ZŠ Mezi Školami 2322'!D25+'ZŠ Mládí 135'!D25+'ZŠ Mohylová 1963'!D25+'ZŠ Trávníčkova 1744'!D25</f>
        <v>70500</v>
      </c>
      <c r="E25" s="121">
        <f>+'ZŠ Brdičkova 1878'!E25+'ZŠ Bronzová 2027'!E25+'ZŠ prof.O.Chlupa Fingerova 2186'!E25+'ZŠ Janského 2189'!E25+'ZŠ Klausova 2450'!E25+'ZŠ Kuncova 1580'!E25+'ZŠ Mezi Školami 2322'!E25+'ZŠ Mládí 135'!E25+'ZŠ Mohylová 1963'!E25+'ZŠ Trávníčkova 1744'!E25</f>
        <v>62503.98</v>
      </c>
      <c r="F25" s="43">
        <f>E25/D25</f>
        <v>0.88658127659574471</v>
      </c>
      <c r="G25" s="24">
        <f>+'ZŠ Brdičkova 1878'!G25+'ZŠ Bronzová 2027'!G25+'ZŠ prof.O.Chlupa Fingerova 2186'!G25+'ZŠ Janského 2189'!G25+'ZŠ Klausova 2450'!G25+'ZŠ Kuncova 1580'!G25+'ZŠ Mezi Školami 2322'!G25+'ZŠ Mládí 135'!G25+'ZŠ Mohylová 1963'!G25+'ZŠ Trávníčkova 1744'!G25</f>
        <v>40000</v>
      </c>
      <c r="H25" s="22">
        <f>+'ZŠ Brdičkova 1878'!H25+'ZŠ Bronzová 2027'!H25+'ZŠ prof.O.Chlupa Fingerova 2186'!H25+'ZŠ Janského 2189'!H25+'ZŠ Klausova 2450'!H25+'ZŠ Kuncova 1580'!H25+'ZŠ Mezi Školami 2322'!H25+'ZŠ Mládí 135'!H25+'ZŠ Mohylová 1963'!H25+'ZŠ Trávníčkova 1744'!H25</f>
        <v>53300</v>
      </c>
      <c r="I25" s="121">
        <f>+'ZŠ Brdičkova 1878'!I25+'ZŠ Bronzová 2027'!I25+'ZŠ prof.O.Chlupa Fingerova 2186'!I25+'ZŠ Janského 2189'!I25+'ZŠ Klausova 2450'!I25+'ZŠ Kuncova 1580'!I25+'ZŠ Mezi Školami 2322'!I25+'ZŠ Mládí 135'!I25+'ZŠ Mohylová 1963'!I25+'ZŠ Trávníčkova 1744'!I25</f>
        <v>51280.639999999999</v>
      </c>
      <c r="J25" s="43">
        <f t="shared" si="2"/>
        <v>0.96211332082551593</v>
      </c>
      <c r="L25" s="44"/>
      <c r="N25" s="44"/>
    </row>
    <row r="26" spans="1:14" ht="15" customHeight="1" x14ac:dyDescent="0.2">
      <c r="A26" s="10" t="s">
        <v>131</v>
      </c>
      <c r="B26" s="11">
        <v>511</v>
      </c>
      <c r="C26" s="24">
        <f>+'ZŠ Brdičkova 1878'!C26+'ZŠ Bronzová 2027'!C26+'ZŠ prof.O.Chlupa Fingerova 2186'!C26+'ZŠ Janského 2189'!C26+'ZŠ Klausova 2450'!C26+'ZŠ Kuncova 1580'!C26+'ZŠ Mezi Školami 2322'!C26+'ZŠ Mládí 135'!C26+'ZŠ Mohylová 1963'!C26+'ZŠ Trávníčkova 1744'!C26</f>
        <v>1670800</v>
      </c>
      <c r="D26" s="22">
        <f>+'ZŠ Brdičkova 1878'!D26+'ZŠ Bronzová 2027'!D26+'ZŠ prof.O.Chlupa Fingerova 2186'!D26+'ZŠ Janského 2189'!D26+'ZŠ Klausova 2450'!D26+'ZŠ Kuncova 1580'!D26+'ZŠ Mezi Školami 2322'!D26+'ZŠ Mládí 135'!D26+'ZŠ Mohylová 1963'!D26+'ZŠ Trávníčkova 1744'!D26</f>
        <v>2429800</v>
      </c>
      <c r="E26" s="121">
        <f>+'ZŠ Brdičkova 1878'!E26+'ZŠ Bronzová 2027'!E26+'ZŠ prof.O.Chlupa Fingerova 2186'!E26+'ZŠ Janského 2189'!E26+'ZŠ Klausova 2450'!E26+'ZŠ Kuncova 1580'!E26+'ZŠ Mezi Školami 2322'!E26+'ZŠ Mládí 135'!E26+'ZŠ Mohylová 1963'!E26+'ZŠ Trávníčkova 1744'!E26</f>
        <v>2357583.8200000003</v>
      </c>
      <c r="F26" s="43">
        <f t="shared" si="3"/>
        <v>0.97027896123137725</v>
      </c>
      <c r="G26" s="24">
        <f>+'ZŠ Brdičkova 1878'!G26+'ZŠ Bronzová 2027'!G26+'ZŠ prof.O.Chlupa Fingerova 2186'!G26+'ZŠ Janského 2189'!G26+'ZŠ Klausova 2450'!G26+'ZŠ Kuncova 1580'!G26+'ZŠ Mezi Školami 2322'!G26+'ZŠ Mládí 135'!G26+'ZŠ Mohylová 1963'!G26+'ZŠ Trávníčkova 1744'!G26</f>
        <v>397000</v>
      </c>
      <c r="H26" s="22">
        <f>+'ZŠ Brdičkova 1878'!H26+'ZŠ Bronzová 2027'!H26+'ZŠ prof.O.Chlupa Fingerova 2186'!H26+'ZŠ Janského 2189'!H26+'ZŠ Klausova 2450'!H26+'ZŠ Kuncova 1580'!H26+'ZŠ Mezi Školami 2322'!H26+'ZŠ Mládí 135'!H26+'ZŠ Mohylová 1963'!H26+'ZŠ Trávníčkova 1744'!H26</f>
        <v>89500</v>
      </c>
      <c r="I26" s="121">
        <f>+'ZŠ Brdičkova 1878'!I26+'ZŠ Bronzová 2027'!I26+'ZŠ prof.O.Chlupa Fingerova 2186'!I26+'ZŠ Janského 2189'!I26+'ZŠ Klausova 2450'!I26+'ZŠ Kuncova 1580'!I26+'ZŠ Mezi Školami 2322'!I26+'ZŠ Mládí 135'!I26+'ZŠ Mohylová 1963'!I26+'ZŠ Trávníčkova 1744'!I26</f>
        <v>33995.93</v>
      </c>
      <c r="J26" s="43">
        <f t="shared" si="2"/>
        <v>0.37984279329608939</v>
      </c>
      <c r="L26" s="44"/>
      <c r="N26" s="44"/>
    </row>
    <row r="27" spans="1:14" ht="15" customHeight="1" x14ac:dyDescent="0.2">
      <c r="A27" s="10" t="s">
        <v>141</v>
      </c>
      <c r="B27" s="11">
        <v>512</v>
      </c>
      <c r="C27" s="24">
        <f>+'ZŠ Brdičkova 1878'!C27+'ZŠ Bronzová 2027'!C27+'ZŠ prof.O.Chlupa Fingerova 2186'!C27+'ZŠ Janského 2189'!C27+'ZŠ Klausova 2450'!C27+'ZŠ Kuncova 1580'!C27+'ZŠ Mezi Školami 2322'!C27+'ZŠ Mládí 135'!C27+'ZŠ Mohylová 1963'!C27+'ZŠ Trávníčkova 1744'!C27</f>
        <v>124500</v>
      </c>
      <c r="D27" s="22">
        <f>+'ZŠ Brdičkova 1878'!D27+'ZŠ Bronzová 2027'!D27+'ZŠ prof.O.Chlupa Fingerova 2186'!D27+'ZŠ Janského 2189'!D27+'ZŠ Klausova 2450'!D27+'ZŠ Kuncova 1580'!D27+'ZŠ Mezi Školami 2322'!D27+'ZŠ Mládí 135'!D27+'ZŠ Mohylová 1963'!D27+'ZŠ Trávníčkova 1744'!D27</f>
        <v>121300</v>
      </c>
      <c r="E27" s="121">
        <f>+'ZŠ Brdičkova 1878'!E27+'ZŠ Bronzová 2027'!E27+'ZŠ prof.O.Chlupa Fingerova 2186'!E27+'ZŠ Janského 2189'!E27+'ZŠ Klausova 2450'!E27+'ZŠ Kuncova 1580'!E27+'ZŠ Mezi Školami 2322'!E27+'ZŠ Mládí 135'!E27+'ZŠ Mohylová 1963'!E27+'ZŠ Trávníčkova 1744'!E27</f>
        <v>105799.94</v>
      </c>
      <c r="F27" s="43">
        <f t="shared" si="3"/>
        <v>0.87221714756801316</v>
      </c>
      <c r="G27" s="24">
        <f>+'ZŠ Brdičkova 1878'!G27+'ZŠ Bronzová 2027'!G27+'ZŠ prof.O.Chlupa Fingerova 2186'!G27+'ZŠ Janského 2189'!G27+'ZŠ Klausova 2450'!G27+'ZŠ Kuncova 1580'!G27+'ZŠ Mezi Školami 2322'!G27+'ZŠ Mládí 135'!G27+'ZŠ Mohylová 1963'!G27+'ZŠ Trávníčkova 1744'!G27</f>
        <v>0</v>
      </c>
      <c r="H27" s="22">
        <f>+'ZŠ Brdičkova 1878'!H27+'ZŠ Bronzová 2027'!H27+'ZŠ prof.O.Chlupa Fingerova 2186'!H27+'ZŠ Janského 2189'!H27+'ZŠ Klausova 2450'!H27+'ZŠ Kuncova 1580'!H27+'ZŠ Mezi Školami 2322'!H27+'ZŠ Mládí 135'!H27+'ZŠ Mohylová 1963'!H27+'ZŠ Trávníčkova 1744'!H27</f>
        <v>200</v>
      </c>
      <c r="I27" s="121">
        <f>+'ZŠ Brdičkova 1878'!I27+'ZŠ Bronzová 2027'!I27+'ZŠ prof.O.Chlupa Fingerova 2186'!I27+'ZŠ Janského 2189'!I27+'ZŠ Klausova 2450'!I27+'ZŠ Kuncova 1580'!I27+'ZŠ Mezi Školami 2322'!I27+'ZŠ Mládí 135'!I27+'ZŠ Mohylová 1963'!I27+'ZŠ Trávníčkova 1744'!I27</f>
        <v>173.06</v>
      </c>
      <c r="J27" s="43">
        <v>0</v>
      </c>
      <c r="L27" s="44"/>
      <c r="N27" s="44"/>
    </row>
    <row r="28" spans="1:14" ht="15" customHeight="1" x14ac:dyDescent="0.2">
      <c r="A28" s="10" t="s">
        <v>132</v>
      </c>
      <c r="B28" s="11">
        <v>513</v>
      </c>
      <c r="C28" s="24">
        <f>+'ZŠ Brdičkova 1878'!C28+'ZŠ Bronzová 2027'!C28+'ZŠ prof.O.Chlupa Fingerova 2186'!C28+'ZŠ Janského 2189'!C28+'ZŠ Klausova 2450'!C28+'ZŠ Kuncova 1580'!C28+'ZŠ Mezi Školami 2322'!C28+'ZŠ Mládí 135'!C28+'ZŠ Mohylová 1963'!C28+'ZŠ Trávníčkova 1744'!C28</f>
        <v>33000</v>
      </c>
      <c r="D28" s="22">
        <f>+'ZŠ Brdičkova 1878'!D28+'ZŠ Bronzová 2027'!D28+'ZŠ prof.O.Chlupa Fingerova 2186'!D28+'ZŠ Janského 2189'!D28+'ZŠ Klausova 2450'!D28+'ZŠ Kuncova 1580'!D28+'ZŠ Mezi Školami 2322'!D28+'ZŠ Mládí 135'!D28+'ZŠ Mohylová 1963'!D28+'ZŠ Trávníčkova 1744'!D28</f>
        <v>25000</v>
      </c>
      <c r="E28" s="121">
        <f>+'ZŠ Brdičkova 1878'!E28+'ZŠ Bronzová 2027'!E28+'ZŠ prof.O.Chlupa Fingerova 2186'!E28+'ZŠ Janského 2189'!E28+'ZŠ Klausova 2450'!E28+'ZŠ Kuncova 1580'!E28+'ZŠ Mezi Školami 2322'!E28+'ZŠ Mládí 135'!E28+'ZŠ Mohylová 1963'!E28+'ZŠ Trávníčkova 1744'!E28</f>
        <v>10878.81</v>
      </c>
      <c r="F28" s="43">
        <f t="shared" si="3"/>
        <v>0.43515239999999999</v>
      </c>
      <c r="G28" s="24">
        <f>+'ZŠ Brdičkova 1878'!G28+'ZŠ Bronzová 2027'!G28+'ZŠ prof.O.Chlupa Fingerova 2186'!G28+'ZŠ Janského 2189'!G28+'ZŠ Klausova 2450'!G28+'ZŠ Kuncova 1580'!G28+'ZŠ Mezi Školami 2322'!G28+'ZŠ Mládí 135'!G28+'ZŠ Mohylová 1963'!G28+'ZŠ Trávníčkova 1744'!G28</f>
        <v>10000</v>
      </c>
      <c r="H28" s="22">
        <f>+'ZŠ Brdičkova 1878'!H28+'ZŠ Bronzová 2027'!H28+'ZŠ prof.O.Chlupa Fingerova 2186'!H28+'ZŠ Janského 2189'!H28+'ZŠ Klausova 2450'!H28+'ZŠ Kuncova 1580'!H28+'ZŠ Mezi Školami 2322'!H28+'ZŠ Mládí 135'!H28+'ZŠ Mohylová 1963'!H28+'ZŠ Trávníčkova 1744'!H28</f>
        <v>10000</v>
      </c>
      <c r="I28" s="121">
        <f>+'ZŠ Brdičkova 1878'!I28+'ZŠ Bronzová 2027'!I28+'ZŠ prof.O.Chlupa Fingerova 2186'!I28+'ZŠ Janského 2189'!I28+'ZŠ Klausova 2450'!I28+'ZŠ Kuncova 1580'!I28+'ZŠ Mezi Školami 2322'!I28+'ZŠ Mládí 135'!I28+'ZŠ Mohylová 1963'!I28+'ZŠ Trávníčkova 1744'!I28</f>
        <v>0</v>
      </c>
      <c r="J28" s="43">
        <v>0</v>
      </c>
      <c r="L28" s="44"/>
      <c r="N28" s="44"/>
    </row>
    <row r="29" spans="1:14" ht="15" customHeight="1" x14ac:dyDescent="0.2">
      <c r="A29" s="10" t="s">
        <v>133</v>
      </c>
      <c r="B29" s="11">
        <v>518</v>
      </c>
      <c r="C29" s="24">
        <f>+'ZŠ Brdičkova 1878'!C29+'ZŠ Bronzová 2027'!C29+'ZŠ prof.O.Chlupa Fingerova 2186'!C29+'ZŠ Janského 2189'!C29+'ZŠ Klausova 2450'!C29+'ZŠ Kuncova 1580'!C29+'ZŠ Mezi Školami 2322'!C29+'ZŠ Mládí 135'!C29+'ZŠ Mohylová 1963'!C29+'ZŠ Trávníčkova 1744'!C29</f>
        <v>9969200</v>
      </c>
      <c r="D29" s="22">
        <f>+'ZŠ Brdičkova 1878'!D29+'ZŠ Bronzová 2027'!D29+'ZŠ prof.O.Chlupa Fingerova 2186'!D29+'ZŠ Janského 2189'!D29+'ZŠ Klausova 2450'!D29+'ZŠ Kuncova 1580'!D29+'ZŠ Mezi Školami 2322'!D29+'ZŠ Mládí 135'!D29+'ZŠ Mohylová 1963'!D29+'ZŠ Trávníčkova 1744'!D29</f>
        <v>15475700</v>
      </c>
      <c r="E29" s="121">
        <f>+'ZŠ Brdičkova 1878'!E29+'ZŠ Bronzová 2027'!E29+'ZŠ prof.O.Chlupa Fingerova 2186'!E29+'ZŠ Janského 2189'!E29+'ZŠ Klausova 2450'!E29+'ZŠ Kuncova 1580'!E29+'ZŠ Mezi Školami 2322'!E29+'ZŠ Mládí 135'!E29+'ZŠ Mohylová 1963'!E29+'ZŠ Trávníčkova 1744'!E29</f>
        <v>14505306.439999998</v>
      </c>
      <c r="F29" s="43">
        <f t="shared" si="3"/>
        <v>0.93729565964705941</v>
      </c>
      <c r="G29" s="24">
        <f>+'ZŠ Brdičkova 1878'!G29+'ZŠ Bronzová 2027'!G29+'ZŠ prof.O.Chlupa Fingerova 2186'!G29+'ZŠ Janského 2189'!G29+'ZŠ Klausova 2450'!G29+'ZŠ Kuncova 1580'!G29+'ZŠ Mezi Školami 2322'!G29+'ZŠ Mládí 135'!G29+'ZŠ Mohylová 1963'!G29+'ZŠ Trávníčkova 1744'!G29</f>
        <v>963000</v>
      </c>
      <c r="H29" s="22">
        <f>+'ZŠ Brdičkova 1878'!H29+'ZŠ Bronzová 2027'!H29+'ZŠ prof.O.Chlupa Fingerova 2186'!H29+'ZŠ Janského 2189'!H29+'ZŠ Klausova 2450'!H29+'ZŠ Kuncova 1580'!H29+'ZŠ Mezi Školami 2322'!H29+'ZŠ Mládí 135'!H29+'ZŠ Mohylová 1963'!H29+'ZŠ Trávníčkova 1744'!H29</f>
        <v>1173400</v>
      </c>
      <c r="I29" s="121">
        <f>+'ZŠ Brdičkova 1878'!I29+'ZŠ Bronzová 2027'!I29+'ZŠ prof.O.Chlupa Fingerova 2186'!I29+'ZŠ Janského 2189'!I29+'ZŠ Klausova 2450'!I29+'ZŠ Kuncova 1580'!I29+'ZŠ Mezi Školami 2322'!I29+'ZŠ Mládí 135'!I29+'ZŠ Mohylová 1963'!I29+'ZŠ Trávníčkova 1744'!I29</f>
        <v>1096803.9700000002</v>
      </c>
      <c r="J29" s="43">
        <f t="shared" si="2"/>
        <v>0.93472300153400389</v>
      </c>
      <c r="L29" s="44"/>
      <c r="N29" s="44"/>
    </row>
    <row r="30" spans="1:14" ht="15" customHeight="1" x14ac:dyDescent="0.2">
      <c r="A30" s="10" t="s">
        <v>134</v>
      </c>
      <c r="B30" s="11">
        <v>521</v>
      </c>
      <c r="C30" s="24">
        <f>+'ZŠ Brdičkova 1878'!C30+'ZŠ Bronzová 2027'!C30+'ZŠ prof.O.Chlupa Fingerova 2186'!C30+'ZŠ Janského 2189'!C30+'ZŠ Klausova 2450'!C30+'ZŠ Kuncova 1580'!C30+'ZŠ Mezi Školami 2322'!C30+'ZŠ Mládí 135'!C30+'ZŠ Mohylová 1963'!C30+'ZŠ Trávníčkova 1744'!C30</f>
        <v>1240000</v>
      </c>
      <c r="D30" s="22">
        <f>+'ZŠ Brdičkova 1878'!D30+'ZŠ Bronzová 2027'!D30+'ZŠ prof.O.Chlupa Fingerova 2186'!D30+'ZŠ Janského 2189'!D30+'ZŠ Klausova 2450'!D30+'ZŠ Kuncova 1580'!D30+'ZŠ Mezi Školami 2322'!D30+'ZŠ Mládí 135'!D30+'ZŠ Mohylová 1963'!D30+'ZŠ Trávníčkova 1744'!D30</f>
        <v>17366000</v>
      </c>
      <c r="E30" s="121">
        <f>+'ZŠ Brdičkova 1878'!E30+'ZŠ Bronzová 2027'!E30+'ZŠ prof.O.Chlupa Fingerova 2186'!E30+'ZŠ Janského 2189'!E30+'ZŠ Klausova 2450'!E30+'ZŠ Kuncova 1580'!E30+'ZŠ Mezi Školami 2322'!E30+'ZŠ Mládí 135'!E30+'ZŠ Mohylová 1963'!E30+'ZŠ Trávníčkova 1744'!E30</f>
        <v>13357345.5</v>
      </c>
      <c r="F30" s="43">
        <f t="shared" si="3"/>
        <v>0.76916650351261084</v>
      </c>
      <c r="G30" s="24">
        <f>+'ZŠ Brdičkova 1878'!G30+'ZŠ Bronzová 2027'!G30+'ZŠ prof.O.Chlupa Fingerova 2186'!G30+'ZŠ Janského 2189'!G30+'ZŠ Klausova 2450'!G30+'ZŠ Kuncova 1580'!G30+'ZŠ Mezi Školami 2322'!G30+'ZŠ Mládí 135'!G30+'ZŠ Mohylová 1963'!G30+'ZŠ Trávníčkova 1744'!G30</f>
        <v>4545000</v>
      </c>
      <c r="H30" s="22">
        <f>+'ZŠ Brdičkova 1878'!H30+'ZŠ Bronzová 2027'!H30+'ZŠ prof.O.Chlupa Fingerova 2186'!H30+'ZŠ Janského 2189'!H30+'ZŠ Klausova 2450'!H30+'ZŠ Kuncova 1580'!H30+'ZŠ Mezi Školami 2322'!H30+'ZŠ Mládí 135'!H30+'ZŠ Mohylová 1963'!H30+'ZŠ Trávníčkova 1744'!H30</f>
        <v>3069700</v>
      </c>
      <c r="I30" s="121">
        <f>+'ZŠ Brdičkova 1878'!I30+'ZŠ Bronzová 2027'!I30+'ZŠ prof.O.Chlupa Fingerova 2186'!I30+'ZŠ Janského 2189'!I30+'ZŠ Klausova 2450'!I30+'ZŠ Kuncova 1580'!I30+'ZŠ Mezi Školami 2322'!I30+'ZŠ Mládí 135'!I30+'ZŠ Mohylová 1963'!I30+'ZŠ Trávníčkova 1744'!I30</f>
        <v>2438956</v>
      </c>
      <c r="J30" s="43">
        <f t="shared" si="2"/>
        <v>0.79452584943154059</v>
      </c>
      <c r="L30" s="44"/>
      <c r="N30" s="44"/>
    </row>
    <row r="31" spans="1:14" ht="15" customHeight="1" x14ac:dyDescent="0.2">
      <c r="A31" s="10" t="s">
        <v>135</v>
      </c>
      <c r="B31" s="11">
        <v>524</v>
      </c>
      <c r="C31" s="24">
        <f>+'ZŠ Brdičkova 1878'!C31+'ZŠ Bronzová 2027'!C31+'ZŠ prof.O.Chlupa Fingerova 2186'!C31+'ZŠ Janského 2189'!C31+'ZŠ Klausova 2450'!C31+'ZŠ Kuncova 1580'!C31+'ZŠ Mezi Školami 2322'!C31+'ZŠ Mládí 135'!C31+'ZŠ Mohylová 1963'!C31+'ZŠ Trávníčkova 1744'!C31</f>
        <v>60600</v>
      </c>
      <c r="D31" s="22">
        <f>+'ZŠ Brdičkova 1878'!D31+'ZŠ Bronzová 2027'!D31+'ZŠ prof.O.Chlupa Fingerova 2186'!D31+'ZŠ Janského 2189'!D31+'ZŠ Klausova 2450'!D31+'ZŠ Kuncova 1580'!D31+'ZŠ Mezi Školami 2322'!D31+'ZŠ Mládí 135'!D31+'ZŠ Mohylová 1963'!D31+'ZŠ Trávníčkova 1744'!D31</f>
        <v>4500200</v>
      </c>
      <c r="E31" s="121">
        <f>+'ZŠ Brdičkova 1878'!E31+'ZŠ Bronzová 2027'!E31+'ZŠ prof.O.Chlupa Fingerova 2186'!E31+'ZŠ Janského 2189'!E31+'ZŠ Klausova 2450'!E31+'ZŠ Kuncova 1580'!E31+'ZŠ Mezi Školami 2322'!E31+'ZŠ Mládí 135'!E31+'ZŠ Mohylová 1963'!E31+'ZŠ Trávníčkova 1744'!E31</f>
        <v>3993368.62</v>
      </c>
      <c r="F31" s="43">
        <f t="shared" si="3"/>
        <v>0.88737580996400167</v>
      </c>
      <c r="G31" s="24">
        <f>+'ZŠ Brdičkova 1878'!G31+'ZŠ Bronzová 2027'!G31+'ZŠ prof.O.Chlupa Fingerova 2186'!G31+'ZŠ Janského 2189'!G31+'ZŠ Klausova 2450'!G31+'ZŠ Kuncova 1580'!G31+'ZŠ Mezi Školami 2322'!G31+'ZŠ Mládí 135'!G31+'ZŠ Mohylová 1963'!G31+'ZŠ Trávníčkova 1744'!G31</f>
        <v>864200</v>
      </c>
      <c r="H31" s="22">
        <f>+'ZŠ Brdičkova 1878'!H31+'ZŠ Bronzová 2027'!H31+'ZŠ prof.O.Chlupa Fingerova 2186'!H31+'ZŠ Janského 2189'!H31+'ZŠ Klausova 2450'!H31+'ZŠ Kuncova 1580'!H31+'ZŠ Mezi Školami 2322'!H31+'ZŠ Mládí 135'!H31+'ZŠ Mohylová 1963'!H31+'ZŠ Trávníčkova 1744'!H31</f>
        <v>649600</v>
      </c>
      <c r="I31" s="121">
        <f>+'ZŠ Brdičkova 1878'!I31+'ZŠ Bronzová 2027'!I31+'ZŠ prof.O.Chlupa Fingerova 2186'!I31+'ZŠ Janského 2189'!I31+'ZŠ Klausova 2450'!I31+'ZŠ Kuncova 1580'!I31+'ZŠ Mezi Školami 2322'!I31+'ZŠ Mládí 135'!I31+'ZŠ Mohylová 1963'!I31+'ZŠ Trávníčkova 1744'!I31</f>
        <v>398645.44</v>
      </c>
      <c r="J31" s="43">
        <f t="shared" si="2"/>
        <v>0.61367832512315268</v>
      </c>
      <c r="L31" s="44"/>
      <c r="N31" s="44"/>
    </row>
    <row r="32" spans="1:14" ht="15" customHeight="1" x14ac:dyDescent="0.2">
      <c r="A32" s="10" t="s">
        <v>206</v>
      </c>
      <c r="B32" s="11">
        <v>527</v>
      </c>
      <c r="C32" s="24">
        <f>+'ZŠ Brdičkova 1878'!C32+'ZŠ Bronzová 2027'!C32+'ZŠ prof.O.Chlupa Fingerova 2186'!C32+'ZŠ Janského 2189'!C32+'ZŠ Klausova 2450'!C32+'ZŠ Kuncova 1580'!C32+'ZŠ Mezi Školami 2322'!C32+'ZŠ Mládí 135'!C32+'ZŠ Mohylová 1963'!C32+'ZŠ Trávníčkova 1744'!C32</f>
        <v>28400</v>
      </c>
      <c r="D32" s="22">
        <f>+'ZŠ Brdičkova 1878'!D32+'ZŠ Bronzová 2027'!D32+'ZŠ prof.O.Chlupa Fingerova 2186'!D32+'ZŠ Janského 2189'!D32+'ZŠ Klausova 2450'!D32+'ZŠ Kuncova 1580'!D32+'ZŠ Mezi Školami 2322'!D32+'ZŠ Mládí 135'!D32+'ZŠ Mohylová 1963'!D32+'ZŠ Trávníčkova 1744'!D32</f>
        <v>1166300</v>
      </c>
      <c r="E32" s="121">
        <f>+'ZŠ Brdičkova 1878'!E32+'ZŠ Bronzová 2027'!E32+'ZŠ prof.O.Chlupa Fingerova 2186'!E32+'ZŠ Janského 2189'!E32+'ZŠ Klausova 2450'!E32+'ZŠ Kuncova 1580'!E32+'ZŠ Mezi Školami 2322'!E32+'ZŠ Mládí 135'!E32+'ZŠ Mohylová 1963'!E32+'ZŠ Trávníčkova 1744'!E32</f>
        <v>1118884.3</v>
      </c>
      <c r="F32" s="43">
        <f t="shared" si="3"/>
        <v>0.95934519420389264</v>
      </c>
      <c r="G32" s="24">
        <f>+'ZŠ Brdičkova 1878'!G32+'ZŠ Bronzová 2027'!G32+'ZŠ prof.O.Chlupa Fingerova 2186'!G32+'ZŠ Janského 2189'!G32+'ZŠ Klausova 2450'!G32+'ZŠ Kuncova 1580'!G32+'ZŠ Mezi Školami 2322'!G32+'ZŠ Mládí 135'!G32+'ZŠ Mohylová 1963'!G32+'ZŠ Trávníčkova 1744'!G32</f>
        <v>27600</v>
      </c>
      <c r="H32" s="22">
        <f>+'ZŠ Brdičkova 1878'!H32+'ZŠ Bronzová 2027'!H32+'ZŠ prof.O.Chlupa Fingerova 2186'!H32+'ZŠ Janského 2189'!H32+'ZŠ Klausova 2450'!H32+'ZŠ Kuncova 1580'!H32+'ZŠ Mezi Školami 2322'!H32+'ZŠ Mládí 135'!H32+'ZŠ Mohylová 1963'!H32+'ZŠ Trávníčkova 1744'!H32</f>
        <v>36400</v>
      </c>
      <c r="I32" s="121">
        <f>+'ZŠ Brdičkova 1878'!I32+'ZŠ Bronzová 2027'!I32+'ZŠ prof.O.Chlupa Fingerova 2186'!I32+'ZŠ Janského 2189'!I32+'ZŠ Klausova 2450'!I32+'ZŠ Kuncova 1580'!I32+'ZŠ Mezi Školami 2322'!I32+'ZŠ Mládí 135'!I32+'ZŠ Mohylová 1963'!I32+'ZŠ Trávníčkova 1744'!I32</f>
        <v>19364.96</v>
      </c>
      <c r="J32" s="43">
        <f t="shared" si="2"/>
        <v>0.53200439560439561</v>
      </c>
      <c r="L32" s="44"/>
      <c r="N32" s="44"/>
    </row>
    <row r="33" spans="1:14" ht="15" customHeight="1" x14ac:dyDescent="0.2">
      <c r="A33" s="10" t="s">
        <v>136</v>
      </c>
      <c r="B33" s="11">
        <v>525</v>
      </c>
      <c r="C33" s="24">
        <f>+'ZŠ Brdičkova 1878'!C33+'ZŠ Bronzová 2027'!C33+'ZŠ prof.O.Chlupa Fingerova 2186'!C33+'ZŠ Janského 2189'!C33+'ZŠ Klausova 2450'!C33+'ZŠ Kuncova 1580'!C33+'ZŠ Mezi Školami 2322'!C33+'ZŠ Mládí 135'!C33+'ZŠ Mohylová 1963'!C33+'ZŠ Trávníčkova 1744'!C33</f>
        <v>0</v>
      </c>
      <c r="D33" s="22">
        <f>+'ZŠ Brdičkova 1878'!D33+'ZŠ Bronzová 2027'!D33+'ZŠ prof.O.Chlupa Fingerova 2186'!D33+'ZŠ Janského 2189'!D33+'ZŠ Klausova 2450'!D33+'ZŠ Kuncova 1580'!D33+'ZŠ Mezi Školami 2322'!D33+'ZŠ Mládí 135'!D33+'ZŠ Mohylová 1963'!D33+'ZŠ Trávníčkova 1744'!D33</f>
        <v>5500</v>
      </c>
      <c r="E33" s="121">
        <f>+'ZŠ Brdičkova 1878'!E33+'ZŠ Bronzová 2027'!E33+'ZŠ prof.O.Chlupa Fingerova 2186'!E33+'ZŠ Janského 2189'!E33+'ZŠ Klausova 2450'!E33+'ZŠ Kuncova 1580'!E33+'ZŠ Mezi Školami 2322'!E33+'ZŠ Mládí 135'!E33+'ZŠ Mohylová 1963'!E33+'ZŠ Trávníčkova 1744'!E33</f>
        <v>4522.4799999999996</v>
      </c>
      <c r="F33" s="43">
        <f t="shared" si="3"/>
        <v>0.82226909090909084</v>
      </c>
      <c r="G33" s="24">
        <f>+'ZŠ Brdičkova 1878'!G33+'ZŠ Bronzová 2027'!G33+'ZŠ prof.O.Chlupa Fingerova 2186'!G33+'ZŠ Janského 2189'!G33+'ZŠ Klausova 2450'!G33+'ZŠ Kuncova 1580'!G33+'ZŠ Mezi Školami 2322'!G33+'ZŠ Mládí 135'!G33+'ZŠ Mohylová 1963'!G33+'ZŠ Trávníčkova 1744'!G33</f>
        <v>0</v>
      </c>
      <c r="H33" s="22">
        <f>+'ZŠ Brdičkova 1878'!H33+'ZŠ Bronzová 2027'!H33+'ZŠ prof.O.Chlupa Fingerova 2186'!H33+'ZŠ Janského 2189'!H33+'ZŠ Klausova 2450'!H33+'ZŠ Kuncova 1580'!H33+'ZŠ Mezi Školami 2322'!H33+'ZŠ Mládí 135'!H33+'ZŠ Mohylová 1963'!H33+'ZŠ Trávníčkova 1744'!H33</f>
        <v>4200</v>
      </c>
      <c r="I33" s="121">
        <f>+'ZŠ Brdičkova 1878'!I33+'ZŠ Bronzová 2027'!I33+'ZŠ prof.O.Chlupa Fingerova 2186'!I33+'ZŠ Janského 2189'!I33+'ZŠ Klausova 2450'!I33+'ZŠ Kuncova 1580'!I33+'ZŠ Mezi Školami 2322'!I33+'ZŠ Mládí 135'!I33+'ZŠ Mohylová 1963'!I33+'ZŠ Trávníčkova 1744'!I33</f>
        <v>4362</v>
      </c>
      <c r="J33" s="43">
        <f t="shared" si="2"/>
        <v>1.0385714285714285</v>
      </c>
      <c r="L33" s="44"/>
      <c r="N33" s="44"/>
    </row>
    <row r="34" spans="1:14" ht="15" customHeight="1" x14ac:dyDescent="0.2">
      <c r="A34" s="10" t="s">
        <v>161</v>
      </c>
      <c r="B34" s="11">
        <v>528</v>
      </c>
      <c r="C34" s="24">
        <f>+'ZŠ Brdičkova 1878'!C34+'ZŠ Bronzová 2027'!C34+'ZŠ prof.O.Chlupa Fingerova 2186'!C34+'ZŠ Janského 2189'!C34+'ZŠ Klausova 2450'!C34+'ZŠ Kuncova 1580'!C34+'ZŠ Mezi Školami 2322'!C34+'ZŠ Mládí 135'!C34+'ZŠ Mohylová 1963'!C34+'ZŠ Trávníčkova 1744'!C34</f>
        <v>0</v>
      </c>
      <c r="D34" s="22">
        <f>+'ZŠ Brdičkova 1878'!D34+'ZŠ Bronzová 2027'!D34+'ZŠ prof.O.Chlupa Fingerova 2186'!D34+'ZŠ Janského 2189'!D34+'ZŠ Klausova 2450'!D34+'ZŠ Kuncova 1580'!D34+'ZŠ Mezi Školami 2322'!D34+'ZŠ Mládí 135'!D34+'ZŠ Mohylová 1963'!D34+'ZŠ Trávníčkova 1744'!D34</f>
        <v>0</v>
      </c>
      <c r="E34" s="121">
        <f>+'ZŠ Brdičkova 1878'!E34+'ZŠ Bronzová 2027'!E34+'ZŠ prof.O.Chlupa Fingerova 2186'!E34+'ZŠ Janského 2189'!E34+'ZŠ Klausova 2450'!E34+'ZŠ Kuncova 1580'!E34+'ZŠ Mezi Školami 2322'!E34+'ZŠ Mládí 135'!E34+'ZŠ Mohylová 1963'!E34+'ZŠ Trávníčkova 1744'!E34</f>
        <v>0</v>
      </c>
      <c r="F34" s="43">
        <v>0</v>
      </c>
      <c r="G34" s="24">
        <f>+'ZŠ Brdičkova 1878'!G34+'ZŠ Bronzová 2027'!G34+'ZŠ prof.O.Chlupa Fingerova 2186'!G34+'ZŠ Janského 2189'!G34+'ZŠ Klausova 2450'!G34+'ZŠ Kuncova 1580'!G34+'ZŠ Mezi Školami 2322'!G34+'ZŠ Mládí 135'!G34+'ZŠ Mohylová 1963'!G34+'ZŠ Trávníčkova 1744'!G34</f>
        <v>0</v>
      </c>
      <c r="H34" s="22">
        <f>+'ZŠ Brdičkova 1878'!H34+'ZŠ Bronzová 2027'!H34+'ZŠ prof.O.Chlupa Fingerova 2186'!H34+'ZŠ Janského 2189'!H34+'ZŠ Klausova 2450'!H34+'ZŠ Kuncova 1580'!H34+'ZŠ Mezi Školami 2322'!H34+'ZŠ Mládí 135'!H34+'ZŠ Mohylová 1963'!H34+'ZŠ Trávníčkova 1744'!H34</f>
        <v>0</v>
      </c>
      <c r="I34" s="121">
        <f>+'ZŠ Brdičkova 1878'!I34+'ZŠ Bronzová 2027'!I34+'ZŠ prof.O.Chlupa Fingerova 2186'!I34+'ZŠ Janského 2189'!I34+'ZŠ Klausova 2450'!I34+'ZŠ Kuncova 1580'!I34+'ZŠ Mezi Školami 2322'!I34+'ZŠ Mládí 135'!I34+'ZŠ Mohylová 1963'!I34+'ZŠ Trávníčkova 1744'!I34</f>
        <v>0</v>
      </c>
      <c r="J34" s="43">
        <v>0</v>
      </c>
      <c r="L34" s="44"/>
      <c r="N34" s="44"/>
    </row>
    <row r="35" spans="1:14" ht="15" customHeight="1" x14ac:dyDescent="0.2">
      <c r="A35" s="10" t="s">
        <v>138</v>
      </c>
      <c r="B35" s="11">
        <v>538</v>
      </c>
      <c r="C35" s="24">
        <f>+'ZŠ Brdičkova 1878'!C35+'ZŠ Bronzová 2027'!C35+'ZŠ prof.O.Chlupa Fingerova 2186'!C35+'ZŠ Janského 2189'!C35+'ZŠ Klausova 2450'!C35+'ZŠ Kuncova 1580'!C35+'ZŠ Mezi Školami 2322'!C35+'ZŠ Mládí 135'!C35+'ZŠ Mohylová 1963'!C35+'ZŠ Trávníčkova 1744'!C35</f>
        <v>0</v>
      </c>
      <c r="D35" s="22">
        <f>+'ZŠ Brdičkova 1878'!D35+'ZŠ Bronzová 2027'!D35+'ZŠ prof.O.Chlupa Fingerova 2186'!D35+'ZŠ Janského 2189'!D35+'ZŠ Klausova 2450'!D35+'ZŠ Kuncova 1580'!D35+'ZŠ Mezi Školami 2322'!D35+'ZŠ Mládí 135'!D35+'ZŠ Mohylová 1963'!D35+'ZŠ Trávníčkova 1744'!D35</f>
        <v>0</v>
      </c>
      <c r="E35" s="121">
        <f>+'ZŠ Brdičkova 1878'!E35+'ZŠ Bronzová 2027'!E35+'ZŠ prof.O.Chlupa Fingerova 2186'!E35+'ZŠ Janského 2189'!E35+'ZŠ Klausova 2450'!E35+'ZŠ Kuncova 1580'!E35+'ZŠ Mezi Školami 2322'!E35+'ZŠ Mládí 135'!E35+'ZŠ Mohylová 1963'!E35+'ZŠ Trávníčkova 1744'!E35</f>
        <v>0</v>
      </c>
      <c r="F35" s="43">
        <v>0</v>
      </c>
      <c r="G35" s="24">
        <f>+'ZŠ Brdičkova 1878'!G35+'ZŠ Bronzová 2027'!G35+'ZŠ prof.O.Chlupa Fingerova 2186'!G35+'ZŠ Janského 2189'!G35+'ZŠ Klausova 2450'!G35+'ZŠ Kuncova 1580'!G35+'ZŠ Mezi Školami 2322'!G35+'ZŠ Mládí 135'!G35+'ZŠ Mohylová 1963'!G35+'ZŠ Trávníčkova 1744'!G35</f>
        <v>0</v>
      </c>
      <c r="H35" s="22">
        <f>+'ZŠ Brdičkova 1878'!H35+'ZŠ Bronzová 2027'!H35+'ZŠ prof.O.Chlupa Fingerova 2186'!H35+'ZŠ Janského 2189'!H35+'ZŠ Klausova 2450'!H35+'ZŠ Kuncova 1580'!H35+'ZŠ Mezi Školami 2322'!H35+'ZŠ Mládí 135'!H35+'ZŠ Mohylová 1963'!H35+'ZŠ Trávníčkova 1744'!H35</f>
        <v>0</v>
      </c>
      <c r="I35" s="121">
        <f>+'ZŠ Brdičkova 1878'!I35+'ZŠ Bronzová 2027'!I35+'ZŠ prof.O.Chlupa Fingerova 2186'!I35+'ZŠ Janského 2189'!I35+'ZŠ Klausova 2450'!I35+'ZŠ Kuncova 1580'!I35+'ZŠ Mezi Školami 2322'!I35+'ZŠ Mládí 135'!I35+'ZŠ Mohylová 1963'!I35+'ZŠ Trávníčkova 1744'!I35</f>
        <v>0</v>
      </c>
      <c r="J35" s="43">
        <v>0</v>
      </c>
      <c r="L35" s="44"/>
      <c r="N35" s="44"/>
    </row>
    <row r="36" spans="1:14" ht="15" customHeight="1" x14ac:dyDescent="0.2">
      <c r="A36" s="10" t="s">
        <v>139</v>
      </c>
      <c r="B36" s="11">
        <v>541</v>
      </c>
      <c r="C36" s="24">
        <f>+'ZŠ Brdičkova 1878'!C36+'ZŠ Bronzová 2027'!C36+'ZŠ prof.O.Chlupa Fingerova 2186'!C36+'ZŠ Janského 2189'!C36+'ZŠ Klausova 2450'!C36+'ZŠ Kuncova 1580'!C36+'ZŠ Mezi Školami 2322'!C36+'ZŠ Mládí 135'!C36+'ZŠ Mohylová 1963'!C36+'ZŠ Trávníčkova 1744'!C36</f>
        <v>0</v>
      </c>
      <c r="D36" s="22">
        <f>+'ZŠ Brdičkova 1878'!D36+'ZŠ Bronzová 2027'!D36+'ZŠ prof.O.Chlupa Fingerova 2186'!D36+'ZŠ Janského 2189'!D36+'ZŠ Klausova 2450'!D36+'ZŠ Kuncova 1580'!D36+'ZŠ Mezi Školami 2322'!D36+'ZŠ Mládí 135'!D36+'ZŠ Mohylová 1963'!D36+'ZŠ Trávníčkova 1744'!D36</f>
        <v>0</v>
      </c>
      <c r="E36" s="121">
        <f>+'ZŠ Brdičkova 1878'!E36+'ZŠ Bronzová 2027'!E36+'ZŠ prof.O.Chlupa Fingerova 2186'!E36+'ZŠ Janského 2189'!E36+'ZŠ Klausova 2450'!E36+'ZŠ Kuncova 1580'!E36+'ZŠ Mezi Školami 2322'!E36+'ZŠ Mládí 135'!E36+'ZŠ Mohylová 1963'!E36+'ZŠ Trávníčkova 1744'!E36</f>
        <v>0</v>
      </c>
      <c r="F36" s="43">
        <v>0</v>
      </c>
      <c r="G36" s="24">
        <f>+'ZŠ Brdičkova 1878'!G36+'ZŠ Bronzová 2027'!G36+'ZŠ prof.O.Chlupa Fingerova 2186'!G36+'ZŠ Janského 2189'!G36+'ZŠ Klausova 2450'!G36+'ZŠ Kuncova 1580'!G36+'ZŠ Mezi Školami 2322'!G36+'ZŠ Mládí 135'!G36+'ZŠ Mohylová 1963'!G36+'ZŠ Trávníčkova 1744'!G36</f>
        <v>0</v>
      </c>
      <c r="H36" s="22">
        <f>+'ZŠ Brdičkova 1878'!H36+'ZŠ Bronzová 2027'!H36+'ZŠ prof.O.Chlupa Fingerova 2186'!H36+'ZŠ Janského 2189'!H36+'ZŠ Klausova 2450'!H36+'ZŠ Kuncova 1580'!H36+'ZŠ Mezi Školami 2322'!H36+'ZŠ Mládí 135'!H36+'ZŠ Mohylová 1963'!H36+'ZŠ Trávníčkova 1744'!H36</f>
        <v>0</v>
      </c>
      <c r="I36" s="121">
        <f>+'ZŠ Brdičkova 1878'!I36+'ZŠ Bronzová 2027'!I36+'ZŠ prof.O.Chlupa Fingerova 2186'!I36+'ZŠ Janského 2189'!I36+'ZŠ Klausova 2450'!I36+'ZŠ Kuncova 1580'!I36+'ZŠ Mezi Školami 2322'!I36+'ZŠ Mládí 135'!I36+'ZŠ Mohylová 1963'!I36+'ZŠ Trávníčkova 1744'!I36</f>
        <v>0</v>
      </c>
      <c r="J36" s="43">
        <v>0</v>
      </c>
      <c r="L36" s="44"/>
      <c r="N36" s="44"/>
    </row>
    <row r="37" spans="1:14" ht="15" customHeight="1" x14ac:dyDescent="0.2">
      <c r="A37" s="10" t="s">
        <v>235</v>
      </c>
      <c r="B37" s="11">
        <v>547</v>
      </c>
      <c r="C37" s="24">
        <f>+'ZŠ Brdičkova 1878'!C37+'ZŠ Bronzová 2027'!C37+'ZŠ prof.O.Chlupa Fingerova 2186'!C37+'ZŠ Janského 2189'!C37+'ZŠ Klausova 2450'!C37+'ZŠ Kuncova 1580'!C37+'ZŠ Mezi Školami 2322'!C37+'ZŠ Mládí 135'!C37+'ZŠ Mohylová 1963'!C37+'ZŠ Trávníčkova 1744'!C37</f>
        <v>0</v>
      </c>
      <c r="D37" s="22">
        <f>+'ZŠ Brdičkova 1878'!D37+'ZŠ Bronzová 2027'!D37+'ZŠ prof.O.Chlupa Fingerova 2186'!D37+'ZŠ Janského 2189'!D37+'ZŠ Klausova 2450'!D37+'ZŠ Kuncova 1580'!D37+'ZŠ Mezi Školami 2322'!D37+'ZŠ Mládí 135'!D37+'ZŠ Mohylová 1963'!D37+'ZŠ Trávníčkova 1744'!D37</f>
        <v>238400</v>
      </c>
      <c r="E37" s="121">
        <f>+'ZŠ Brdičkova 1878'!E37+'ZŠ Bronzová 2027'!E37+'ZŠ prof.O.Chlupa Fingerova 2186'!E37+'ZŠ Janského 2189'!E37+'ZŠ Klausova 2450'!E37+'ZŠ Kuncova 1580'!E37+'ZŠ Mezi Školami 2322'!E37+'ZŠ Mládí 135'!E37+'ZŠ Mohylová 1963'!E37+'ZŠ Trávníčkova 1744'!E37</f>
        <v>237469.88000000003</v>
      </c>
      <c r="F37" s="46">
        <f>IF(ISERR(E37/D37),0,E37/D37)</f>
        <v>0.99609848993288608</v>
      </c>
      <c r="G37" s="24">
        <f>+'ZŠ Brdičkova 1878'!G37+'ZŠ Bronzová 2027'!G37+'ZŠ prof.O.Chlupa Fingerova 2186'!G37+'ZŠ Janského 2189'!G37+'ZŠ Klausova 2450'!G37+'ZŠ Kuncova 1580'!G37+'ZŠ Mezi Školami 2322'!G37+'ZŠ Mládí 135'!G37+'ZŠ Mohylová 1963'!G37+'ZŠ Trávníčkova 1744'!G37</f>
        <v>0</v>
      </c>
      <c r="H37" s="22">
        <f>+'ZŠ Brdičkova 1878'!H37+'ZŠ Bronzová 2027'!H37+'ZŠ prof.O.Chlupa Fingerova 2186'!H37+'ZŠ Janského 2189'!H37+'ZŠ Klausova 2450'!H37+'ZŠ Kuncova 1580'!H37+'ZŠ Mezi Školami 2322'!H37+'ZŠ Mládí 135'!H37+'ZŠ Mohylová 1963'!H37+'ZŠ Trávníčkova 1744'!H37</f>
        <v>0</v>
      </c>
      <c r="I37" s="121">
        <f>+'ZŠ Brdičkova 1878'!I37+'ZŠ Bronzová 2027'!I37+'ZŠ prof.O.Chlupa Fingerova 2186'!I37+'ZŠ Janského 2189'!I37+'ZŠ Klausova 2450'!I37+'ZŠ Kuncova 1580'!I37+'ZŠ Mezi Školami 2322'!I37+'ZŠ Mládí 135'!I37+'ZŠ Mohylová 1963'!I37+'ZŠ Trávníčkova 1744'!I37</f>
        <v>0</v>
      </c>
      <c r="J37" s="43">
        <v>0</v>
      </c>
      <c r="L37" s="44"/>
      <c r="N37" s="44"/>
    </row>
    <row r="38" spans="1:14" ht="15" customHeight="1" x14ac:dyDescent="0.2">
      <c r="A38" s="10" t="s">
        <v>173</v>
      </c>
      <c r="B38" s="11">
        <v>549</v>
      </c>
      <c r="C38" s="24">
        <f>+'ZŠ Brdičkova 1878'!C38+'ZŠ Bronzová 2027'!C38+'ZŠ prof.O.Chlupa Fingerova 2186'!C38+'ZŠ Janského 2189'!C38+'ZŠ Klausova 2450'!C38+'ZŠ Kuncova 1580'!C38+'ZŠ Mezi Školami 2322'!C38+'ZŠ Mládí 135'!C38+'ZŠ Mohylová 1963'!C38+'ZŠ Trávníčkova 1744'!C38</f>
        <v>1425500</v>
      </c>
      <c r="D38" s="22">
        <f>+'ZŠ Brdičkova 1878'!D38+'ZŠ Bronzová 2027'!D38+'ZŠ prof.O.Chlupa Fingerova 2186'!D38+'ZŠ Janského 2189'!D38+'ZŠ Klausova 2450'!D38+'ZŠ Kuncova 1580'!D38+'ZŠ Mezi Školami 2322'!D38+'ZŠ Mládí 135'!D38+'ZŠ Mohylová 1963'!D38+'ZŠ Trávníčkova 1744'!D38</f>
        <v>1759300</v>
      </c>
      <c r="E38" s="121">
        <f>+'ZŠ Brdičkova 1878'!E38+'ZŠ Bronzová 2027'!E38+'ZŠ prof.O.Chlupa Fingerova 2186'!E38+'ZŠ Janského 2189'!E38+'ZŠ Klausova 2450'!E38+'ZŠ Kuncova 1580'!E38+'ZŠ Mezi Školami 2322'!E38+'ZŠ Mládí 135'!E38+'ZŠ Mohylová 1963'!E38+'ZŠ Trávníčkova 1744'!E38</f>
        <v>1684039.7000000002</v>
      </c>
      <c r="F38" s="43">
        <f t="shared" si="3"/>
        <v>0.95722145171374984</v>
      </c>
      <c r="G38" s="24">
        <f>+'ZŠ Brdičkova 1878'!G38+'ZŠ Bronzová 2027'!G38+'ZŠ prof.O.Chlupa Fingerova 2186'!G38+'ZŠ Janského 2189'!G38+'ZŠ Klausova 2450'!G38+'ZŠ Kuncova 1580'!G38+'ZŠ Mezi Školami 2322'!G38+'ZŠ Mládí 135'!G38+'ZŠ Mohylová 1963'!G38+'ZŠ Trávníčkova 1744'!G38</f>
        <v>279400</v>
      </c>
      <c r="H38" s="22">
        <f>+'ZŠ Brdičkova 1878'!H38+'ZŠ Bronzová 2027'!H38+'ZŠ prof.O.Chlupa Fingerova 2186'!H38+'ZŠ Janského 2189'!H38+'ZŠ Klausova 2450'!H38+'ZŠ Kuncova 1580'!H38+'ZŠ Mezi Školami 2322'!H38+'ZŠ Mládí 135'!H38+'ZŠ Mohylová 1963'!H38+'ZŠ Trávníčkova 1744'!H38</f>
        <v>279400</v>
      </c>
      <c r="I38" s="121">
        <f>+'ZŠ Brdičkova 1878'!I38+'ZŠ Bronzová 2027'!I38+'ZŠ prof.O.Chlupa Fingerova 2186'!I38+'ZŠ Janského 2189'!I38+'ZŠ Klausova 2450'!I38+'ZŠ Kuncova 1580'!I38+'ZŠ Mezi Školami 2322'!I38+'ZŠ Mládí 135'!I38+'ZŠ Mohylová 1963'!I38+'ZŠ Trávníčkova 1744'!I38</f>
        <v>155570.98000000001</v>
      </c>
      <c r="J38" s="43">
        <f t="shared" si="2"/>
        <v>0.5568037938439514</v>
      </c>
      <c r="L38" s="44"/>
      <c r="N38" s="44"/>
    </row>
    <row r="39" spans="1:14" ht="15" customHeight="1" x14ac:dyDescent="0.2">
      <c r="A39" s="17" t="s">
        <v>140</v>
      </c>
      <c r="B39" s="9">
        <v>551</v>
      </c>
      <c r="C39" s="24">
        <f>+'ZŠ Brdičkova 1878'!C39+'ZŠ Bronzová 2027'!C39+'ZŠ prof.O.Chlupa Fingerova 2186'!C39+'ZŠ Janského 2189'!C39+'ZŠ Klausova 2450'!C39+'ZŠ Kuncova 1580'!C39+'ZŠ Mezi Školami 2322'!C39+'ZŠ Mládí 135'!C39+'ZŠ Mohylová 1963'!C39+'ZŠ Trávníčkova 1744'!C39</f>
        <v>4338000</v>
      </c>
      <c r="D39" s="22">
        <f>+'ZŠ Brdičkova 1878'!D39+'ZŠ Bronzová 2027'!D39+'ZŠ prof.O.Chlupa Fingerova 2186'!D39+'ZŠ Janského 2189'!D39+'ZŠ Klausova 2450'!D39+'ZŠ Kuncova 1580'!D39+'ZŠ Mezi Školami 2322'!D39+'ZŠ Mládí 135'!D39+'ZŠ Mohylová 1963'!D39+'ZŠ Trávníčkova 1744'!D39</f>
        <v>5023000</v>
      </c>
      <c r="E39" s="121">
        <f>+'ZŠ Brdičkova 1878'!E39+'ZŠ Bronzová 2027'!E39+'ZŠ prof.O.Chlupa Fingerova 2186'!E39+'ZŠ Janského 2189'!E39+'ZŠ Klausova 2450'!E39+'ZŠ Kuncova 1580'!E39+'ZŠ Mezi Školami 2322'!E39+'ZŠ Mládí 135'!E39+'ZŠ Mohylová 1963'!E39+'ZŠ Trávníčkova 1744'!E39</f>
        <v>4721966.76</v>
      </c>
      <c r="F39" s="43">
        <f t="shared" si="3"/>
        <v>0.94006903444156875</v>
      </c>
      <c r="G39" s="24">
        <f>+'ZŠ Brdičkova 1878'!G39+'ZŠ Bronzová 2027'!G39+'ZŠ prof.O.Chlupa Fingerova 2186'!G39+'ZŠ Janského 2189'!G39+'ZŠ Klausova 2450'!G39+'ZŠ Kuncova 1580'!G39+'ZŠ Mezi Školami 2322'!G39+'ZŠ Mládí 135'!G39+'ZŠ Mohylová 1963'!G39+'ZŠ Trávníčkova 1744'!G39</f>
        <v>0</v>
      </c>
      <c r="H39" s="22">
        <f>+'ZŠ Brdičkova 1878'!H39+'ZŠ Bronzová 2027'!H39+'ZŠ prof.O.Chlupa Fingerova 2186'!H39+'ZŠ Janského 2189'!H39+'ZŠ Klausova 2450'!H39+'ZŠ Kuncova 1580'!H39+'ZŠ Mezi Školami 2322'!H39+'ZŠ Mládí 135'!H39+'ZŠ Mohylová 1963'!H39+'ZŠ Trávníčkova 1744'!H39</f>
        <v>0</v>
      </c>
      <c r="I39" s="121">
        <f>+'ZŠ Brdičkova 1878'!I39+'ZŠ Bronzová 2027'!I39+'ZŠ prof.O.Chlupa Fingerova 2186'!I39+'ZŠ Janského 2189'!I39+'ZŠ Klausova 2450'!I39+'ZŠ Kuncova 1580'!I39+'ZŠ Mezi Školami 2322'!I39+'ZŠ Mládí 135'!I39+'ZŠ Mohylová 1963'!I39+'ZŠ Trávníčkova 1744'!I39</f>
        <v>0</v>
      </c>
      <c r="J39" s="43">
        <v>0</v>
      </c>
      <c r="L39" s="44"/>
      <c r="N39" s="44"/>
    </row>
    <row r="40" spans="1:14" ht="15" customHeight="1" thickBot="1" x14ac:dyDescent="0.25">
      <c r="A40" s="48" t="s">
        <v>169</v>
      </c>
      <c r="B40" s="12">
        <v>591</v>
      </c>
      <c r="C40" s="26">
        <f>+'ZŠ Brdičkova 1878'!C40+'ZŠ Bronzová 2027'!C40+'ZŠ prof.O.Chlupa Fingerova 2186'!C40+'ZŠ Janského 2189'!C40+'ZŠ Klausova 2450'!C40+'ZŠ Kuncova 1580'!C40+'ZŠ Mezi Školami 2322'!C40+'ZŠ Mládí 135'!C40+'ZŠ Mohylová 1963'!C40+'ZŠ Trávníčkova 1744'!C40</f>
        <v>600</v>
      </c>
      <c r="D40" s="23">
        <f>+'ZŠ Brdičkova 1878'!D40+'ZŠ Bronzová 2027'!D40+'ZŠ prof.O.Chlupa Fingerova 2186'!D40+'ZŠ Janského 2189'!D40+'ZŠ Klausova 2450'!D40+'ZŠ Kuncova 1580'!D40+'ZŠ Mezi Školami 2322'!D40+'ZŠ Mládí 135'!D40+'ZŠ Mohylová 1963'!D40+'ZŠ Trávníčkova 1744'!D40</f>
        <v>4450</v>
      </c>
      <c r="E40" s="122">
        <f>+'ZŠ Brdičkova 1878'!E40+'ZŠ Bronzová 2027'!E40+'ZŠ prof.O.Chlupa Fingerova 2186'!E40+'ZŠ Janského 2189'!E40+'ZŠ Klausova 2450'!E40+'ZŠ Kuncova 1580'!E40+'ZŠ Mezi Školami 2322'!E40+'ZŠ Mládí 135'!E40+'ZŠ Mohylová 1963'!E40+'ZŠ Trávníčkova 1744'!E40</f>
        <v>3199.35</v>
      </c>
      <c r="F40" s="43">
        <f t="shared" si="3"/>
        <v>0.71895505617977529</v>
      </c>
      <c r="G40" s="24">
        <f>+'ZŠ Brdičkova 1878'!G40+'ZŠ Bronzová 2027'!G40+'ZŠ prof.O.Chlupa Fingerova 2186'!G40+'ZŠ Janského 2189'!G40+'ZŠ Klausova 2450'!G40+'ZŠ Kuncova 1580'!G40+'ZŠ Mezi Školami 2322'!G40+'ZŠ Mládí 135'!G40+'ZŠ Mohylová 1963'!G40+'ZŠ Trávníčkova 1744'!G40</f>
        <v>0</v>
      </c>
      <c r="H40" s="22">
        <f>+'ZŠ Brdičkova 1878'!H40+'ZŠ Bronzová 2027'!H40+'ZŠ prof.O.Chlupa Fingerova 2186'!H40+'ZŠ Janského 2189'!H40+'ZŠ Klausova 2450'!H40+'ZŠ Kuncova 1580'!H40+'ZŠ Mezi Školami 2322'!H40+'ZŠ Mládí 135'!H40+'ZŠ Mohylová 1963'!H40+'ZŠ Trávníčkova 1744'!H40</f>
        <v>-12500</v>
      </c>
      <c r="I40" s="121">
        <f>+'ZŠ Brdičkova 1878'!I40+'ZŠ Bronzová 2027'!I40+'ZŠ prof.O.Chlupa Fingerova 2186'!I40+'ZŠ Janského 2189'!I40+'ZŠ Klausova 2450'!I40+'ZŠ Kuncova 1580'!I40+'ZŠ Mezi Školami 2322'!I40+'ZŠ Mládí 135'!I40+'ZŠ Mohylová 1963'!I40+'ZŠ Trávníčkova 1744'!I40</f>
        <v>-12447.83</v>
      </c>
      <c r="J40" s="43">
        <v>0</v>
      </c>
      <c r="L40" s="44"/>
      <c r="N40" s="44"/>
    </row>
    <row r="41" spans="1:14" ht="15" customHeight="1" x14ac:dyDescent="0.2">
      <c r="A41" s="14" t="s">
        <v>20</v>
      </c>
      <c r="B41" s="15"/>
      <c r="C41" s="50">
        <f>SUM(C7:C16)</f>
        <v>65144800</v>
      </c>
      <c r="D41" s="50">
        <f>SUM(D7:D16)</f>
        <v>93675900</v>
      </c>
      <c r="E41" s="50">
        <f>SUM(E7:E16)</f>
        <v>84963063.120000005</v>
      </c>
      <c r="F41" s="51">
        <f t="shared" si="3"/>
        <v>0.90698955782650614</v>
      </c>
      <c r="G41" s="52">
        <f>SUM(G7:G16)</f>
        <v>13265000</v>
      </c>
      <c r="H41" s="52">
        <f>SUM(H7:H16)</f>
        <v>9991300</v>
      </c>
      <c r="I41" s="53">
        <f>SUM(I7:I16)</f>
        <v>8291936.3100000005</v>
      </c>
      <c r="J41" s="51">
        <f t="shared" si="2"/>
        <v>0.82991565762213126</v>
      </c>
      <c r="L41" s="44"/>
      <c r="N41" s="44"/>
    </row>
    <row r="42" spans="1:14" ht="15" customHeight="1" thickBot="1" x14ac:dyDescent="0.25">
      <c r="A42" s="13" t="s">
        <v>21</v>
      </c>
      <c r="B42" s="16"/>
      <c r="C42" s="54">
        <f>-SUM(C18:C40)</f>
        <v>-65144800</v>
      </c>
      <c r="D42" s="54">
        <f>-SUM(D18:D40)</f>
        <v>-93675900</v>
      </c>
      <c r="E42" s="54">
        <f>-SUM(E18:E40)</f>
        <v>-84952551.930000007</v>
      </c>
      <c r="F42" s="43">
        <f t="shared" si="3"/>
        <v>0.90687734977726397</v>
      </c>
      <c r="G42" s="55">
        <f>-SUM(G18:G40)</f>
        <v>-11552600</v>
      </c>
      <c r="H42" s="55">
        <f>-SUM(H18:H40)</f>
        <v>-8314200</v>
      </c>
      <c r="I42" s="56">
        <f>-SUM(I18:I40)</f>
        <v>-6619533.9900000012</v>
      </c>
      <c r="J42" s="47">
        <f t="shared" si="2"/>
        <v>0.7961720899184529</v>
      </c>
      <c r="L42" s="44"/>
      <c r="N42" s="44"/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10511.189999997616</v>
      </c>
      <c r="F43" s="59" t="s">
        <v>19</v>
      </c>
      <c r="G43" s="141">
        <f>+G41+G42</f>
        <v>1712400</v>
      </c>
      <c r="H43" s="93">
        <f>+H41+H42</f>
        <v>1677100</v>
      </c>
      <c r="I43" s="79">
        <f>+I41+I42</f>
        <v>1672402.3199999994</v>
      </c>
      <c r="J43" s="59" t="s">
        <v>19</v>
      </c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1682913.509999997</v>
      </c>
      <c r="J44" s="151" t="s">
        <v>19</v>
      </c>
      <c r="K44" s="4"/>
    </row>
    <row r="45" spans="1:14" ht="15" customHeight="1" x14ac:dyDescent="0.2">
      <c r="C45" s="148"/>
      <c r="E45" s="104"/>
    </row>
    <row r="46" spans="1:14" ht="15" customHeight="1" x14ac:dyDescent="0.2">
      <c r="C46" s="148"/>
      <c r="E46" s="104"/>
    </row>
    <row r="47" spans="1:14" x14ac:dyDescent="0.2">
      <c r="C47" s="148"/>
      <c r="E47" s="104"/>
    </row>
    <row r="48" spans="1:14" x14ac:dyDescent="0.2">
      <c r="E48" s="104"/>
    </row>
    <row r="50" spans="5:5" x14ac:dyDescent="0.2">
      <c r="E50" s="104"/>
    </row>
  </sheetData>
  <mergeCells count="7">
    <mergeCell ref="A16:B16"/>
    <mergeCell ref="D1:F1"/>
    <mergeCell ref="C3:F3"/>
    <mergeCell ref="G3:J3"/>
    <mergeCell ref="A7:B7"/>
    <mergeCell ref="A13:B13"/>
    <mergeCell ref="A14:B14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 xml:space="preserve">&amp;L&amp;A&amp;R112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workbookViewId="0">
      <selection activeCell="M30" sqref="M30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199</v>
      </c>
    </row>
    <row r="2" spans="1:10" ht="15" x14ac:dyDescent="0.2">
      <c r="A2" s="29" t="s">
        <v>164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588200</v>
      </c>
      <c r="D8" s="22">
        <v>588200</v>
      </c>
      <c r="E8" s="61">
        <v>588200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235700</v>
      </c>
      <c r="E9" s="64">
        <v>235700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12100</v>
      </c>
      <c r="E11" s="64">
        <v>12100.08</v>
      </c>
      <c r="F11" s="43">
        <f>E11/D11</f>
        <v>1.0000066115702479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270000</v>
      </c>
      <c r="D13" s="64">
        <v>229100</v>
      </c>
      <c r="E13" s="64">
        <v>229125</v>
      </c>
      <c r="F13" s="43">
        <f>E13/D13</f>
        <v>1.000109122653863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390000</v>
      </c>
      <c r="D14" s="64">
        <v>325900</v>
      </c>
      <c r="E14" s="64">
        <v>325935.89</v>
      </c>
      <c r="F14" s="43">
        <f>E14/D14</f>
        <v>1.0001101258054619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1000</v>
      </c>
      <c r="D15" s="67">
        <v>32900</v>
      </c>
      <c r="E15" s="67">
        <v>32664.71</v>
      </c>
      <c r="F15" s="43">
        <f>E15/D15</f>
        <v>0.99284832826747715</v>
      </c>
      <c r="G15" s="133">
        <v>65700</v>
      </c>
      <c r="H15" s="66">
        <v>65700</v>
      </c>
      <c r="I15" s="67">
        <v>33428</v>
      </c>
      <c r="J15" s="43">
        <f>I15/H15</f>
        <v>0.50879756468797566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0</v>
      </c>
      <c r="E18" s="61">
        <v>0</v>
      </c>
      <c r="F18" s="43">
        <v>0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121000</v>
      </c>
      <c r="D19" s="61">
        <v>103000</v>
      </c>
      <c r="E19" s="61">
        <v>103035.95</v>
      </c>
      <c r="F19" s="43">
        <f>E19/D19</f>
        <v>1.0003490291262136</v>
      </c>
      <c r="G19" s="21">
        <v>1200</v>
      </c>
      <c r="H19" s="21">
        <v>1200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390000</v>
      </c>
      <c r="D20" s="61">
        <v>325900</v>
      </c>
      <c r="E20" s="61">
        <v>325935.89</v>
      </c>
      <c r="F20" s="43">
        <f>E20/D20</f>
        <v>1.0001101258054619</v>
      </c>
      <c r="G20" s="21">
        <v>0</v>
      </c>
      <c r="H20" s="21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154000</v>
      </c>
      <c r="D21" s="72">
        <v>97700</v>
      </c>
      <c r="E21" s="72">
        <v>97677.27</v>
      </c>
      <c r="F21" s="43">
        <f>E21/D21</f>
        <v>0.99976734902763564</v>
      </c>
      <c r="G21" s="123">
        <v>3400</v>
      </c>
      <c r="H21" s="123">
        <v>3400</v>
      </c>
      <c r="I21" s="72">
        <v>293</v>
      </c>
      <c r="J21" s="43">
        <f>I21/H21</f>
        <v>8.6176470588235299E-2</v>
      </c>
    </row>
    <row r="22" spans="1:10" ht="15" customHeight="1" x14ac:dyDescent="0.2">
      <c r="A22" s="10" t="s">
        <v>127</v>
      </c>
      <c r="B22" s="11">
        <v>502</v>
      </c>
      <c r="C22" s="74">
        <v>102000</v>
      </c>
      <c r="D22" s="72">
        <v>138400</v>
      </c>
      <c r="E22" s="72">
        <v>138380</v>
      </c>
      <c r="F22" s="43">
        <f>E22/D22</f>
        <v>0.99985549132947982</v>
      </c>
      <c r="G22" s="123">
        <v>2300</v>
      </c>
      <c r="H22" s="123">
        <v>2300</v>
      </c>
      <c r="I22" s="72">
        <v>186</v>
      </c>
      <c r="J22" s="43">
        <f>I22/H22</f>
        <v>8.0869565217391304E-2</v>
      </c>
    </row>
    <row r="23" spans="1:10" ht="15" customHeight="1" x14ac:dyDescent="0.2">
      <c r="A23" s="10" t="s">
        <v>128</v>
      </c>
      <c r="B23" s="11">
        <v>502</v>
      </c>
      <c r="C23" s="74">
        <v>43000</v>
      </c>
      <c r="D23" s="72">
        <v>55600</v>
      </c>
      <c r="E23" s="72">
        <v>55562.47</v>
      </c>
      <c r="F23" s="43">
        <f>E23/D23</f>
        <v>0.99932500000000002</v>
      </c>
      <c r="G23" s="123">
        <v>2200</v>
      </c>
      <c r="H23" s="123">
        <v>2200</v>
      </c>
      <c r="I23" s="72">
        <v>53</v>
      </c>
      <c r="J23" s="43">
        <f>I23/H23</f>
        <v>2.409090909090909E-2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15000</v>
      </c>
      <c r="D26" s="72">
        <v>12300</v>
      </c>
      <c r="E26" s="72">
        <v>12238</v>
      </c>
      <c r="F26" s="43">
        <f>E26/D26</f>
        <v>0.99495934959349597</v>
      </c>
      <c r="G26" s="123">
        <v>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8000</v>
      </c>
      <c r="D27" s="72">
        <v>2300</v>
      </c>
      <c r="E27" s="72">
        <v>2300</v>
      </c>
      <c r="F27" s="43">
        <f>E27/D27</f>
        <v>1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2000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245000</v>
      </c>
      <c r="D29" s="72">
        <v>281300</v>
      </c>
      <c r="E29" s="72">
        <v>281211.43</v>
      </c>
      <c r="F29" s="43">
        <f>E29/D29</f>
        <v>0.99968514041948098</v>
      </c>
      <c r="G29" s="123">
        <v>0</v>
      </c>
      <c r="H29" s="123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23000</v>
      </c>
      <c r="D30" s="72">
        <v>173600</v>
      </c>
      <c r="E30" s="72">
        <v>173600</v>
      </c>
      <c r="F30" s="43">
        <f>E30/D30</f>
        <v>1</v>
      </c>
      <c r="G30" s="123">
        <v>50400</v>
      </c>
      <c r="H30" s="123">
        <v>22500</v>
      </c>
      <c r="I30" s="72">
        <v>22502</v>
      </c>
      <c r="J30" s="43">
        <f>I30/H30</f>
        <v>1.0000888888888888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58600</v>
      </c>
      <c r="E31" s="72">
        <v>58628</v>
      </c>
      <c r="F31" s="43">
        <f>E31/D31</f>
        <v>1.0004778156996588</v>
      </c>
      <c r="G31" s="123">
        <v>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5000</v>
      </c>
      <c r="D32" s="72">
        <v>26500</v>
      </c>
      <c r="E32" s="72">
        <v>26518.58</v>
      </c>
      <c r="F32" s="43">
        <f>E32/D32</f>
        <v>1.0007011320754717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3300</v>
      </c>
      <c r="E33" s="72">
        <v>3241.04</v>
      </c>
      <c r="F33" s="43">
        <f>E33/D33</f>
        <v>0.9821333333333333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4100</v>
      </c>
      <c r="E37" s="72">
        <v>4100.08</v>
      </c>
      <c r="F37" s="43">
        <f>E37/D37</f>
        <v>1.0000195121951219</v>
      </c>
      <c r="G37" s="123">
        <v>0</v>
      </c>
      <c r="H37" s="123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123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141000</v>
      </c>
      <c r="D39" s="72">
        <v>141000</v>
      </c>
      <c r="E39" s="72">
        <v>141040</v>
      </c>
      <c r="F39" s="43">
        <f>E39/D39</f>
        <v>1.0002836879432624</v>
      </c>
      <c r="G39" s="123">
        <v>0</v>
      </c>
      <c r="H39" s="123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200</v>
      </c>
      <c r="D40" s="77">
        <v>300</v>
      </c>
      <c r="E40" s="77">
        <v>256.97000000000003</v>
      </c>
      <c r="F40" s="43">
        <f>E40/D40</f>
        <v>0.85656666666666681</v>
      </c>
      <c r="G40" s="122">
        <v>0</v>
      </c>
      <c r="H40" s="122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1249200</v>
      </c>
      <c r="D41" s="50">
        <f>SUM(D8:D16)</f>
        <v>1423900</v>
      </c>
      <c r="E41" s="50">
        <f>SUM(E8:E16)</f>
        <v>1423725.6800000002</v>
      </c>
      <c r="F41" s="51">
        <f>E41/D41</f>
        <v>0.99987757567244906</v>
      </c>
      <c r="G41" s="52">
        <f>SUM(G8:G16)</f>
        <v>65700</v>
      </c>
      <c r="H41" s="52">
        <f>SUM(H8:H16)</f>
        <v>65700</v>
      </c>
      <c r="I41" s="53">
        <f>SUM(I8:I16)</f>
        <v>33428</v>
      </c>
      <c r="J41" s="51">
        <f>I41/H41</f>
        <v>0.50879756468797566</v>
      </c>
    </row>
    <row r="42" spans="1:14" ht="15" customHeight="1" thickBot="1" x14ac:dyDescent="0.25">
      <c r="A42" s="13" t="s">
        <v>21</v>
      </c>
      <c r="B42" s="16"/>
      <c r="C42" s="54">
        <f>-SUM(C18:C40)</f>
        <v>-1249200</v>
      </c>
      <c r="D42" s="54">
        <f>-SUM(D18:D40)</f>
        <v>-1423900</v>
      </c>
      <c r="E42" s="54">
        <f>-SUM(E18:E40)</f>
        <v>-1423725.6800000002</v>
      </c>
      <c r="F42" s="43">
        <f>E42/D42</f>
        <v>0.99987757567244906</v>
      </c>
      <c r="G42" s="55">
        <f>-SUM(G18:G40)</f>
        <v>-59500</v>
      </c>
      <c r="H42" s="55">
        <f>-SUM(H18:H40)</f>
        <v>-31600</v>
      </c>
      <c r="I42" s="56">
        <f>-SUM(I18:I40)</f>
        <v>-23034</v>
      </c>
      <c r="J42" s="43">
        <f>I42/H42</f>
        <v>0.72892405063291144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6200</v>
      </c>
      <c r="H43" s="79">
        <f>+H41+H42</f>
        <v>34100</v>
      </c>
      <c r="I43" s="79">
        <f>+I41+I42</f>
        <v>10394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10394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 xml:space="preserve">&amp;L&amp;A&amp;R130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G31" sqref="G31"/>
    </sheetView>
  </sheetViews>
  <sheetFormatPr defaultColWidth="9.140625" defaultRowHeight="12.75" x14ac:dyDescent="0.2"/>
  <cols>
    <col min="1" max="1" width="52.85546875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172</v>
      </c>
    </row>
    <row r="2" spans="1:10" ht="15" x14ac:dyDescent="0.2">
      <c r="A2" s="29" t="s">
        <v>113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558800</v>
      </c>
      <c r="D8" s="22">
        <v>628800</v>
      </c>
      <c r="E8" s="61">
        <v>628800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363000</v>
      </c>
      <c r="E9" s="64">
        <v>363000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205</v>
      </c>
      <c r="B10" s="16"/>
      <c r="C10" s="164">
        <v>0</v>
      </c>
      <c r="D10" s="155">
        <v>324100</v>
      </c>
      <c r="E10" s="155">
        <v>324077.32</v>
      </c>
      <c r="F10" s="43">
        <f>E10/D10</f>
        <v>0.99993002159827216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8800</v>
      </c>
      <c r="E11" s="64">
        <v>8816.65</v>
      </c>
      <c r="F11" s="43">
        <f>E11/D11</f>
        <v>1.0018920454545455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400000</v>
      </c>
      <c r="D13" s="64">
        <v>300000</v>
      </c>
      <c r="E13" s="64">
        <v>300000</v>
      </c>
      <c r="F13" s="43">
        <f>E13/D13</f>
        <v>1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680000</v>
      </c>
      <c r="D14" s="64">
        <v>494000</v>
      </c>
      <c r="E14" s="64">
        <v>493948.82</v>
      </c>
      <c r="F14" s="43">
        <f>E14/D14</f>
        <v>0.99989639676113362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500</v>
      </c>
      <c r="D15" s="67">
        <v>97200</v>
      </c>
      <c r="E15" s="67">
        <v>97285.15</v>
      </c>
      <c r="F15" s="43">
        <f>E15/D15</f>
        <v>1.0008760288065843</v>
      </c>
      <c r="G15" s="133">
        <v>5500</v>
      </c>
      <c r="H15" s="66">
        <v>0</v>
      </c>
      <c r="I15" s="67">
        <v>0</v>
      </c>
      <c r="J15" s="46">
        <f t="shared" si="0"/>
        <v>0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188</v>
      </c>
      <c r="B18" s="19">
        <v>558</v>
      </c>
      <c r="C18" s="71">
        <v>0</v>
      </c>
      <c r="D18" s="72">
        <v>77500</v>
      </c>
      <c r="E18" s="61">
        <v>77424.710000000006</v>
      </c>
      <c r="F18" s="43">
        <f t="shared" ref="F18:F24" si="1">E18/D18</f>
        <v>0.99902851612903232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161800</v>
      </c>
      <c r="D19" s="61">
        <v>160500</v>
      </c>
      <c r="E19" s="61">
        <v>160568.74</v>
      </c>
      <c r="F19" s="43">
        <f t="shared" si="1"/>
        <v>1.0004282866043612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680000</v>
      </c>
      <c r="D20" s="61">
        <v>494000</v>
      </c>
      <c r="E20" s="61">
        <v>493948.82</v>
      </c>
      <c r="F20" s="43">
        <f t="shared" si="1"/>
        <v>0.99989639676113362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180000</v>
      </c>
      <c r="D21" s="72">
        <v>133200</v>
      </c>
      <c r="E21" s="72">
        <v>133204.29999999999</v>
      </c>
      <c r="F21" s="43">
        <f t="shared" si="1"/>
        <v>1.0000322822822822</v>
      </c>
      <c r="G21" s="123">
        <v>1800</v>
      </c>
      <c r="H21" s="75">
        <v>0</v>
      </c>
      <c r="I21" s="72">
        <v>0</v>
      </c>
      <c r="J21" s="46">
        <f t="shared" ref="J21" si="2">IF(ISERR(I21/H21),0,I21/H21)</f>
        <v>0</v>
      </c>
    </row>
    <row r="22" spans="1:10" ht="15" customHeight="1" x14ac:dyDescent="0.2">
      <c r="A22" s="10" t="s">
        <v>127</v>
      </c>
      <c r="B22" s="11">
        <v>502</v>
      </c>
      <c r="C22" s="74">
        <v>124000</v>
      </c>
      <c r="D22" s="72">
        <v>87400</v>
      </c>
      <c r="E22" s="72">
        <v>87441</v>
      </c>
      <c r="F22" s="43">
        <f t="shared" si="1"/>
        <v>1.0004691075514873</v>
      </c>
      <c r="G22" s="123">
        <v>0</v>
      </c>
      <c r="H22" s="75">
        <v>0</v>
      </c>
      <c r="I22" s="72">
        <v>0</v>
      </c>
      <c r="J22" s="43">
        <v>0</v>
      </c>
    </row>
    <row r="23" spans="1:10" ht="15" customHeight="1" x14ac:dyDescent="0.2">
      <c r="A23" s="10" t="s">
        <v>128</v>
      </c>
      <c r="B23" s="11">
        <v>502</v>
      </c>
      <c r="C23" s="74">
        <v>85000</v>
      </c>
      <c r="D23" s="72">
        <v>77500</v>
      </c>
      <c r="E23" s="72">
        <v>77505</v>
      </c>
      <c r="F23" s="43">
        <f t="shared" si="1"/>
        <v>1.0000645161290322</v>
      </c>
      <c r="G23" s="123">
        <v>0</v>
      </c>
      <c r="H23" s="75">
        <v>0</v>
      </c>
      <c r="I23" s="72">
        <v>0</v>
      </c>
      <c r="J23" s="43">
        <v>0</v>
      </c>
    </row>
    <row r="24" spans="1:10" ht="15" customHeight="1" x14ac:dyDescent="0.2">
      <c r="A24" s="10" t="s">
        <v>129</v>
      </c>
      <c r="B24" s="11">
        <v>502</v>
      </c>
      <c r="C24" s="74">
        <v>10000</v>
      </c>
      <c r="D24" s="72">
        <v>6700</v>
      </c>
      <c r="E24" s="72">
        <v>6614.6</v>
      </c>
      <c r="F24" s="43">
        <f t="shared" si="1"/>
        <v>0.98725373134328365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70000</v>
      </c>
      <c r="D26" s="72">
        <v>9200</v>
      </c>
      <c r="E26" s="72">
        <v>9126.4599999999991</v>
      </c>
      <c r="F26" s="43">
        <f>E26/D26</f>
        <v>0.99200652173913029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10000</v>
      </c>
      <c r="D27" s="72">
        <v>7200</v>
      </c>
      <c r="E27" s="72">
        <v>7200</v>
      </c>
      <c r="F27" s="43">
        <f>E27/D27</f>
        <v>1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170000</v>
      </c>
      <c r="D29" s="72">
        <v>384700</v>
      </c>
      <c r="E29" s="72">
        <v>384909.73</v>
      </c>
      <c r="F29" s="43">
        <f>E29/D29</f>
        <v>1.0005451780608265</v>
      </c>
      <c r="G29" s="123">
        <v>0</v>
      </c>
      <c r="H29" s="75">
        <v>0</v>
      </c>
      <c r="I29" s="72">
        <v>0</v>
      </c>
      <c r="J29" s="43">
        <v>0</v>
      </c>
    </row>
    <row r="30" spans="1:10" ht="15" customHeight="1" x14ac:dyDescent="0.2">
      <c r="A30" s="10" t="s">
        <v>210</v>
      </c>
      <c r="B30" s="11">
        <v>521</v>
      </c>
      <c r="C30" s="74">
        <v>20000</v>
      </c>
      <c r="D30" s="72">
        <v>462800</v>
      </c>
      <c r="E30" s="72">
        <v>462866</v>
      </c>
      <c r="F30" s="43">
        <f>E30/D30</f>
        <v>1.00014261019879</v>
      </c>
      <c r="G30" s="123">
        <v>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15000</v>
      </c>
      <c r="D31" s="72">
        <v>156300</v>
      </c>
      <c r="E31" s="72">
        <v>156457</v>
      </c>
      <c r="F31" s="43">
        <f>E31/D31</f>
        <v>1.0010044785668586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400</v>
      </c>
      <c r="D32" s="72">
        <v>38400</v>
      </c>
      <c r="E32" s="72">
        <v>38280.42</v>
      </c>
      <c r="F32" s="43">
        <f>E32/D32</f>
        <v>0.99688593749999999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1600</v>
      </c>
      <c r="E37" s="72">
        <v>1554.12</v>
      </c>
      <c r="F37" s="43">
        <f t="shared" ref="F37:F42" si="3">E37/D37</f>
        <v>0.97132499999999988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300</v>
      </c>
      <c r="E38" s="72">
        <v>267.87</v>
      </c>
      <c r="F38" s="43">
        <f t="shared" si="3"/>
        <v>0.89290000000000003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113100</v>
      </c>
      <c r="D39" s="72">
        <v>118400</v>
      </c>
      <c r="E39" s="72">
        <v>118427</v>
      </c>
      <c r="F39" s="43">
        <f t="shared" si="3"/>
        <v>1.0002280405405406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200</v>
      </c>
      <c r="E40" s="77">
        <v>132.16999999999999</v>
      </c>
      <c r="F40" s="43">
        <f t="shared" si="3"/>
        <v>0.66084999999999994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1639300</v>
      </c>
      <c r="D41" s="50">
        <f>SUM(D8:D16)</f>
        <v>2215900</v>
      </c>
      <c r="E41" s="50">
        <f>SUM(E8:E16)</f>
        <v>2215927.94</v>
      </c>
      <c r="F41" s="51">
        <f t="shared" si="3"/>
        <v>1.0000126088722414</v>
      </c>
      <c r="G41" s="52">
        <f>SUM(G8:G16)</f>
        <v>5500</v>
      </c>
      <c r="H41" s="52">
        <f>SUM(H8:H16)</f>
        <v>0</v>
      </c>
      <c r="I41" s="53">
        <f>SUM(I8:I16)</f>
        <v>0</v>
      </c>
      <c r="J41" s="51" t="e">
        <f>I41/H41</f>
        <v>#DIV/0!</v>
      </c>
    </row>
    <row r="42" spans="1:14" ht="15" customHeight="1" thickBot="1" x14ac:dyDescent="0.25">
      <c r="A42" s="13" t="s">
        <v>21</v>
      </c>
      <c r="B42" s="16"/>
      <c r="C42" s="54">
        <f>-SUM(C18:C40)</f>
        <v>-1639300</v>
      </c>
      <c r="D42" s="54">
        <f>-SUM(D18:D40)</f>
        <v>-2215900</v>
      </c>
      <c r="E42" s="54">
        <f>-SUM(E18:E40)</f>
        <v>-2215927.94</v>
      </c>
      <c r="F42" s="43">
        <f t="shared" si="3"/>
        <v>1.0000126088722414</v>
      </c>
      <c r="G42" s="55">
        <f>-SUM(G18:G40)</f>
        <v>-1800</v>
      </c>
      <c r="H42" s="55">
        <f>-SUM(H18:H40)</f>
        <v>0</v>
      </c>
      <c r="I42" s="56">
        <f>-SUM(I18:I40)</f>
        <v>0</v>
      </c>
      <c r="J42" s="43" t="e">
        <f>I42/H42</f>
        <v>#DIV/0!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3700</v>
      </c>
      <c r="H43" s="79">
        <f>+H41+H42</f>
        <v>0</v>
      </c>
      <c r="I43" s="79">
        <f>+I41+I42</f>
        <v>0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0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workbookViewId="0">
      <selection activeCell="I27" sqref="I27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111</v>
      </c>
    </row>
    <row r="2" spans="1:10" ht="15" x14ac:dyDescent="0.2">
      <c r="A2" s="29" t="s">
        <v>112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668500</v>
      </c>
      <c r="D8" s="22">
        <v>668500</v>
      </c>
      <c r="E8" s="61">
        <v>668500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283400</v>
      </c>
      <c r="E9" s="64">
        <v>283400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211</v>
      </c>
      <c r="B10" s="16"/>
      <c r="C10" s="164">
        <v>0</v>
      </c>
      <c r="D10" s="155">
        <v>24600</v>
      </c>
      <c r="E10" s="155">
        <v>24600</v>
      </c>
      <c r="F10" s="43">
        <f>E10/D10</f>
        <v>1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10700</v>
      </c>
      <c r="E11" s="64">
        <v>10683.37</v>
      </c>
      <c r="F11" s="43">
        <f>E11/D11</f>
        <v>0.99844579439252346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320000</v>
      </c>
      <c r="D13" s="64">
        <v>256500</v>
      </c>
      <c r="E13" s="64">
        <v>256500</v>
      </c>
      <c r="F13" s="43">
        <f>E13/D13</f>
        <v>1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590000</v>
      </c>
      <c r="D14" s="64">
        <v>390600</v>
      </c>
      <c r="E14" s="64">
        <v>390600.5</v>
      </c>
      <c r="F14" s="43">
        <f>E14/D14</f>
        <v>1.0000012800819253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1500</v>
      </c>
      <c r="D15" s="67">
        <v>126000</v>
      </c>
      <c r="E15" s="67">
        <v>126104.59</v>
      </c>
      <c r="F15" s="43">
        <f>E15/D15</f>
        <v>1.0008300793650793</v>
      </c>
      <c r="G15" s="133">
        <v>110000</v>
      </c>
      <c r="H15" s="66">
        <v>100900</v>
      </c>
      <c r="I15" s="67">
        <v>100891</v>
      </c>
      <c r="J15" s="43">
        <f>I15/H15</f>
        <v>0.99991080277502475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7800</v>
      </c>
      <c r="E18" s="61">
        <v>7763</v>
      </c>
      <c r="F18" s="43">
        <f t="shared" ref="F18:F23" si="1">E18/D18</f>
        <v>0.99525641025641021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163200</v>
      </c>
      <c r="D19" s="61">
        <v>111200</v>
      </c>
      <c r="E19" s="61">
        <v>111206.89</v>
      </c>
      <c r="F19" s="43">
        <f t="shared" si="1"/>
        <v>1.0000619604316547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590000</v>
      </c>
      <c r="D20" s="61">
        <v>390600</v>
      </c>
      <c r="E20" s="61">
        <v>390600.8</v>
      </c>
      <c r="F20" s="43">
        <f t="shared" si="1"/>
        <v>1.0000020481310803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215000</v>
      </c>
      <c r="D21" s="72">
        <v>178400</v>
      </c>
      <c r="E21" s="72">
        <v>178418.53</v>
      </c>
      <c r="F21" s="43">
        <f t="shared" si="1"/>
        <v>1.0001038677130045</v>
      </c>
      <c r="G21" s="123">
        <v>18200</v>
      </c>
      <c r="H21" s="75">
        <v>11100</v>
      </c>
      <c r="I21" s="72">
        <v>11079</v>
      </c>
      <c r="J21" s="43">
        <f>I21/H21</f>
        <v>0.99810810810810813</v>
      </c>
    </row>
    <row r="22" spans="1:10" ht="15" customHeight="1" x14ac:dyDescent="0.2">
      <c r="A22" s="10" t="s">
        <v>127</v>
      </c>
      <c r="B22" s="11">
        <v>502</v>
      </c>
      <c r="C22" s="74">
        <v>159500</v>
      </c>
      <c r="D22" s="72">
        <v>129100</v>
      </c>
      <c r="E22" s="72">
        <v>129105</v>
      </c>
      <c r="F22" s="43">
        <f t="shared" si="1"/>
        <v>1.0000387296669249</v>
      </c>
      <c r="G22" s="123">
        <v>2600</v>
      </c>
      <c r="H22" s="75">
        <v>0</v>
      </c>
      <c r="I22" s="72">
        <v>0</v>
      </c>
      <c r="J22" s="43">
        <v>0</v>
      </c>
    </row>
    <row r="23" spans="1:10" ht="15" customHeight="1" x14ac:dyDescent="0.2">
      <c r="A23" s="10" t="s">
        <v>128</v>
      </c>
      <c r="B23" s="11">
        <v>502</v>
      </c>
      <c r="C23" s="74">
        <v>115000</v>
      </c>
      <c r="D23" s="72">
        <v>71300</v>
      </c>
      <c r="E23" s="72">
        <v>71307</v>
      </c>
      <c r="F23" s="43">
        <f t="shared" si="1"/>
        <v>1.0000981767180925</v>
      </c>
      <c r="G23" s="123">
        <v>16600</v>
      </c>
      <c r="H23" s="75">
        <v>21700</v>
      </c>
      <c r="I23" s="72">
        <v>21736</v>
      </c>
      <c r="J23" s="43">
        <f>I23/H23</f>
        <v>1.0016589861751153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21500</v>
      </c>
      <c r="D26" s="72">
        <v>49600</v>
      </c>
      <c r="E26" s="72">
        <v>49599.54</v>
      </c>
      <c r="F26" s="43">
        <f>E26/D26</f>
        <v>0.99999072580645165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15000</v>
      </c>
      <c r="D27" s="72">
        <v>10400</v>
      </c>
      <c r="E27" s="72">
        <v>10432</v>
      </c>
      <c r="F27" s="43">
        <f>E27/D27</f>
        <v>1.003076923076923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186200</v>
      </c>
      <c r="D29" s="72">
        <v>353800</v>
      </c>
      <c r="E29" s="72">
        <v>353889.06</v>
      </c>
      <c r="F29" s="43">
        <f>E29/D29</f>
        <v>1.000251724137931</v>
      </c>
      <c r="G29" s="123">
        <v>2200</v>
      </c>
      <c r="H29" s="75">
        <v>2300</v>
      </c>
      <c r="I29" s="72">
        <v>2232</v>
      </c>
      <c r="J29" s="43">
        <f>I29/H29</f>
        <v>0.97043478260869565</v>
      </c>
    </row>
    <row r="30" spans="1:10" ht="15" customHeight="1" x14ac:dyDescent="0.2">
      <c r="A30" s="10" t="s">
        <v>134</v>
      </c>
      <c r="B30" s="11">
        <v>521</v>
      </c>
      <c r="C30" s="74">
        <v>15000</v>
      </c>
      <c r="D30" s="72">
        <v>225000</v>
      </c>
      <c r="E30" s="72">
        <v>225000</v>
      </c>
      <c r="F30" s="43">
        <f>E30/D30</f>
        <v>1</v>
      </c>
      <c r="G30" s="123">
        <v>9900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70500</v>
      </c>
      <c r="E31" s="72">
        <v>70526</v>
      </c>
      <c r="F31" s="43">
        <f>E31/D31</f>
        <v>1.0003687943262412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60200</v>
      </c>
      <c r="E32" s="72">
        <v>60178.080000000002</v>
      </c>
      <c r="F32" s="43">
        <f>E32/D32</f>
        <v>0.99963588039867113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2700</v>
      </c>
      <c r="E37" s="72">
        <v>2683.37</v>
      </c>
      <c r="F37" s="43">
        <f>E37/D37</f>
        <v>0.99384074074074069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99300</v>
      </c>
      <c r="D39" s="72">
        <v>99300</v>
      </c>
      <c r="E39" s="72">
        <v>99347.12</v>
      </c>
      <c r="F39" s="43">
        <f>E39/D39</f>
        <v>1.0004745216515609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300</v>
      </c>
      <c r="D40" s="77">
        <v>400</v>
      </c>
      <c r="E40" s="77">
        <v>332.07</v>
      </c>
      <c r="F40" s="43">
        <f>E40/D40</f>
        <v>0.830175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1580000</v>
      </c>
      <c r="D41" s="50">
        <f>SUM(D8:D16)</f>
        <v>1760300</v>
      </c>
      <c r="E41" s="50">
        <f>SUM(E8:E16)</f>
        <v>1760388.4600000002</v>
      </c>
      <c r="F41" s="51">
        <f>E41/D41</f>
        <v>1.0000502527978186</v>
      </c>
      <c r="G41" s="52">
        <f>SUM(G8:G16)</f>
        <v>110000</v>
      </c>
      <c r="H41" s="52">
        <f>SUM(H8:H16)</f>
        <v>100900</v>
      </c>
      <c r="I41" s="53">
        <f>SUM(I8:I16)</f>
        <v>100891</v>
      </c>
      <c r="J41" s="51">
        <f>I41/H41</f>
        <v>0.99991080277502475</v>
      </c>
    </row>
    <row r="42" spans="1:14" ht="15" customHeight="1" thickBot="1" x14ac:dyDescent="0.25">
      <c r="A42" s="13" t="s">
        <v>21</v>
      </c>
      <c r="B42" s="16"/>
      <c r="C42" s="54">
        <f>-SUM(C18:C40)</f>
        <v>-1580000</v>
      </c>
      <c r="D42" s="54">
        <f>-SUM(D18:D40)</f>
        <v>-1760300</v>
      </c>
      <c r="E42" s="54">
        <f>-SUM(E18:E40)</f>
        <v>-1760388.4600000002</v>
      </c>
      <c r="F42" s="43">
        <f>E42/D42</f>
        <v>1.0000502527978186</v>
      </c>
      <c r="G42" s="55">
        <f>-SUM(G18:G40)</f>
        <v>-49500</v>
      </c>
      <c r="H42" s="55">
        <f>-SUM(H18:H40)</f>
        <v>-35100</v>
      </c>
      <c r="I42" s="56">
        <f>-SUM(I18:I40)</f>
        <v>-35047</v>
      </c>
      <c r="J42" s="43">
        <f>I42/H42</f>
        <v>0.99849002849002844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60500</v>
      </c>
      <c r="H43" s="79">
        <f>+H41+H42</f>
        <v>65800</v>
      </c>
      <c r="I43" s="79">
        <f>+I41+I42</f>
        <v>65844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65844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workbookViewId="0">
      <selection activeCell="J29" sqref="J29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109</v>
      </c>
    </row>
    <row r="2" spans="1:10" ht="15" x14ac:dyDescent="0.2">
      <c r="A2" s="29" t="s">
        <v>110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602200</v>
      </c>
      <c r="D8" s="22">
        <v>602200</v>
      </c>
      <c r="E8" s="61">
        <v>602200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283900</v>
      </c>
      <c r="E9" s="64">
        <v>283900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213</v>
      </c>
      <c r="B10" s="16"/>
      <c r="C10" s="164">
        <v>0</v>
      </c>
      <c r="D10" s="155">
        <v>488900</v>
      </c>
      <c r="E10" s="155">
        <v>488771.9</v>
      </c>
      <c r="F10" s="43">
        <f>E10/D10</f>
        <v>0.99973798322765395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11800</v>
      </c>
      <c r="E11" s="64">
        <v>11843.7</v>
      </c>
      <c r="F11" s="43">
        <f>E11/D11</f>
        <v>1.0037033898305086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330000</v>
      </c>
      <c r="D13" s="64">
        <v>256400</v>
      </c>
      <c r="E13" s="64">
        <v>256375</v>
      </c>
      <c r="F13" s="43">
        <f>E13/D13</f>
        <v>0.99990249609984394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520000</v>
      </c>
      <c r="D14" s="64">
        <v>352900</v>
      </c>
      <c r="E14" s="64">
        <v>352883.25</v>
      </c>
      <c r="F14" s="43">
        <f>E14/D14</f>
        <v>0.99995253612921509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1400</v>
      </c>
      <c r="D15" s="67">
        <v>23300</v>
      </c>
      <c r="E15" s="67">
        <v>23283.21</v>
      </c>
      <c r="F15" s="43">
        <f>E15/D15</f>
        <v>0.99927939914163089</v>
      </c>
      <c r="G15" s="133">
        <v>62000</v>
      </c>
      <c r="H15" s="66">
        <v>69700</v>
      </c>
      <c r="I15" s="67">
        <v>69659</v>
      </c>
      <c r="J15" s="43">
        <f>I15/H15</f>
        <v>0.99941176470588233</v>
      </c>
    </row>
    <row r="16" spans="1:10" ht="15" customHeight="1" thickBot="1" x14ac:dyDescent="0.25">
      <c r="A16" s="174" t="s">
        <v>212</v>
      </c>
      <c r="B16" s="175"/>
      <c r="C16" s="166">
        <v>0</v>
      </c>
      <c r="D16" s="70">
        <v>102800</v>
      </c>
      <c r="E16" s="70">
        <v>102780.5</v>
      </c>
      <c r="F16" s="43">
        <f>E16/D16</f>
        <v>0.99981031128404674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27200</v>
      </c>
      <c r="E18" s="61">
        <v>27191.5</v>
      </c>
      <c r="F18" s="43">
        <f t="shared" ref="F18:F23" si="1">E18/D18</f>
        <v>0.99968749999999995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137800</v>
      </c>
      <c r="D19" s="61">
        <v>62600</v>
      </c>
      <c r="E19" s="61">
        <v>62642.080000000002</v>
      </c>
      <c r="F19" s="43">
        <f t="shared" si="1"/>
        <v>1.0006722044728436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520000</v>
      </c>
      <c r="D20" s="61">
        <v>352900</v>
      </c>
      <c r="E20" s="61">
        <v>352883.25</v>
      </c>
      <c r="F20" s="43">
        <f t="shared" si="1"/>
        <v>0.99995253612921509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200000</v>
      </c>
      <c r="D21" s="72">
        <v>171200</v>
      </c>
      <c r="E21" s="72">
        <v>171227.69</v>
      </c>
      <c r="F21" s="43">
        <f t="shared" si="1"/>
        <v>1.0001617406542056</v>
      </c>
      <c r="G21" s="123">
        <v>10700</v>
      </c>
      <c r="H21" s="75">
        <v>7100</v>
      </c>
      <c r="I21" s="72">
        <v>7062</v>
      </c>
      <c r="J21" s="43">
        <f>I21/H21</f>
        <v>0.99464788732394371</v>
      </c>
    </row>
    <row r="22" spans="1:10" ht="15" customHeight="1" x14ac:dyDescent="0.2">
      <c r="A22" s="10" t="s">
        <v>127</v>
      </c>
      <c r="B22" s="11">
        <v>502</v>
      </c>
      <c r="C22" s="74">
        <v>129400</v>
      </c>
      <c r="D22" s="72">
        <v>121200</v>
      </c>
      <c r="E22" s="72">
        <v>121201</v>
      </c>
      <c r="F22" s="43">
        <f t="shared" si="1"/>
        <v>1.0000082508250825</v>
      </c>
      <c r="G22" s="123">
        <v>1800</v>
      </c>
      <c r="H22" s="75">
        <v>700</v>
      </c>
      <c r="I22" s="72">
        <v>652</v>
      </c>
      <c r="J22" s="43">
        <f>I22/H22</f>
        <v>0.93142857142857138</v>
      </c>
    </row>
    <row r="23" spans="1:10" ht="15" customHeight="1" x14ac:dyDescent="0.2">
      <c r="A23" s="10" t="s">
        <v>128</v>
      </c>
      <c r="B23" s="11">
        <v>502</v>
      </c>
      <c r="C23" s="74">
        <v>127200</v>
      </c>
      <c r="D23" s="72">
        <v>66300</v>
      </c>
      <c r="E23" s="72">
        <v>66293</v>
      </c>
      <c r="F23" s="43">
        <f t="shared" si="1"/>
        <v>0.99989441930618406</v>
      </c>
      <c r="G23" s="123">
        <v>6400</v>
      </c>
      <c r="H23" s="75">
        <v>8500</v>
      </c>
      <c r="I23" s="72">
        <v>8514</v>
      </c>
      <c r="J23" s="43">
        <f>I23/H23</f>
        <v>1.0016470588235293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21800</v>
      </c>
      <c r="D26" s="72">
        <v>62700</v>
      </c>
      <c r="E26" s="72">
        <v>62685.14</v>
      </c>
      <c r="F26" s="43">
        <f>E26/D26</f>
        <v>0.99976299840510363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5000</v>
      </c>
      <c r="D27" s="72">
        <v>0</v>
      </c>
      <c r="E27" s="72">
        <v>0</v>
      </c>
      <c r="F27" s="43">
        <v>0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209100</v>
      </c>
      <c r="D29" s="72">
        <v>458000</v>
      </c>
      <c r="E29" s="72">
        <v>458027.66</v>
      </c>
      <c r="F29" s="43">
        <f>E29/D29</f>
        <v>1.0000603930131005</v>
      </c>
      <c r="G29" s="123">
        <v>2700</v>
      </c>
      <c r="H29" s="75">
        <v>400</v>
      </c>
      <c r="I29" s="72">
        <v>360</v>
      </c>
      <c r="J29" s="43">
        <f>I29/H29</f>
        <v>0.9</v>
      </c>
    </row>
    <row r="30" spans="1:10" ht="15" customHeight="1" x14ac:dyDescent="0.2">
      <c r="A30" s="10" t="s">
        <v>134</v>
      </c>
      <c r="B30" s="11">
        <v>521</v>
      </c>
      <c r="C30" s="74">
        <v>0</v>
      </c>
      <c r="D30" s="72">
        <v>494200</v>
      </c>
      <c r="E30" s="72">
        <v>494100</v>
      </c>
      <c r="F30" s="43">
        <f>E30/D30</f>
        <v>0.99979765277215704</v>
      </c>
      <c r="G30" s="123">
        <v>5600</v>
      </c>
      <c r="H30" s="75">
        <v>6600</v>
      </c>
      <c r="I30" s="72">
        <v>6600</v>
      </c>
      <c r="J30" s="43">
        <f>I30/H30</f>
        <v>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163800</v>
      </c>
      <c r="E31" s="72">
        <v>163905</v>
      </c>
      <c r="F31" s="43">
        <f>E31/D31</f>
        <v>1.0006410256410256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33300</v>
      </c>
      <c r="E32" s="72">
        <v>33130.9</v>
      </c>
      <c r="F32" s="43">
        <f>E32/D32</f>
        <v>0.99492192192192197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1200</v>
      </c>
      <c r="E33" s="72">
        <v>1298</v>
      </c>
      <c r="F33" s="43">
        <f>E33/D33</f>
        <v>1.0816666666666668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4200</v>
      </c>
      <c r="E37" s="72">
        <v>4126.71</v>
      </c>
      <c r="F37" s="43">
        <f>E37/D37</f>
        <v>0.98255000000000003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103000</v>
      </c>
      <c r="D39" s="72">
        <v>103100</v>
      </c>
      <c r="E39" s="72">
        <v>103039</v>
      </c>
      <c r="F39" s="43">
        <f>E39/D39</f>
        <v>0.99940834141610091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300</v>
      </c>
      <c r="D40" s="77">
        <v>300</v>
      </c>
      <c r="E40" s="77">
        <v>286.63</v>
      </c>
      <c r="F40" s="43">
        <f>E40/D40</f>
        <v>0.95543333333333336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1453600</v>
      </c>
      <c r="D41" s="50">
        <f>SUM(D8:D16)</f>
        <v>2122200</v>
      </c>
      <c r="E41" s="50">
        <f>SUM(E8:E16)</f>
        <v>2122037.5599999996</v>
      </c>
      <c r="F41" s="51">
        <f>E41/D41</f>
        <v>0.99992345679012329</v>
      </c>
      <c r="G41" s="52">
        <f>SUM(G8:G16)</f>
        <v>62000</v>
      </c>
      <c r="H41" s="52">
        <f>SUM(H8:H16)</f>
        <v>69700</v>
      </c>
      <c r="I41" s="53">
        <f>SUM(I8:I16)</f>
        <v>69659</v>
      </c>
      <c r="J41" s="51">
        <f>I41/H41</f>
        <v>0.99941176470588233</v>
      </c>
    </row>
    <row r="42" spans="1:14" ht="15" customHeight="1" thickBot="1" x14ac:dyDescent="0.25">
      <c r="A42" s="13" t="s">
        <v>21</v>
      </c>
      <c r="B42" s="16"/>
      <c r="C42" s="54">
        <f>-SUM(C18:C40)</f>
        <v>-1453600</v>
      </c>
      <c r="D42" s="54">
        <f>-SUM(D18:D40)</f>
        <v>-2122200</v>
      </c>
      <c r="E42" s="54">
        <f>-SUM(E18:E40)</f>
        <v>-2122037.5599999996</v>
      </c>
      <c r="F42" s="43">
        <f>E42/D42</f>
        <v>0.99992345679012329</v>
      </c>
      <c r="G42" s="55">
        <f>-SUM(G18:G40)</f>
        <v>-27200</v>
      </c>
      <c r="H42" s="55">
        <f>-SUM(H18:H40)</f>
        <v>-23300</v>
      </c>
      <c r="I42" s="56">
        <f>-SUM(I18:I40)</f>
        <v>-23188</v>
      </c>
      <c r="J42" s="43">
        <f>I42/H42</f>
        <v>0.99519313304721035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34800</v>
      </c>
      <c r="H43" s="79">
        <f>+H41+H42</f>
        <v>46400</v>
      </c>
      <c r="I43" s="79">
        <f>+I41+I42</f>
        <v>46471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46471</v>
      </c>
      <c r="J44" s="151" t="s">
        <v>19</v>
      </c>
    </row>
    <row r="45" spans="1:14" ht="15" customHeight="1" x14ac:dyDescent="0.2">
      <c r="C45" s="148"/>
    </row>
    <row r="46" spans="1:14" ht="15" customHeight="1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4" workbookViewId="0">
      <selection activeCell="L29" sqref="L29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5.28515625" style="4" customWidth="1"/>
    <col min="12" max="16384" width="9.140625" style="5"/>
  </cols>
  <sheetData>
    <row r="1" spans="1:10" ht="15.6" customHeight="1" x14ac:dyDescent="0.2">
      <c r="A1" s="29" t="s">
        <v>178</v>
      </c>
    </row>
    <row r="2" spans="1:10" ht="15" x14ac:dyDescent="0.2">
      <c r="A2" s="29" t="s">
        <v>108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516900</v>
      </c>
      <c r="D8" s="22">
        <v>632600</v>
      </c>
      <c r="E8" s="61">
        <v>632600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277400</v>
      </c>
      <c r="E9" s="64">
        <v>277400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8000</v>
      </c>
      <c r="E11" s="64">
        <v>8000</v>
      </c>
      <c r="F11" s="43">
        <f>E11/D11</f>
        <v>1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320000</v>
      </c>
      <c r="D13" s="64">
        <v>202800</v>
      </c>
      <c r="E13" s="64">
        <v>202774</v>
      </c>
      <c r="F13" s="43">
        <f>E13/D13</f>
        <v>0.99987179487179489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580000</v>
      </c>
      <c r="D14" s="64">
        <v>375200</v>
      </c>
      <c r="E14" s="64">
        <v>375138.02</v>
      </c>
      <c r="F14" s="43">
        <f>E14/D14</f>
        <v>0.99983480810234548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500</v>
      </c>
      <c r="D15" s="67">
        <v>90800</v>
      </c>
      <c r="E15" s="67">
        <v>90797.4</v>
      </c>
      <c r="F15" s="43">
        <f>E15/D15</f>
        <v>0.99997136563876643</v>
      </c>
      <c r="G15" s="133">
        <v>34100</v>
      </c>
      <c r="H15" s="66">
        <v>34100</v>
      </c>
      <c r="I15" s="67">
        <v>12268</v>
      </c>
      <c r="J15" s="43">
        <f>I15/H15</f>
        <v>0.35976539589442813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20000</v>
      </c>
      <c r="D18" s="72">
        <v>26000</v>
      </c>
      <c r="E18" s="61">
        <v>23500</v>
      </c>
      <c r="F18" s="43">
        <f>E18/D18</f>
        <v>0.90384615384615385</v>
      </c>
      <c r="G18" s="21">
        <v>2300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100000</v>
      </c>
      <c r="D19" s="61">
        <v>64100</v>
      </c>
      <c r="E19" s="61">
        <v>60006.879999999997</v>
      </c>
      <c r="F19" s="43">
        <f t="shared" ref="F19:F42" si="1">E19/D19</f>
        <v>0.93614477379095162</v>
      </c>
      <c r="G19" s="21">
        <v>0</v>
      </c>
      <c r="H19" s="21">
        <v>2300</v>
      </c>
      <c r="I19" s="61">
        <v>1055</v>
      </c>
      <c r="J19" s="43">
        <f>I19/H19</f>
        <v>0.45869565217391306</v>
      </c>
    </row>
    <row r="20" spans="1:10" ht="15" customHeight="1" x14ac:dyDescent="0.2">
      <c r="A20" s="18" t="s">
        <v>125</v>
      </c>
      <c r="B20" s="19">
        <v>501</v>
      </c>
      <c r="C20" s="71">
        <v>580000</v>
      </c>
      <c r="D20" s="61">
        <v>375200</v>
      </c>
      <c r="E20" s="61">
        <v>375131.59</v>
      </c>
      <c r="F20" s="43">
        <f t="shared" si="1"/>
        <v>0.99981767057569304</v>
      </c>
      <c r="G20" s="21">
        <v>0</v>
      </c>
      <c r="H20" s="21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145000</v>
      </c>
      <c r="D21" s="72">
        <v>146100</v>
      </c>
      <c r="E21" s="72">
        <v>146120.49</v>
      </c>
      <c r="F21" s="43">
        <f t="shared" si="1"/>
        <v>1.0001402464065707</v>
      </c>
      <c r="G21" s="123">
        <v>2900</v>
      </c>
      <c r="H21" s="123">
        <v>2900</v>
      </c>
      <c r="I21" s="72">
        <v>746.25</v>
      </c>
      <c r="J21" s="43">
        <f>I21/H21</f>
        <v>0.25732758620689655</v>
      </c>
    </row>
    <row r="22" spans="1:10" ht="15" customHeight="1" x14ac:dyDescent="0.2">
      <c r="A22" s="10" t="s">
        <v>127</v>
      </c>
      <c r="B22" s="11">
        <v>502</v>
      </c>
      <c r="C22" s="74">
        <v>120000</v>
      </c>
      <c r="D22" s="72">
        <v>71300</v>
      </c>
      <c r="E22" s="72">
        <v>71220.25</v>
      </c>
      <c r="F22" s="43">
        <f>E22/D22</f>
        <v>0.99888148667601684</v>
      </c>
      <c r="G22" s="123">
        <v>1800</v>
      </c>
      <c r="H22" s="123">
        <v>1800</v>
      </c>
      <c r="I22" s="72">
        <v>447.75</v>
      </c>
      <c r="J22" s="43">
        <f>I22/H22</f>
        <v>0.24875</v>
      </c>
    </row>
    <row r="23" spans="1:10" ht="15" customHeight="1" x14ac:dyDescent="0.2">
      <c r="A23" s="10" t="s">
        <v>128</v>
      </c>
      <c r="B23" s="11">
        <v>502</v>
      </c>
      <c r="C23" s="74">
        <v>88000</v>
      </c>
      <c r="D23" s="72">
        <v>64500</v>
      </c>
      <c r="E23" s="72">
        <v>64438.5</v>
      </c>
      <c r="F23" s="43">
        <f>E23/D23</f>
        <v>0.99904651162790703</v>
      </c>
      <c r="G23" s="123">
        <v>1400</v>
      </c>
      <c r="H23" s="123">
        <v>1400</v>
      </c>
      <c r="I23" s="72">
        <v>298.5</v>
      </c>
      <c r="J23" s="43">
        <f>I23/H23</f>
        <v>0.21321428571428572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20400</v>
      </c>
      <c r="D26" s="72">
        <v>27600</v>
      </c>
      <c r="E26" s="72">
        <v>27689</v>
      </c>
      <c r="F26" s="43">
        <f t="shared" si="1"/>
        <v>1.0032246376811593</v>
      </c>
      <c r="G26" s="123">
        <v>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4000</v>
      </c>
      <c r="D27" s="72">
        <v>2900</v>
      </c>
      <c r="E27" s="72">
        <v>2880</v>
      </c>
      <c r="F27" s="43">
        <f t="shared" si="1"/>
        <v>0.99310344827586206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155000</v>
      </c>
      <c r="D29" s="72">
        <v>383000</v>
      </c>
      <c r="E29" s="72">
        <v>367311.27</v>
      </c>
      <c r="F29" s="43">
        <f t="shared" si="1"/>
        <v>0.9590372584856397</v>
      </c>
      <c r="G29" s="123">
        <v>0</v>
      </c>
      <c r="H29" s="123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40000</v>
      </c>
      <c r="D30" s="72">
        <v>208560</v>
      </c>
      <c r="E30" s="72">
        <v>208560</v>
      </c>
      <c r="F30" s="43">
        <f t="shared" si="1"/>
        <v>1</v>
      </c>
      <c r="G30" s="123">
        <v>15000</v>
      </c>
      <c r="H30" s="123">
        <v>15000</v>
      </c>
      <c r="I30" s="72">
        <v>3750</v>
      </c>
      <c r="J30" s="43">
        <f>I30/H30</f>
        <v>0.25</v>
      </c>
    </row>
    <row r="31" spans="1:10" ht="15" customHeight="1" x14ac:dyDescent="0.2">
      <c r="A31" s="10" t="s">
        <v>135</v>
      </c>
      <c r="B31" s="11">
        <v>524</v>
      </c>
      <c r="C31" s="74">
        <v>14000</v>
      </c>
      <c r="D31" s="72">
        <v>70440</v>
      </c>
      <c r="E31" s="72">
        <v>70454</v>
      </c>
      <c r="F31" s="43">
        <f t="shared" si="1"/>
        <v>1.000198750709824</v>
      </c>
      <c r="G31" s="123">
        <v>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1000</v>
      </c>
      <c r="D32" s="72">
        <v>12900</v>
      </c>
      <c r="E32" s="72">
        <v>12806.4</v>
      </c>
      <c r="F32" s="43">
        <f t="shared" si="1"/>
        <v>0.9927441860465116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100</v>
      </c>
      <c r="E33" s="72">
        <v>18</v>
      </c>
      <c r="F33" s="43">
        <f>E33/D33</f>
        <v>0.18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0</v>
      </c>
      <c r="E37" s="72">
        <v>0</v>
      </c>
      <c r="F37" s="43">
        <v>0</v>
      </c>
      <c r="G37" s="123">
        <v>0</v>
      </c>
      <c r="H37" s="123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4100</v>
      </c>
      <c r="E38" s="72">
        <v>4048.11</v>
      </c>
      <c r="F38" s="43">
        <f>E38/D38</f>
        <v>0.98734390243902437</v>
      </c>
      <c r="G38" s="123">
        <v>0</v>
      </c>
      <c r="H38" s="123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130000</v>
      </c>
      <c r="D39" s="72">
        <v>129800</v>
      </c>
      <c r="E39" s="72">
        <v>129779.45</v>
      </c>
      <c r="F39" s="43">
        <f t="shared" si="1"/>
        <v>0.9998416795069337</v>
      </c>
      <c r="G39" s="123">
        <v>0</v>
      </c>
      <c r="H39" s="123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200</v>
      </c>
      <c r="E40" s="77">
        <v>164.5</v>
      </c>
      <c r="F40" s="43">
        <f t="shared" si="1"/>
        <v>0.82250000000000001</v>
      </c>
      <c r="G40" s="122">
        <v>0</v>
      </c>
      <c r="H40" s="122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1417400</v>
      </c>
      <c r="D41" s="50">
        <f>SUM(D8:D16)</f>
        <v>1586800</v>
      </c>
      <c r="E41" s="50">
        <f>SUM(E8:E16)</f>
        <v>1586709.42</v>
      </c>
      <c r="F41" s="51">
        <f t="shared" si="1"/>
        <v>0.99994291656163348</v>
      </c>
      <c r="G41" s="52">
        <f>SUM(G8:G16)</f>
        <v>34100</v>
      </c>
      <c r="H41" s="52">
        <f>SUM(H8:H16)</f>
        <v>34100</v>
      </c>
      <c r="I41" s="53">
        <f>SUM(I8:I16)</f>
        <v>12268</v>
      </c>
      <c r="J41" s="51">
        <f>I41/H41</f>
        <v>0.35976539589442813</v>
      </c>
    </row>
    <row r="42" spans="1:14" ht="15" customHeight="1" thickBot="1" x14ac:dyDescent="0.25">
      <c r="A42" s="13" t="s">
        <v>21</v>
      </c>
      <c r="B42" s="16"/>
      <c r="C42" s="54">
        <f>-SUM(C18:C40)</f>
        <v>-1417400</v>
      </c>
      <c r="D42" s="54">
        <f>-SUM(D18:D40)</f>
        <v>-1586800</v>
      </c>
      <c r="E42" s="54">
        <f>-SUM(E18:E40)</f>
        <v>-1564128.44</v>
      </c>
      <c r="F42" s="43">
        <f t="shared" si="1"/>
        <v>0.98571240231913282</v>
      </c>
      <c r="G42" s="55">
        <f>-SUM(G18:G40)</f>
        <v>-23400</v>
      </c>
      <c r="H42" s="55">
        <f>-SUM(H18:H40)</f>
        <v>-23400</v>
      </c>
      <c r="I42" s="56">
        <f>-SUM(I18:I40)</f>
        <v>-6297.5</v>
      </c>
      <c r="J42" s="43">
        <f>I42/H42</f>
        <v>0.26912393162393161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22580.979999999981</v>
      </c>
      <c r="F43" s="59" t="s">
        <v>19</v>
      </c>
      <c r="G43" s="135">
        <f>+G41+G42</f>
        <v>10700</v>
      </c>
      <c r="H43" s="79">
        <f>+H41+H42</f>
        <v>10700</v>
      </c>
      <c r="I43" s="79">
        <f>+I41+I42</f>
        <v>5970.5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28551.479999999981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N27" sqref="N27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179</v>
      </c>
    </row>
    <row r="2" spans="1:10" ht="15" x14ac:dyDescent="0.2">
      <c r="A2" s="29" t="s">
        <v>107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520800</v>
      </c>
      <c r="D8" s="22">
        <v>520800</v>
      </c>
      <c r="E8" s="61">
        <v>520800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261800</v>
      </c>
      <c r="E9" s="64">
        <v>261800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8400</v>
      </c>
      <c r="E11" s="64">
        <v>8397.1</v>
      </c>
      <c r="F11" s="43">
        <f>E11/D11</f>
        <v>0.99965476190476199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330000</v>
      </c>
      <c r="D13" s="64">
        <v>251800</v>
      </c>
      <c r="E13" s="64">
        <v>251750</v>
      </c>
      <c r="F13" s="43">
        <f>E13/D13</f>
        <v>0.99980142970611596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530000</v>
      </c>
      <c r="D14" s="64">
        <v>457600</v>
      </c>
      <c r="E14" s="64">
        <v>457558.52</v>
      </c>
      <c r="F14" s="43">
        <f>E14/D14</f>
        <v>0.99990935314685314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165">
        <v>1000</v>
      </c>
      <c r="D15" s="67">
        <v>14100</v>
      </c>
      <c r="E15" s="67">
        <v>14083.22</v>
      </c>
      <c r="F15" s="43">
        <f>E15/D15</f>
        <v>0.99880992907801414</v>
      </c>
      <c r="G15" s="133">
        <v>77000</v>
      </c>
      <c r="H15" s="66">
        <v>94800</v>
      </c>
      <c r="I15" s="67">
        <v>94778</v>
      </c>
      <c r="J15" s="43">
        <f>I15/H15</f>
        <v>0.99976793248945151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22000</v>
      </c>
      <c r="E16" s="70">
        <v>21976.62</v>
      </c>
      <c r="F16" s="43">
        <f>E16/D16</f>
        <v>0.99893727272727273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20200</v>
      </c>
      <c r="E18" s="61">
        <v>20165</v>
      </c>
      <c r="F18" s="43">
        <f t="shared" ref="F18:F23" si="1">E18/D18</f>
        <v>0.99826732673267327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121000</v>
      </c>
      <c r="D19" s="61">
        <v>69300</v>
      </c>
      <c r="E19" s="61">
        <v>69341.759999999995</v>
      </c>
      <c r="F19" s="43">
        <f t="shared" si="1"/>
        <v>1.0006025974025974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530000</v>
      </c>
      <c r="D20" s="61">
        <v>457600</v>
      </c>
      <c r="E20" s="61">
        <v>457558.44</v>
      </c>
      <c r="F20" s="43">
        <f t="shared" si="1"/>
        <v>0.99990917832167836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139400</v>
      </c>
      <c r="D21" s="72">
        <v>160300</v>
      </c>
      <c r="E21" s="72">
        <v>160333.98000000001</v>
      </c>
      <c r="F21" s="43">
        <f t="shared" si="1"/>
        <v>1.0002119775421086</v>
      </c>
      <c r="G21" s="123">
        <v>13000</v>
      </c>
      <c r="H21" s="123">
        <v>9800</v>
      </c>
      <c r="I21" s="72">
        <v>9799.58</v>
      </c>
      <c r="J21" s="43">
        <f>I21/H21</f>
        <v>0.99995714285714288</v>
      </c>
    </row>
    <row r="22" spans="1:10" ht="15" customHeight="1" x14ac:dyDescent="0.2">
      <c r="A22" s="10" t="s">
        <v>127</v>
      </c>
      <c r="B22" s="11">
        <v>502</v>
      </c>
      <c r="C22" s="74">
        <v>125000</v>
      </c>
      <c r="D22" s="72">
        <v>94500</v>
      </c>
      <c r="E22" s="72">
        <v>94540.5</v>
      </c>
      <c r="F22" s="43">
        <f t="shared" si="1"/>
        <v>1.0004285714285714</v>
      </c>
      <c r="G22" s="123">
        <v>3000</v>
      </c>
      <c r="H22" s="123">
        <v>1000</v>
      </c>
      <c r="I22" s="72">
        <v>958</v>
      </c>
      <c r="J22" s="43">
        <f>I22/H22</f>
        <v>0.95799999999999996</v>
      </c>
    </row>
    <row r="23" spans="1:10" ht="15" customHeight="1" x14ac:dyDescent="0.2">
      <c r="A23" s="10" t="s">
        <v>128</v>
      </c>
      <c r="B23" s="11">
        <v>502</v>
      </c>
      <c r="C23" s="74">
        <v>118300</v>
      </c>
      <c r="D23" s="72">
        <v>83600</v>
      </c>
      <c r="E23" s="72">
        <v>83628.08</v>
      </c>
      <c r="F23" s="43">
        <f t="shared" si="1"/>
        <v>1.0003358851674642</v>
      </c>
      <c r="G23" s="123">
        <v>4000</v>
      </c>
      <c r="H23" s="123">
        <v>14700</v>
      </c>
      <c r="I23" s="72">
        <v>14664.92</v>
      </c>
      <c r="J23" s="43">
        <f>I23/H23</f>
        <v>0.99761360544217692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15000</v>
      </c>
      <c r="D26" s="72">
        <v>5800</v>
      </c>
      <c r="E26" s="72">
        <v>5809.19</v>
      </c>
      <c r="F26" s="43">
        <f>E26/D26</f>
        <v>1.0015844827586207</v>
      </c>
      <c r="G26" s="123">
        <v>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5000</v>
      </c>
      <c r="D27" s="72">
        <v>4200</v>
      </c>
      <c r="E27" s="72">
        <v>4192</v>
      </c>
      <c r="F27" s="43">
        <f>E27/D27</f>
        <v>0.99809523809523815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195200</v>
      </c>
      <c r="D29" s="72">
        <v>211400</v>
      </c>
      <c r="E29" s="72">
        <v>211354.68</v>
      </c>
      <c r="F29" s="43">
        <f>E29/D29</f>
        <v>0.9997856196783349</v>
      </c>
      <c r="G29" s="123">
        <v>1400</v>
      </c>
      <c r="H29" s="123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10000</v>
      </c>
      <c r="D30" s="72">
        <v>192800</v>
      </c>
      <c r="E30" s="72">
        <v>192800</v>
      </c>
      <c r="F30" s="43">
        <f>E30/D30</f>
        <v>1</v>
      </c>
      <c r="G30" s="123">
        <v>0</v>
      </c>
      <c r="H30" s="123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65200</v>
      </c>
      <c r="E31" s="72">
        <v>65144</v>
      </c>
      <c r="F31" s="43">
        <f>E31/D31</f>
        <v>0.99914110429447855</v>
      </c>
      <c r="G31" s="123">
        <v>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16300</v>
      </c>
      <c r="E32" s="72">
        <v>16330.5</v>
      </c>
      <c r="F32" s="43">
        <f>E32/D32</f>
        <v>1.0018711656441717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22000</v>
      </c>
      <c r="E33" s="72">
        <v>21976.62</v>
      </c>
      <c r="F33" s="43">
        <f>E33/D33</f>
        <v>0.99893727272727273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700</v>
      </c>
      <c r="E37" s="72">
        <v>623.29999999999995</v>
      </c>
      <c r="F37" s="43">
        <f>E37/D37</f>
        <v>0.89042857142857135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122700</v>
      </c>
      <c r="D39" s="72">
        <v>132400</v>
      </c>
      <c r="E39" s="72">
        <v>132394</v>
      </c>
      <c r="F39" s="43">
        <f>E39/D39</f>
        <v>0.99995468277945621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200</v>
      </c>
      <c r="D40" s="77">
        <v>200</v>
      </c>
      <c r="E40" s="77">
        <v>173.41</v>
      </c>
      <c r="F40" s="43">
        <f>E40/D40</f>
        <v>0.86704999999999999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1381800</v>
      </c>
      <c r="D41" s="50">
        <f>SUM(D8:D16)</f>
        <v>1536500</v>
      </c>
      <c r="E41" s="50">
        <f>SUM(E8:E16)</f>
        <v>1536365.4600000002</v>
      </c>
      <c r="F41" s="51">
        <f>E41/D41</f>
        <v>0.99991243735763113</v>
      </c>
      <c r="G41" s="52">
        <f>SUM(G8:G16)</f>
        <v>77000</v>
      </c>
      <c r="H41" s="52">
        <f>SUM(H8:H16)</f>
        <v>94800</v>
      </c>
      <c r="I41" s="53">
        <f>SUM(I8:I16)</f>
        <v>94778</v>
      </c>
      <c r="J41" s="51">
        <f>I41/H41</f>
        <v>0.99976793248945151</v>
      </c>
    </row>
    <row r="42" spans="1:14" ht="15" customHeight="1" thickBot="1" x14ac:dyDescent="0.25">
      <c r="A42" s="13" t="s">
        <v>21</v>
      </c>
      <c r="B42" s="16"/>
      <c r="C42" s="54">
        <f>-SUM(C18:C40)</f>
        <v>-1381800</v>
      </c>
      <c r="D42" s="54">
        <f>-SUM(D18:D40)</f>
        <v>-1536500</v>
      </c>
      <c r="E42" s="54">
        <f>-SUM(E18:E40)</f>
        <v>-1536365.46</v>
      </c>
      <c r="F42" s="43">
        <f>E42/D42</f>
        <v>0.99991243735763091</v>
      </c>
      <c r="G42" s="55">
        <f>-SUM(G18:G40)</f>
        <v>-21400</v>
      </c>
      <c r="H42" s="55">
        <f>-SUM(H18:H40)</f>
        <v>-25500</v>
      </c>
      <c r="I42" s="56">
        <f>-SUM(I18:I40)</f>
        <v>-25422.5</v>
      </c>
      <c r="J42" s="43">
        <f>I42/H42</f>
        <v>0.99696078431372548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55600</v>
      </c>
      <c r="H43" s="79">
        <f>+H41+H42</f>
        <v>69300</v>
      </c>
      <c r="I43" s="79">
        <f>+I41+I42</f>
        <v>69355.5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69355.5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N25" sqref="N25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105</v>
      </c>
    </row>
    <row r="2" spans="1:10" ht="15" x14ac:dyDescent="0.2">
      <c r="A2" s="29" t="s">
        <v>106</v>
      </c>
      <c r="D2" s="176" t="s">
        <v>8</v>
      </c>
      <c r="E2" s="176"/>
      <c r="F2" s="176"/>
      <c r="G2" s="119"/>
      <c r="H2" s="30" t="s">
        <v>9</v>
      </c>
      <c r="I2" s="31" t="s">
        <v>145</v>
      </c>
    </row>
    <row r="3" spans="1:10" ht="13.5" thickBot="1" x14ac:dyDescent="0.25"/>
    <row r="4" spans="1:10" ht="12.4" customHeight="1" x14ac:dyDescent="0.2">
      <c r="A4" s="6" t="s">
        <v>145</v>
      </c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60">
        <v>562700</v>
      </c>
      <c r="D8" s="21">
        <v>562700</v>
      </c>
      <c r="E8" s="61">
        <v>562700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 t="shared" ref="J8:J16" si="0">IF(ISERR(I8/H8),0,I8/H8)</f>
        <v>0</v>
      </c>
    </row>
    <row r="9" spans="1:10" ht="14.45" customHeight="1" x14ac:dyDescent="0.2">
      <c r="A9" s="13" t="s">
        <v>197</v>
      </c>
      <c r="B9" s="16"/>
      <c r="C9" s="62">
        <v>0</v>
      </c>
      <c r="D9" s="63">
        <v>263600</v>
      </c>
      <c r="E9" s="64">
        <v>263600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 t="shared" si="0"/>
        <v>0</v>
      </c>
    </row>
    <row r="10" spans="1:10" ht="14.45" customHeight="1" x14ac:dyDescent="0.2">
      <c r="A10" s="13" t="s">
        <v>209</v>
      </c>
      <c r="B10" s="16"/>
      <c r="C10" s="62">
        <v>0</v>
      </c>
      <c r="D10" s="63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8750</v>
      </c>
      <c r="E11" s="64">
        <v>8746.33</v>
      </c>
      <c r="F11" s="43">
        <f>E11/D11</f>
        <v>0.99958057142857137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62">
        <v>0</v>
      </c>
      <c r="D12" s="63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62">
        <v>321000</v>
      </c>
      <c r="D13" s="63">
        <v>267700</v>
      </c>
      <c r="E13" s="64">
        <v>267750</v>
      </c>
      <c r="F13" s="43">
        <f>E13/D13</f>
        <v>1.000186776242062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62">
        <v>645000</v>
      </c>
      <c r="D14" s="63">
        <v>458200</v>
      </c>
      <c r="E14" s="64">
        <v>458165.96</v>
      </c>
      <c r="F14" s="43">
        <f>E14/D14</f>
        <v>0.99992570929725011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60</v>
      </c>
      <c r="B15" s="194"/>
      <c r="C15" s="65">
        <v>800</v>
      </c>
      <c r="D15" s="66">
        <v>118900</v>
      </c>
      <c r="E15" s="67">
        <v>118822.84</v>
      </c>
      <c r="F15" s="43">
        <f>E15/D15</f>
        <v>0.99935105130361646</v>
      </c>
      <c r="G15" s="133">
        <v>143000</v>
      </c>
      <c r="H15" s="66">
        <v>104900</v>
      </c>
      <c r="I15" s="67">
        <v>104898</v>
      </c>
      <c r="J15" s="43">
        <f>I15/H15</f>
        <v>0.99998093422306955</v>
      </c>
    </row>
    <row r="16" spans="1:10" ht="15" customHeight="1" thickBot="1" x14ac:dyDescent="0.25">
      <c r="A16" s="174" t="s">
        <v>90</v>
      </c>
      <c r="B16" s="175"/>
      <c r="C16" s="68">
        <v>0</v>
      </c>
      <c r="D16" s="69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17800</v>
      </c>
      <c r="E18" s="61">
        <v>17783</v>
      </c>
      <c r="F18" s="43">
        <f t="shared" ref="F18:F23" si="1">E18/D18</f>
        <v>0.99904494382022468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136100</v>
      </c>
      <c r="D19" s="61">
        <v>208500</v>
      </c>
      <c r="E19" s="61">
        <v>208612.09</v>
      </c>
      <c r="F19" s="43">
        <f t="shared" si="1"/>
        <v>1.0005376019184653</v>
      </c>
      <c r="G19" s="21">
        <v>5800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645000</v>
      </c>
      <c r="D20" s="61">
        <v>458200</v>
      </c>
      <c r="E20" s="61">
        <v>458165.96</v>
      </c>
      <c r="F20" s="43">
        <f t="shared" si="1"/>
        <v>0.99992570929725011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165500</v>
      </c>
      <c r="D21" s="72">
        <v>150800</v>
      </c>
      <c r="E21" s="72">
        <v>150846.76999999999</v>
      </c>
      <c r="F21" s="43">
        <f t="shared" si="1"/>
        <v>1.0003101458885941</v>
      </c>
      <c r="G21" s="123">
        <v>9600</v>
      </c>
      <c r="H21" s="75">
        <v>7000</v>
      </c>
      <c r="I21" s="72">
        <v>6959</v>
      </c>
      <c r="J21" s="43">
        <f>I21/H21</f>
        <v>0.99414285714285711</v>
      </c>
    </row>
    <row r="22" spans="1:10" ht="15" customHeight="1" x14ac:dyDescent="0.2">
      <c r="A22" s="10" t="s">
        <v>127</v>
      </c>
      <c r="B22" s="11">
        <v>502</v>
      </c>
      <c r="C22" s="74">
        <v>173700</v>
      </c>
      <c r="D22" s="72">
        <v>122900</v>
      </c>
      <c r="E22" s="72">
        <v>122859</v>
      </c>
      <c r="F22" s="43">
        <f t="shared" si="1"/>
        <v>0.99966639544344993</v>
      </c>
      <c r="G22" s="123">
        <v>2700</v>
      </c>
      <c r="H22" s="75">
        <v>200</v>
      </c>
      <c r="I22" s="72">
        <v>129</v>
      </c>
      <c r="J22" s="43">
        <f>I22/H22</f>
        <v>0.64500000000000002</v>
      </c>
    </row>
    <row r="23" spans="1:10" ht="15" customHeight="1" x14ac:dyDescent="0.2">
      <c r="A23" s="10" t="s">
        <v>128</v>
      </c>
      <c r="B23" s="11">
        <v>502</v>
      </c>
      <c r="C23" s="74">
        <v>82000</v>
      </c>
      <c r="D23" s="72">
        <v>65200</v>
      </c>
      <c r="E23" s="72">
        <v>65156</v>
      </c>
      <c r="F23" s="43">
        <f t="shared" si="1"/>
        <v>0.99932515337423311</v>
      </c>
      <c r="G23" s="123">
        <v>14300</v>
      </c>
      <c r="H23" s="75">
        <v>5900</v>
      </c>
      <c r="I23" s="72">
        <v>5885</v>
      </c>
      <c r="J23" s="43">
        <f>I23/H23</f>
        <v>0.99745762711864405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30000</v>
      </c>
      <c r="D26" s="72">
        <v>75300</v>
      </c>
      <c r="E26" s="72">
        <v>75319.69</v>
      </c>
      <c r="F26" s="43">
        <f>E26/D26</f>
        <v>1.0002614873837983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5300</v>
      </c>
      <c r="D27" s="72">
        <v>10400</v>
      </c>
      <c r="E27" s="72">
        <v>10368</v>
      </c>
      <c r="F27" s="43">
        <f>E27/D27</f>
        <v>0.99692307692307691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4000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210200</v>
      </c>
      <c r="D29" s="72">
        <v>234200</v>
      </c>
      <c r="E29" s="72">
        <v>234205.27</v>
      </c>
      <c r="F29" s="43">
        <f>E29/D29</f>
        <v>1.0000225021349274</v>
      </c>
      <c r="G29" s="123">
        <v>4200</v>
      </c>
      <c r="H29" s="75">
        <v>800</v>
      </c>
      <c r="I29" s="72">
        <v>720</v>
      </c>
      <c r="J29" s="43">
        <f>I29/H29</f>
        <v>0.9</v>
      </c>
    </row>
    <row r="30" spans="1:10" ht="15" customHeight="1" x14ac:dyDescent="0.2">
      <c r="A30" s="10" t="s">
        <v>134</v>
      </c>
      <c r="B30" s="11">
        <v>521</v>
      </c>
      <c r="C30" s="74">
        <v>26000</v>
      </c>
      <c r="D30" s="72">
        <v>194100</v>
      </c>
      <c r="E30" s="72">
        <v>194100</v>
      </c>
      <c r="F30" s="43">
        <f t="shared" ref="F30:F31" si="2">E30/D30</f>
        <v>1</v>
      </c>
      <c r="G30" s="123">
        <v>56000</v>
      </c>
      <c r="H30" s="75">
        <v>25000</v>
      </c>
      <c r="I30" s="72">
        <v>25000</v>
      </c>
      <c r="J30" s="43">
        <f>I30/H30</f>
        <v>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65600</v>
      </c>
      <c r="E31" s="72">
        <v>65618</v>
      </c>
      <c r="F31" s="43">
        <f t="shared" si="2"/>
        <v>1.0002743902439024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22400</v>
      </c>
      <c r="E32" s="72">
        <v>22319.3</v>
      </c>
      <c r="F32" s="43">
        <f>E32/D32</f>
        <v>0.9963973214285714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3.9" customHeight="1" x14ac:dyDescent="0.2">
      <c r="A37" s="10" t="s">
        <v>235</v>
      </c>
      <c r="B37" s="11">
        <v>547</v>
      </c>
      <c r="C37" s="74">
        <v>0</v>
      </c>
      <c r="D37" s="72">
        <v>2750</v>
      </c>
      <c r="E37" s="72">
        <v>2745.17</v>
      </c>
      <c r="F37" s="43">
        <f>E37/D37</f>
        <v>0.99824363636363644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51500</v>
      </c>
      <c r="D39" s="72">
        <v>51500</v>
      </c>
      <c r="E39" s="72">
        <v>51534</v>
      </c>
      <c r="F39" s="43">
        <f>E39/D39</f>
        <v>1.0006601941747573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200</v>
      </c>
      <c r="D40" s="77">
        <v>200</v>
      </c>
      <c r="E40" s="77">
        <v>152.88</v>
      </c>
      <c r="F40" s="43">
        <f>E40/D40</f>
        <v>0.76439999999999997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1529500</v>
      </c>
      <c r="D41" s="50">
        <f>SUM(D8:D16)</f>
        <v>1679850</v>
      </c>
      <c r="E41" s="50">
        <f>SUM(E8:E16)</f>
        <v>1679785.1300000001</v>
      </c>
      <c r="F41" s="51">
        <f>E41/D41</f>
        <v>0.99996138345685637</v>
      </c>
      <c r="G41" s="52">
        <f>SUM(G8:G16)</f>
        <v>143000</v>
      </c>
      <c r="H41" s="52">
        <f>SUM(H8:H16)</f>
        <v>104900</v>
      </c>
      <c r="I41" s="53">
        <f>SUM(I8:I16)</f>
        <v>104898</v>
      </c>
      <c r="J41" s="51">
        <f>I41/H41</f>
        <v>0.99998093422306955</v>
      </c>
    </row>
    <row r="42" spans="1:14" ht="15" customHeight="1" thickBot="1" x14ac:dyDescent="0.25">
      <c r="A42" s="13" t="s">
        <v>21</v>
      </c>
      <c r="B42" s="16"/>
      <c r="C42" s="54">
        <f>-SUM(C18:C40)</f>
        <v>-1529500</v>
      </c>
      <c r="D42" s="54">
        <f>-SUM(D18:D40)</f>
        <v>-1679850</v>
      </c>
      <c r="E42" s="54">
        <f>-SUM(E18:E40)</f>
        <v>-1679785.13</v>
      </c>
      <c r="F42" s="43">
        <f>E42/D42</f>
        <v>0.99996138345685615</v>
      </c>
      <c r="G42" s="55">
        <f>-SUM(G18:G40)</f>
        <v>-92600</v>
      </c>
      <c r="H42" s="55">
        <f>-SUM(H18:H40)</f>
        <v>-38900</v>
      </c>
      <c r="I42" s="56">
        <f>-SUM(I18:I40)</f>
        <v>-38693</v>
      </c>
      <c r="J42" s="43">
        <f>I42/H42</f>
        <v>0.9946786632390745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50400</v>
      </c>
      <c r="H43" s="79">
        <f>+H41+H42</f>
        <v>66000</v>
      </c>
      <c r="I43" s="79">
        <f>+I41+I42</f>
        <v>66205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66205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P33" sqref="P33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200</v>
      </c>
    </row>
    <row r="2" spans="1:10" ht="15" x14ac:dyDescent="0.2">
      <c r="A2" s="29" t="s">
        <v>104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60">
        <v>579000</v>
      </c>
      <c r="D8" s="21">
        <v>579000</v>
      </c>
      <c r="E8" s="61">
        <v>579000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62">
        <v>0</v>
      </c>
      <c r="D9" s="63">
        <v>286100</v>
      </c>
      <c r="E9" s="64">
        <v>286100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214</v>
      </c>
      <c r="B10" s="16"/>
      <c r="C10" s="62">
        <v>0</v>
      </c>
      <c r="D10" s="171">
        <v>233800</v>
      </c>
      <c r="E10" s="155">
        <v>233930.06</v>
      </c>
      <c r="F10" s="43">
        <f>E10/D10</f>
        <v>1.0005562874251497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9200</v>
      </c>
      <c r="E11" s="64">
        <v>9149.93</v>
      </c>
      <c r="F11" s="43">
        <f>E11/D11</f>
        <v>0.99455760869565224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62">
        <v>0</v>
      </c>
      <c r="D12" s="63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62">
        <v>320000</v>
      </c>
      <c r="D13" s="63">
        <v>222300</v>
      </c>
      <c r="E13" s="64">
        <v>222330</v>
      </c>
      <c r="F13" s="43">
        <f>E13/D13</f>
        <v>1.0001349527665317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62">
        <v>510000</v>
      </c>
      <c r="D14" s="63">
        <v>360000</v>
      </c>
      <c r="E14" s="64">
        <v>359959.92</v>
      </c>
      <c r="F14" s="43">
        <f>E14/D14</f>
        <v>0.99988866666666665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65">
        <v>1200</v>
      </c>
      <c r="D15" s="66">
        <v>43800</v>
      </c>
      <c r="E15" s="67">
        <v>43668.85</v>
      </c>
      <c r="F15" s="43">
        <f>E15/D15</f>
        <v>0.99700570776255704</v>
      </c>
      <c r="G15" s="133">
        <v>18000</v>
      </c>
      <c r="H15" s="66">
        <v>7700</v>
      </c>
      <c r="I15" s="67">
        <v>7622.64</v>
      </c>
      <c r="J15" s="43">
        <f>I15/H15</f>
        <v>0.98995324675324681</v>
      </c>
    </row>
    <row r="16" spans="1:10" ht="15" customHeight="1" thickBot="1" x14ac:dyDescent="0.25">
      <c r="A16" s="174" t="s">
        <v>212</v>
      </c>
      <c r="B16" s="175"/>
      <c r="C16" s="68">
        <v>0</v>
      </c>
      <c r="D16" s="69">
        <v>81840</v>
      </c>
      <c r="E16" s="70">
        <v>81850.81</v>
      </c>
      <c r="F16" s="43">
        <f>E16/D16</f>
        <v>1.0001320869990225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60740</v>
      </c>
      <c r="E18" s="61">
        <v>60722</v>
      </c>
      <c r="F18" s="43">
        <f>E18/D18</f>
        <v>0.99970365492262103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135000</v>
      </c>
      <c r="D19" s="61">
        <v>128800</v>
      </c>
      <c r="E19" s="61">
        <v>128891.83</v>
      </c>
      <c r="F19" s="43">
        <f t="shared" ref="F19:F24" si="0">E19/D19</f>
        <v>1.0007129658385094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510000</v>
      </c>
      <c r="D20" s="61">
        <v>360000</v>
      </c>
      <c r="E20" s="61">
        <v>359959.92</v>
      </c>
      <c r="F20" s="43">
        <f t="shared" si="0"/>
        <v>0.99988866666666665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195000</v>
      </c>
      <c r="D21" s="72">
        <v>161100</v>
      </c>
      <c r="E21" s="72">
        <v>161129.48000000001</v>
      </c>
      <c r="F21" s="43">
        <f t="shared" si="0"/>
        <v>1.0001829919304781</v>
      </c>
      <c r="G21" s="123">
        <v>2100</v>
      </c>
      <c r="H21" s="75">
        <v>1600</v>
      </c>
      <c r="I21" s="72">
        <v>1584</v>
      </c>
      <c r="J21" s="43">
        <f>I21/H21</f>
        <v>0.99</v>
      </c>
    </row>
    <row r="22" spans="1:10" ht="15" customHeight="1" x14ac:dyDescent="0.2">
      <c r="A22" s="10" t="s">
        <v>127</v>
      </c>
      <c r="B22" s="11">
        <v>502</v>
      </c>
      <c r="C22" s="74">
        <v>125000</v>
      </c>
      <c r="D22" s="72">
        <v>104100</v>
      </c>
      <c r="E22" s="72">
        <v>104111</v>
      </c>
      <c r="F22" s="43">
        <f t="shared" si="0"/>
        <v>1.0001056676272815</v>
      </c>
      <c r="G22" s="123">
        <v>700</v>
      </c>
      <c r="H22" s="75">
        <v>900</v>
      </c>
      <c r="I22" s="72">
        <v>901</v>
      </c>
      <c r="J22" s="43">
        <f>I22/H22</f>
        <v>1.0011111111111111</v>
      </c>
    </row>
    <row r="23" spans="1:10" ht="15" customHeight="1" x14ac:dyDescent="0.2">
      <c r="A23" s="10" t="s">
        <v>128</v>
      </c>
      <c r="B23" s="11">
        <v>502</v>
      </c>
      <c r="C23" s="74">
        <v>80000</v>
      </c>
      <c r="D23" s="72">
        <v>65700</v>
      </c>
      <c r="E23" s="72">
        <v>65784.69</v>
      </c>
      <c r="F23" s="43">
        <f t="shared" si="0"/>
        <v>1.0012890410958903</v>
      </c>
      <c r="G23" s="123">
        <v>1700</v>
      </c>
      <c r="H23" s="75">
        <v>400</v>
      </c>
      <c r="I23" s="72">
        <v>385</v>
      </c>
      <c r="J23" s="43">
        <f>I23/H23</f>
        <v>0.96250000000000002</v>
      </c>
    </row>
    <row r="24" spans="1:10" ht="15" customHeight="1" x14ac:dyDescent="0.2">
      <c r="A24" s="10" t="s">
        <v>129</v>
      </c>
      <c r="B24" s="11">
        <v>502</v>
      </c>
      <c r="C24" s="74">
        <v>9000</v>
      </c>
      <c r="D24" s="72">
        <v>9700</v>
      </c>
      <c r="E24" s="72">
        <v>9646.9</v>
      </c>
      <c r="F24" s="43">
        <f t="shared" si="0"/>
        <v>0.99452577319587621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20000</v>
      </c>
      <c r="D26" s="72">
        <v>21800</v>
      </c>
      <c r="E26" s="72">
        <v>21808.77</v>
      </c>
      <c r="F26" s="43">
        <f>E26/D26</f>
        <v>1.0004022935779817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8000</v>
      </c>
      <c r="D27" s="72">
        <v>4700</v>
      </c>
      <c r="E27" s="72">
        <v>4680</v>
      </c>
      <c r="F27" s="43">
        <f>E27/D27</f>
        <v>0.99574468085106382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250000</v>
      </c>
      <c r="D29" s="72">
        <v>363800</v>
      </c>
      <c r="E29" s="72">
        <v>363706.18</v>
      </c>
      <c r="F29" s="43">
        <f>E29/D29</f>
        <v>0.99974211105002742</v>
      </c>
      <c r="G29" s="123">
        <v>0</v>
      </c>
      <c r="H29" s="75">
        <v>0</v>
      </c>
      <c r="I29" s="72">
        <v>0</v>
      </c>
      <c r="J29" s="43">
        <v>0</v>
      </c>
    </row>
    <row r="30" spans="1:10" ht="15" customHeight="1" x14ac:dyDescent="0.2">
      <c r="A30" s="10" t="s">
        <v>215</v>
      </c>
      <c r="B30" s="11">
        <v>521</v>
      </c>
      <c r="C30" s="74">
        <v>17000</v>
      </c>
      <c r="D30" s="72">
        <v>334900</v>
      </c>
      <c r="E30" s="72">
        <v>335003</v>
      </c>
      <c r="F30" s="43">
        <f>E30/D30</f>
        <v>1.0003075544938789</v>
      </c>
      <c r="G30" s="123">
        <v>1600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94600</v>
      </c>
      <c r="E31" s="72">
        <v>94527</v>
      </c>
      <c r="F31" s="43">
        <f>E31/D31</f>
        <v>0.9992283298097252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4000</v>
      </c>
      <c r="D32" s="72">
        <v>47600</v>
      </c>
      <c r="E32" s="72">
        <v>47649.26</v>
      </c>
      <c r="F32" s="43">
        <f>E32/D32</f>
        <v>1.0010348739495798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1200</v>
      </c>
      <c r="E37" s="72">
        <v>1149.93</v>
      </c>
      <c r="F37" s="43">
        <f>E37/D37</f>
        <v>0.9582750000000001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56900</v>
      </c>
      <c r="D39" s="72">
        <v>56900</v>
      </c>
      <c r="E39" s="72">
        <v>56900</v>
      </c>
      <c r="F39" s="43">
        <f>E39/D39</f>
        <v>1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300</v>
      </c>
      <c r="D40" s="77">
        <v>400</v>
      </c>
      <c r="E40" s="77">
        <v>319.61</v>
      </c>
      <c r="F40" s="43">
        <f>E40/D40</f>
        <v>0.79902499999999999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1410200</v>
      </c>
      <c r="D41" s="50">
        <f>SUM(D8:D16)</f>
        <v>1816040</v>
      </c>
      <c r="E41" s="50">
        <f>SUM(E8:E16)</f>
        <v>1815989.57</v>
      </c>
      <c r="F41" s="51">
        <f>E41/D41</f>
        <v>0.99997223078786812</v>
      </c>
      <c r="G41" s="52">
        <f>SUM(G8:G16)</f>
        <v>18000</v>
      </c>
      <c r="H41" s="52">
        <f>SUM(H8:H16)</f>
        <v>7700</v>
      </c>
      <c r="I41" s="53">
        <f>SUM(I8:I16)</f>
        <v>7622.64</v>
      </c>
      <c r="J41" s="51">
        <f>I41/H41</f>
        <v>0.98995324675324681</v>
      </c>
    </row>
    <row r="42" spans="1:14" ht="15" customHeight="1" thickBot="1" x14ac:dyDescent="0.25">
      <c r="A42" s="13" t="s">
        <v>21</v>
      </c>
      <c r="B42" s="16"/>
      <c r="C42" s="54">
        <f>-SUM(C18:C40)</f>
        <v>-1410200</v>
      </c>
      <c r="D42" s="54">
        <f>-SUM(D18:D40)</f>
        <v>-1816040</v>
      </c>
      <c r="E42" s="54">
        <f>-SUM(E18:E40)</f>
        <v>-1815989.57</v>
      </c>
      <c r="F42" s="43">
        <f>E42/D42</f>
        <v>0.99997223078786812</v>
      </c>
      <c r="G42" s="55">
        <f>-SUM(G18:G40)</f>
        <v>-6100</v>
      </c>
      <c r="H42" s="55">
        <f>-SUM(H18:H40)</f>
        <v>-2900</v>
      </c>
      <c r="I42" s="56">
        <f>-SUM(I18:I40)</f>
        <v>-2870</v>
      </c>
      <c r="J42" s="43">
        <f>I42/H42</f>
        <v>0.98965517241379308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11900</v>
      </c>
      <c r="H43" s="79">
        <f>+H41+H42</f>
        <v>4800</v>
      </c>
      <c r="I43" s="79">
        <f>+I41+I42</f>
        <v>4752.6400000000003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4752.6400000000003</v>
      </c>
      <c r="J44" s="151" t="s">
        <v>19</v>
      </c>
    </row>
    <row r="45" spans="1:14" x14ac:dyDescent="0.2">
      <c r="C45" s="148"/>
    </row>
    <row r="46" spans="1:14" x14ac:dyDescent="0.2">
      <c r="A46" s="6">
        <v>27860</v>
      </c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7" workbookViewId="0">
      <selection activeCell="E36" sqref="E36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102</v>
      </c>
    </row>
    <row r="2" spans="1:10" ht="15" x14ac:dyDescent="0.2">
      <c r="A2" s="29" t="s">
        <v>103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516800</v>
      </c>
      <c r="D8" s="22">
        <v>516800</v>
      </c>
      <c r="E8" s="61">
        <v>516800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309600</v>
      </c>
      <c r="E9" s="64">
        <v>309600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216</v>
      </c>
      <c r="B10" s="16"/>
      <c r="C10" s="164">
        <v>0</v>
      </c>
      <c r="D10" s="155">
        <v>0</v>
      </c>
      <c r="E10" s="155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10600</v>
      </c>
      <c r="E11" s="64">
        <v>10564.1</v>
      </c>
      <c r="F11" s="43">
        <f>E11/D11</f>
        <v>0.99661320754716987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370000</v>
      </c>
      <c r="D13" s="64">
        <v>302500</v>
      </c>
      <c r="E13" s="64">
        <v>302540</v>
      </c>
      <c r="F13" s="43">
        <f>E13/D13</f>
        <v>1.0001322314049588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680000</v>
      </c>
      <c r="D14" s="64">
        <v>493000</v>
      </c>
      <c r="E14" s="64">
        <v>493035</v>
      </c>
      <c r="F14" s="43">
        <f>E14/D14</f>
        <v>1.0000709939148074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1000</v>
      </c>
      <c r="D15" s="67">
        <v>58400</v>
      </c>
      <c r="E15" s="67">
        <v>58366.239999999998</v>
      </c>
      <c r="F15" s="43">
        <f>E15/D15</f>
        <v>0.9994219178082191</v>
      </c>
      <c r="G15" s="133">
        <v>12000</v>
      </c>
      <c r="H15" s="66">
        <v>7600</v>
      </c>
      <c r="I15" s="67">
        <v>7560</v>
      </c>
      <c r="J15" s="43">
        <f>I15/H15</f>
        <v>0.99473684210526314</v>
      </c>
    </row>
    <row r="16" spans="1:10" ht="15" customHeight="1" thickBot="1" x14ac:dyDescent="0.25">
      <c r="A16" s="174" t="s">
        <v>217</v>
      </c>
      <c r="B16" s="175"/>
      <c r="C16" s="166">
        <v>0</v>
      </c>
      <c r="D16" s="70">
        <v>8600</v>
      </c>
      <c r="E16" s="70">
        <v>8583</v>
      </c>
      <c r="F16" s="43">
        <f>E16/D16</f>
        <v>0.99802325581395346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20000</v>
      </c>
      <c r="D18" s="170">
        <v>7600</v>
      </c>
      <c r="E18" s="61">
        <v>7589</v>
      </c>
      <c r="F18" s="43">
        <f t="shared" ref="F18:F23" si="0">E18/D18</f>
        <v>0.99855263157894736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75800</v>
      </c>
      <c r="D19" s="170">
        <v>46400</v>
      </c>
      <c r="E19" s="61">
        <v>46459.02</v>
      </c>
      <c r="F19" s="43">
        <f t="shared" si="0"/>
        <v>1.0012719827586207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680000</v>
      </c>
      <c r="D20" s="71">
        <v>493000</v>
      </c>
      <c r="E20" s="61">
        <v>493033.11</v>
      </c>
      <c r="F20" s="43">
        <f t="shared" si="0"/>
        <v>1.0000671602434077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160000</v>
      </c>
      <c r="D21" s="74">
        <v>175300</v>
      </c>
      <c r="E21" s="72">
        <v>175262.63</v>
      </c>
      <c r="F21" s="43">
        <f t="shared" si="0"/>
        <v>0.99978682258984597</v>
      </c>
      <c r="G21" s="123">
        <v>5800</v>
      </c>
      <c r="H21" s="75">
        <v>1700</v>
      </c>
      <c r="I21" s="72">
        <v>1732.5</v>
      </c>
      <c r="J21" s="43">
        <f>I21/H21</f>
        <v>1.0191176470588235</v>
      </c>
    </row>
    <row r="22" spans="1:10" ht="15" customHeight="1" x14ac:dyDescent="0.2">
      <c r="A22" s="10" t="s">
        <v>127</v>
      </c>
      <c r="B22" s="11">
        <v>502</v>
      </c>
      <c r="C22" s="74">
        <v>180000</v>
      </c>
      <c r="D22" s="74">
        <v>145800</v>
      </c>
      <c r="E22" s="72">
        <v>145803</v>
      </c>
      <c r="F22" s="43">
        <f t="shared" si="0"/>
        <v>1.0000205761316872</v>
      </c>
      <c r="G22" s="123">
        <v>3800</v>
      </c>
      <c r="H22" s="75">
        <v>1100</v>
      </c>
      <c r="I22" s="72">
        <v>1039.5</v>
      </c>
      <c r="J22" s="43">
        <f>I22/H22</f>
        <v>0.94499999999999995</v>
      </c>
    </row>
    <row r="23" spans="1:10" ht="15" customHeight="1" x14ac:dyDescent="0.2">
      <c r="A23" s="10" t="s">
        <v>128</v>
      </c>
      <c r="B23" s="11">
        <v>502</v>
      </c>
      <c r="C23" s="74">
        <v>70000</v>
      </c>
      <c r="D23" s="74">
        <v>82800</v>
      </c>
      <c r="E23" s="72">
        <v>82785</v>
      </c>
      <c r="F23" s="43">
        <f t="shared" si="0"/>
        <v>0.99981884057971016</v>
      </c>
      <c r="G23" s="123">
        <v>2400</v>
      </c>
      <c r="H23" s="75">
        <v>700</v>
      </c>
      <c r="I23" s="72">
        <v>693</v>
      </c>
      <c r="J23" s="43">
        <f>I23/H23</f>
        <v>0.99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4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4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55000</v>
      </c>
      <c r="D26" s="74">
        <v>106100</v>
      </c>
      <c r="E26" s="72">
        <v>38510.82</v>
      </c>
      <c r="F26" s="43">
        <f t="shared" ref="F26:F32" si="1">E26/D26</f>
        <v>0.36296720075400563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8000</v>
      </c>
      <c r="D27" s="74">
        <v>7700</v>
      </c>
      <c r="E27" s="72">
        <v>7680</v>
      </c>
      <c r="F27" s="43">
        <f t="shared" si="1"/>
        <v>0.9974025974025974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1000</v>
      </c>
      <c r="D28" s="74">
        <v>700</v>
      </c>
      <c r="E28" s="72">
        <v>698</v>
      </c>
      <c r="F28" s="43">
        <f t="shared" si="1"/>
        <v>0.99714285714285711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290000</v>
      </c>
      <c r="D29" s="152">
        <v>273200</v>
      </c>
      <c r="E29" s="72">
        <v>273239.65999999997</v>
      </c>
      <c r="F29" s="43">
        <f t="shared" si="1"/>
        <v>1.0001451683748168</v>
      </c>
      <c r="G29" s="123">
        <v>0</v>
      </c>
      <c r="H29" s="75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0</v>
      </c>
      <c r="D30" s="152">
        <v>228000</v>
      </c>
      <c r="E30" s="72">
        <v>228000</v>
      </c>
      <c r="F30" s="43">
        <f t="shared" si="1"/>
        <v>1</v>
      </c>
      <c r="G30" s="123">
        <v>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152">
        <v>77000</v>
      </c>
      <c r="E31" s="72">
        <v>77040</v>
      </c>
      <c r="F31" s="43">
        <f t="shared" si="1"/>
        <v>1.0005194805194806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152">
        <v>21000</v>
      </c>
      <c r="E32" s="72">
        <v>21042.3</v>
      </c>
      <c r="F32" s="43">
        <f t="shared" si="1"/>
        <v>1.0020142857142857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15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4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4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4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4">
        <v>2600</v>
      </c>
      <c r="E37" s="72">
        <v>2564.1</v>
      </c>
      <c r="F37" s="43">
        <f>E37/D37</f>
        <v>0.9861923076923077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4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28000</v>
      </c>
      <c r="D39" s="74">
        <v>32000</v>
      </c>
      <c r="E39" s="72">
        <v>31920.82</v>
      </c>
      <c r="F39" s="43">
        <f>E39/D39</f>
        <v>0.99752562499999997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6">
        <v>300</v>
      </c>
      <c r="E40" s="77">
        <v>226.65</v>
      </c>
      <c r="F40" s="43">
        <f>E40/D40</f>
        <v>0.75550000000000006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1567800</v>
      </c>
      <c r="D41" s="50">
        <f>SUM(D8:D16)</f>
        <v>1699500</v>
      </c>
      <c r="E41" s="50">
        <f>SUM(E8:E16)</f>
        <v>1699488.34</v>
      </c>
      <c r="F41" s="51">
        <f>E41/D41</f>
        <v>0.99999313915857613</v>
      </c>
      <c r="G41" s="52">
        <f>SUM(G8:G16)</f>
        <v>12000</v>
      </c>
      <c r="H41" s="52">
        <f>SUM(H8:H16)</f>
        <v>7600</v>
      </c>
      <c r="I41" s="53">
        <f>SUM(I8:I16)</f>
        <v>7560</v>
      </c>
      <c r="J41" s="51">
        <f>I41/H41</f>
        <v>0.99473684210526314</v>
      </c>
    </row>
    <row r="42" spans="1:14" ht="15" customHeight="1" thickBot="1" x14ac:dyDescent="0.25">
      <c r="A42" s="13" t="s">
        <v>21</v>
      </c>
      <c r="B42" s="16"/>
      <c r="C42" s="54">
        <f>-SUM(C18:C40)</f>
        <v>-1567800</v>
      </c>
      <c r="D42" s="54">
        <f>-SUM(D18:D40)</f>
        <v>-1699500</v>
      </c>
      <c r="E42" s="54">
        <f>-SUM(E18:E40)</f>
        <v>-1631854.11</v>
      </c>
      <c r="F42" s="43">
        <f>E42/D42</f>
        <v>0.96019659311562233</v>
      </c>
      <c r="G42" s="55">
        <f>-SUM(G18:G40)</f>
        <v>-12000</v>
      </c>
      <c r="H42" s="55">
        <f>-SUM(H18:H40)</f>
        <v>-3500</v>
      </c>
      <c r="I42" s="56">
        <f>-SUM(I18:I40)</f>
        <v>-3465</v>
      </c>
      <c r="J42" s="43">
        <f>I42/H42</f>
        <v>0.99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67634.229999999981</v>
      </c>
      <c r="F43" s="59" t="s">
        <v>19</v>
      </c>
      <c r="G43" s="135">
        <f>+G41+G42</f>
        <v>0</v>
      </c>
      <c r="H43" s="79">
        <f>+H41+H42</f>
        <v>4100</v>
      </c>
      <c r="I43" s="79">
        <f>+I41+I42</f>
        <v>4095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71729.229999999981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  <row r="48" spans="1:14" x14ac:dyDescent="0.2">
      <c r="C48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L17" sqref="L17"/>
    </sheetView>
  </sheetViews>
  <sheetFormatPr defaultColWidth="9.140625" defaultRowHeight="12.75" x14ac:dyDescent="0.2"/>
  <cols>
    <col min="1" max="1" width="53.28515625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100</v>
      </c>
    </row>
    <row r="2" spans="1:10" ht="15" x14ac:dyDescent="0.2">
      <c r="A2" s="29" t="s">
        <v>101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661100</v>
      </c>
      <c r="D8" s="22">
        <v>785100</v>
      </c>
      <c r="E8" s="154">
        <v>785100</v>
      </c>
      <c r="F8" s="43">
        <f t="shared" ref="F8:F16" si="0"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494500</v>
      </c>
      <c r="E9" s="155">
        <v>494500</v>
      </c>
      <c r="F9" s="43">
        <f t="shared" si="0"/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218</v>
      </c>
      <c r="B10" s="16"/>
      <c r="C10" s="164">
        <v>0</v>
      </c>
      <c r="D10" s="155">
        <v>40000</v>
      </c>
      <c r="E10" s="155">
        <v>40000</v>
      </c>
      <c r="F10" s="43">
        <f t="shared" si="0"/>
        <v>1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8000</v>
      </c>
      <c r="E11" s="64">
        <v>8000</v>
      </c>
      <c r="F11" s="43">
        <f t="shared" si="0"/>
        <v>1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-16500</v>
      </c>
      <c r="E12" s="155">
        <v>-16524.64</v>
      </c>
      <c r="F12" s="43">
        <f t="shared" si="0"/>
        <v>1.0014933333333333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355000</v>
      </c>
      <c r="D13" s="64">
        <v>274300</v>
      </c>
      <c r="E13" s="155">
        <v>274250</v>
      </c>
      <c r="F13" s="43">
        <f t="shared" si="0"/>
        <v>0.99981771782719653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780000</v>
      </c>
      <c r="D14" s="64">
        <v>551500</v>
      </c>
      <c r="E14" s="155">
        <v>551207.12</v>
      </c>
      <c r="F14" s="43">
        <f t="shared" si="0"/>
        <v>0.99946893925657299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0</v>
      </c>
      <c r="D15" s="67">
        <v>27300</v>
      </c>
      <c r="E15" s="156">
        <v>27263.57</v>
      </c>
      <c r="F15" s="43">
        <f t="shared" si="0"/>
        <v>0.99866556776556781</v>
      </c>
      <c r="G15" s="133">
        <v>243000</v>
      </c>
      <c r="H15" s="66">
        <v>243000</v>
      </c>
      <c r="I15" s="67">
        <v>199763</v>
      </c>
      <c r="J15" s="43">
        <f>I15/H15</f>
        <v>0.82206995884773659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162900</v>
      </c>
      <c r="E16" s="107">
        <v>162887.39000000001</v>
      </c>
      <c r="F16" s="43">
        <f t="shared" si="0"/>
        <v>0.99992259054634758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2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  <c r="L17" s="5" t="s">
        <v>145</v>
      </c>
    </row>
    <row r="18" spans="1:12" ht="15" customHeight="1" x14ac:dyDescent="0.2">
      <c r="A18" s="18" t="s">
        <v>123</v>
      </c>
      <c r="B18" s="19">
        <v>558</v>
      </c>
      <c r="C18" s="71">
        <v>20000</v>
      </c>
      <c r="D18" s="72">
        <v>58200</v>
      </c>
      <c r="E18" s="61">
        <v>58187.8</v>
      </c>
      <c r="F18" s="43">
        <f t="shared" ref="F18:F23" si="1">E18/D18</f>
        <v>0.99979037800687287</v>
      </c>
      <c r="G18" s="21">
        <v>0</v>
      </c>
      <c r="H18" s="73">
        <v>0</v>
      </c>
      <c r="I18" s="61">
        <v>0</v>
      </c>
      <c r="J18" s="43">
        <v>0</v>
      </c>
    </row>
    <row r="19" spans="1:12" ht="15" customHeight="1" x14ac:dyDescent="0.2">
      <c r="A19" s="18" t="s">
        <v>144</v>
      </c>
      <c r="B19" s="19">
        <v>501</v>
      </c>
      <c r="C19" s="71">
        <v>92700</v>
      </c>
      <c r="D19" s="61">
        <v>83000</v>
      </c>
      <c r="E19" s="61">
        <v>82928.070000000007</v>
      </c>
      <c r="F19" s="43">
        <f t="shared" si="1"/>
        <v>0.99913337349397602</v>
      </c>
      <c r="G19" s="21">
        <v>7000</v>
      </c>
      <c r="H19" s="73">
        <v>7000</v>
      </c>
      <c r="I19" s="61">
        <v>4459</v>
      </c>
      <c r="J19" s="43">
        <f>I19/H19</f>
        <v>0.63700000000000001</v>
      </c>
    </row>
    <row r="20" spans="1:12" ht="15" customHeight="1" x14ac:dyDescent="0.2">
      <c r="A20" s="18" t="s">
        <v>125</v>
      </c>
      <c r="B20" s="19">
        <v>501</v>
      </c>
      <c r="C20" s="71">
        <v>780000</v>
      </c>
      <c r="D20" s="61">
        <v>551500</v>
      </c>
      <c r="E20" s="61">
        <v>551497.31999999995</v>
      </c>
      <c r="F20" s="43">
        <f t="shared" si="1"/>
        <v>0.99999514052583849</v>
      </c>
      <c r="G20" s="21">
        <v>0</v>
      </c>
      <c r="H20" s="73">
        <v>0</v>
      </c>
      <c r="I20" s="61">
        <v>0</v>
      </c>
      <c r="J20" s="43">
        <v>0</v>
      </c>
    </row>
    <row r="21" spans="1:12" ht="15" customHeight="1" x14ac:dyDescent="0.2">
      <c r="A21" s="10" t="s">
        <v>126</v>
      </c>
      <c r="B21" s="11">
        <v>502</v>
      </c>
      <c r="C21" s="74">
        <v>231500</v>
      </c>
      <c r="D21" s="72">
        <v>205500</v>
      </c>
      <c r="E21" s="72">
        <v>205476.51</v>
      </c>
      <c r="F21" s="43">
        <f t="shared" si="1"/>
        <v>0.99988569343065703</v>
      </c>
      <c r="G21" s="123">
        <v>28000</v>
      </c>
      <c r="H21" s="75">
        <v>28000</v>
      </c>
      <c r="I21" s="72">
        <v>2760</v>
      </c>
      <c r="J21" s="43">
        <f>I21/H21</f>
        <v>9.8571428571428574E-2</v>
      </c>
    </row>
    <row r="22" spans="1:12" ht="15" customHeight="1" x14ac:dyDescent="0.2">
      <c r="A22" s="10" t="s">
        <v>127</v>
      </c>
      <c r="B22" s="11">
        <v>502</v>
      </c>
      <c r="C22" s="74">
        <v>105000</v>
      </c>
      <c r="D22" s="72">
        <v>97000</v>
      </c>
      <c r="E22" s="72">
        <v>96981.81</v>
      </c>
      <c r="F22" s="43">
        <f t="shared" si="1"/>
        <v>0.99981247422680408</v>
      </c>
      <c r="G22" s="123">
        <v>9000</v>
      </c>
      <c r="H22" s="75">
        <v>9000</v>
      </c>
      <c r="I22" s="72">
        <v>0</v>
      </c>
      <c r="J22" s="43">
        <f>I22/H22</f>
        <v>0</v>
      </c>
    </row>
    <row r="23" spans="1:12" ht="15" customHeight="1" x14ac:dyDescent="0.2">
      <c r="A23" s="10" t="s">
        <v>192</v>
      </c>
      <c r="B23" s="11">
        <v>502</v>
      </c>
      <c r="C23" s="74">
        <v>70900</v>
      </c>
      <c r="D23" s="72">
        <v>96900</v>
      </c>
      <c r="E23" s="72">
        <v>96879</v>
      </c>
      <c r="F23" s="43">
        <f t="shared" si="1"/>
        <v>0.99978328173374609</v>
      </c>
      <c r="G23" s="123">
        <v>12000</v>
      </c>
      <c r="H23" s="75">
        <v>12000</v>
      </c>
      <c r="I23" s="72">
        <v>2880</v>
      </c>
      <c r="J23" s="43">
        <f>I23/H23</f>
        <v>0.24</v>
      </c>
      <c r="K23" s="162"/>
    </row>
    <row r="24" spans="1:12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  <c r="K24" s="162"/>
    </row>
    <row r="25" spans="1:12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  <c r="K25" s="162"/>
    </row>
    <row r="26" spans="1:12" ht="15" customHeight="1" x14ac:dyDescent="0.2">
      <c r="A26" s="10" t="s">
        <v>131</v>
      </c>
      <c r="B26" s="11">
        <v>511</v>
      </c>
      <c r="C26" s="74">
        <v>25000</v>
      </c>
      <c r="D26" s="72">
        <v>6300</v>
      </c>
      <c r="E26" s="72">
        <v>6260.04</v>
      </c>
      <c r="F26" s="43">
        <f>E26/D26</f>
        <v>0.99365714285714291</v>
      </c>
      <c r="G26" s="123">
        <v>0</v>
      </c>
      <c r="H26" s="75">
        <v>0</v>
      </c>
      <c r="I26" s="72">
        <v>0</v>
      </c>
      <c r="J26" s="43">
        <v>0</v>
      </c>
    </row>
    <row r="27" spans="1:12" ht="15" customHeight="1" x14ac:dyDescent="0.2">
      <c r="A27" s="10" t="s">
        <v>166</v>
      </c>
      <c r="B27" s="11">
        <v>512</v>
      </c>
      <c r="C27" s="74">
        <v>4000</v>
      </c>
      <c r="D27" s="72">
        <v>0</v>
      </c>
      <c r="E27" s="72">
        <v>0</v>
      </c>
      <c r="F27" s="43">
        <v>0</v>
      </c>
      <c r="G27" s="123">
        <v>0</v>
      </c>
      <c r="H27" s="75">
        <v>0</v>
      </c>
      <c r="I27" s="72">
        <v>0</v>
      </c>
      <c r="J27" s="43">
        <v>0</v>
      </c>
    </row>
    <row r="28" spans="1:12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2" ht="15" customHeight="1" x14ac:dyDescent="0.2">
      <c r="A29" s="10" t="s">
        <v>191</v>
      </c>
      <c r="B29" s="11">
        <v>518</v>
      </c>
      <c r="C29" s="74">
        <v>281500</v>
      </c>
      <c r="D29" s="72">
        <v>443000</v>
      </c>
      <c r="E29" s="72">
        <v>443338.17</v>
      </c>
      <c r="F29" s="43">
        <f>E29/D29</f>
        <v>1.0007633634311512</v>
      </c>
      <c r="G29" s="123">
        <v>3000</v>
      </c>
      <c r="H29" s="75">
        <v>3000</v>
      </c>
      <c r="I29" s="72">
        <v>2640</v>
      </c>
      <c r="J29" s="43">
        <f>I29/H29</f>
        <v>0.88</v>
      </c>
    </row>
    <row r="30" spans="1:12" ht="15" customHeight="1" x14ac:dyDescent="0.2">
      <c r="A30" s="10" t="s">
        <v>207</v>
      </c>
      <c r="B30" s="11">
        <v>521</v>
      </c>
      <c r="C30" s="74">
        <v>25000</v>
      </c>
      <c r="D30" s="72">
        <v>364000</v>
      </c>
      <c r="E30" s="72">
        <v>364100</v>
      </c>
      <c r="F30" s="43">
        <f>E30/D30</f>
        <v>1.0002747252747253</v>
      </c>
      <c r="G30" s="123">
        <v>30000</v>
      </c>
      <c r="H30" s="75">
        <v>30000</v>
      </c>
      <c r="I30" s="72">
        <v>14050</v>
      </c>
      <c r="J30" s="43">
        <f>I30/H30</f>
        <v>0.46833333333333332</v>
      </c>
    </row>
    <row r="31" spans="1:12" ht="15" customHeight="1" x14ac:dyDescent="0.2">
      <c r="A31" s="10" t="s">
        <v>135</v>
      </c>
      <c r="B31" s="11">
        <v>524</v>
      </c>
      <c r="C31" s="74">
        <v>0</v>
      </c>
      <c r="D31" s="72">
        <v>226600</v>
      </c>
      <c r="E31" s="72">
        <v>226726.96</v>
      </c>
      <c r="F31" s="43">
        <f>E31/D31</f>
        <v>1.0005602824360105</v>
      </c>
      <c r="G31" s="123">
        <v>0</v>
      </c>
      <c r="H31" s="75">
        <v>0</v>
      </c>
      <c r="I31" s="72">
        <v>0</v>
      </c>
      <c r="J31" s="43">
        <v>0</v>
      </c>
    </row>
    <row r="32" spans="1:12" ht="15" customHeight="1" x14ac:dyDescent="0.2">
      <c r="A32" s="10" t="s">
        <v>206</v>
      </c>
      <c r="B32" s="11">
        <v>527</v>
      </c>
      <c r="C32" s="74">
        <v>500</v>
      </c>
      <c r="D32" s="72">
        <v>24400</v>
      </c>
      <c r="E32" s="72">
        <v>24371.599999999999</v>
      </c>
      <c r="F32" s="43">
        <f>E32/D32</f>
        <v>0.99883606557377047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10400</v>
      </c>
      <c r="E37" s="72">
        <v>10315.4</v>
      </c>
      <c r="F37" s="43">
        <f>E37/D37</f>
        <v>0.99186538461538454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160000</v>
      </c>
      <c r="D39" s="72">
        <v>160000</v>
      </c>
      <c r="E39" s="72">
        <v>159409.54</v>
      </c>
      <c r="F39" s="43">
        <f>E39/D39</f>
        <v>0.99630962500000009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300</v>
      </c>
      <c r="E40" s="77">
        <v>211.22</v>
      </c>
      <c r="F40" s="43">
        <f>E40/D40</f>
        <v>0.70406666666666662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1796100</v>
      </c>
      <c r="D41" s="50">
        <f>SUM(D8:D16)</f>
        <v>2327100</v>
      </c>
      <c r="E41" s="50">
        <f>SUM(E8:E16)</f>
        <v>2326683.44</v>
      </c>
      <c r="F41" s="51">
        <f>E41/D41</f>
        <v>0.99982099608955355</v>
      </c>
      <c r="G41" s="52">
        <f>SUM(G8:G16)</f>
        <v>243000</v>
      </c>
      <c r="H41" s="52">
        <f>SUM(H8:H16)</f>
        <v>243000</v>
      </c>
      <c r="I41" s="53">
        <f>SUM(I8:I16)</f>
        <v>199763</v>
      </c>
      <c r="J41" s="51">
        <f>I41/H41</f>
        <v>0.82206995884773659</v>
      </c>
    </row>
    <row r="42" spans="1:14" ht="15" customHeight="1" thickBot="1" x14ac:dyDescent="0.25">
      <c r="A42" s="13" t="s">
        <v>21</v>
      </c>
      <c r="B42" s="16"/>
      <c r="C42" s="54">
        <f>-SUM(C18:C40)</f>
        <v>-1796100</v>
      </c>
      <c r="D42" s="54">
        <f>-SUM(D18:D40)</f>
        <v>-2327100</v>
      </c>
      <c r="E42" s="54">
        <f>-SUM(E18:E40)</f>
        <v>-2326683.4400000004</v>
      </c>
      <c r="F42" s="43">
        <f>E42/D42</f>
        <v>0.99982099608955366</v>
      </c>
      <c r="G42" s="55">
        <f>-SUM(G18:G40)</f>
        <v>-89000</v>
      </c>
      <c r="H42" s="55">
        <f>-SUM(H18:H40)</f>
        <v>-89000</v>
      </c>
      <c r="I42" s="56">
        <f>-SUM(I18:I40)</f>
        <v>-26789</v>
      </c>
      <c r="J42" s="43">
        <f>I42/H42</f>
        <v>0.30099999999999999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154000</v>
      </c>
      <c r="H43" s="79">
        <f>+H41+H42</f>
        <v>154000</v>
      </c>
      <c r="I43" s="79">
        <f>+I41+I42</f>
        <v>172974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172974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&amp;L&amp;A&amp;R139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7" zoomScaleNormal="100" workbookViewId="0">
      <selection activeCell="E24" sqref="E24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" x14ac:dyDescent="0.2">
      <c r="A1" s="29" t="s">
        <v>83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84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80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60">
        <v>4990000</v>
      </c>
      <c r="D7" s="21">
        <v>5738900</v>
      </c>
      <c r="E7" s="61">
        <v>5738900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0" ht="15" customHeight="1" x14ac:dyDescent="0.2">
      <c r="A8" s="13" t="s">
        <v>197</v>
      </c>
      <c r="B8" s="20"/>
      <c r="C8" s="62">
        <v>0</v>
      </c>
      <c r="D8" s="63">
        <v>1670700</v>
      </c>
      <c r="E8" s="64">
        <v>1670700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0" ht="15" customHeight="1" x14ac:dyDescent="0.2">
      <c r="A9" s="13" t="s">
        <v>177</v>
      </c>
      <c r="B9" s="20"/>
      <c r="C9" s="62">
        <v>0</v>
      </c>
      <c r="D9" s="63">
        <v>3212100</v>
      </c>
      <c r="E9" s="64">
        <v>1120919.05</v>
      </c>
      <c r="F9" s="43">
        <f>E9/D9</f>
        <v>0.34896766912611688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20"/>
      <c r="C10" s="62">
        <v>0</v>
      </c>
      <c r="D10" s="63">
        <v>45300</v>
      </c>
      <c r="E10" s="64">
        <v>45295.47</v>
      </c>
      <c r="F10" s="43">
        <f>E10/D10</f>
        <v>0.99990000000000001</v>
      </c>
      <c r="G10" s="132">
        <v>0</v>
      </c>
      <c r="H10" s="63">
        <v>0</v>
      </c>
      <c r="I10" s="64">
        <v>0</v>
      </c>
      <c r="J10" s="46">
        <f t="shared" si="0"/>
        <v>0</v>
      </c>
    </row>
    <row r="11" spans="1:10" ht="15" customHeight="1" x14ac:dyDescent="0.2">
      <c r="A11" s="13" t="s">
        <v>176</v>
      </c>
      <c r="B11" s="20"/>
      <c r="C11" s="62">
        <v>0</v>
      </c>
      <c r="D11" s="63">
        <v>15000</v>
      </c>
      <c r="E11" s="64">
        <v>5000</v>
      </c>
      <c r="F11" s="43">
        <f>E11/D11</f>
        <v>0.33333333333333331</v>
      </c>
      <c r="G11" s="132">
        <v>0</v>
      </c>
      <c r="H11" s="63">
        <v>0</v>
      </c>
      <c r="I11" s="64">
        <v>0</v>
      </c>
      <c r="J11" s="46">
        <f>IF(ISERR(I11/H11),0,I11/H11)</f>
        <v>0</v>
      </c>
    </row>
    <row r="12" spans="1:10" ht="15" customHeight="1" x14ac:dyDescent="0.2">
      <c r="A12" s="13" t="s">
        <v>171</v>
      </c>
      <c r="B12" s="20"/>
      <c r="C12" s="62">
        <v>0</v>
      </c>
      <c r="D12" s="63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 t="shared" si="0"/>
        <v>0</v>
      </c>
    </row>
    <row r="13" spans="1:10" ht="15" customHeight="1" x14ac:dyDescent="0.2">
      <c r="A13" s="183" t="s">
        <v>58</v>
      </c>
      <c r="B13" s="185"/>
      <c r="C13" s="62">
        <v>425000</v>
      </c>
      <c r="D13" s="63">
        <v>325000</v>
      </c>
      <c r="E13" s="64">
        <v>260000</v>
      </c>
      <c r="F13" s="43">
        <f>E13/D13</f>
        <v>0.8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62">
        <v>3100000</v>
      </c>
      <c r="D14" s="63">
        <v>2179800</v>
      </c>
      <c r="E14" s="64">
        <v>1869426.66</v>
      </c>
      <c r="F14" s="43">
        <f>E14/D14</f>
        <v>0.85761384530690887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83" t="s">
        <v>85</v>
      </c>
      <c r="B15" s="185"/>
      <c r="C15" s="65">
        <v>0</v>
      </c>
      <c r="D15" s="66">
        <v>167700</v>
      </c>
      <c r="E15" s="67">
        <v>153143.71</v>
      </c>
      <c r="F15" s="43">
        <f>E15/D15</f>
        <v>0.91320041741204527</v>
      </c>
      <c r="G15" s="133">
        <v>2540000</v>
      </c>
      <c r="H15" s="66">
        <v>2199300</v>
      </c>
      <c r="I15" s="67">
        <v>1199228.2</v>
      </c>
      <c r="J15" s="43">
        <f>I15/H15</f>
        <v>0.54527722457145456</v>
      </c>
    </row>
    <row r="16" spans="1:10" ht="15" customHeight="1" thickBot="1" x14ac:dyDescent="0.25">
      <c r="A16" s="174" t="s">
        <v>90</v>
      </c>
      <c r="B16" s="189"/>
      <c r="C16" s="68">
        <v>0</v>
      </c>
      <c r="D16" s="69">
        <v>145000</v>
      </c>
      <c r="E16" s="70">
        <v>144069.87</v>
      </c>
      <c r="F16" s="43">
        <f t="shared" ref="F16:F42" si="1">E16/D16</f>
        <v>0.99358531034482755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50000</v>
      </c>
      <c r="D18" s="72">
        <v>665300</v>
      </c>
      <c r="E18" s="61">
        <v>664591.27</v>
      </c>
      <c r="F18" s="43">
        <f t="shared" si="1"/>
        <v>0.99893472117841575</v>
      </c>
      <c r="G18" s="21">
        <v>15000</v>
      </c>
      <c r="H18" s="21">
        <v>15000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70000</v>
      </c>
      <c r="D19" s="61">
        <v>453500</v>
      </c>
      <c r="E19" s="61">
        <v>455443.34</v>
      </c>
      <c r="F19" s="43">
        <f t="shared" si="1"/>
        <v>1.004285203969129</v>
      </c>
      <c r="G19" s="21">
        <v>73000</v>
      </c>
      <c r="H19" s="21">
        <v>73000</v>
      </c>
      <c r="I19" s="61">
        <v>34153.040000000001</v>
      </c>
      <c r="J19" s="43">
        <f>I19/H19</f>
        <v>0.46784986301369863</v>
      </c>
    </row>
    <row r="20" spans="1:10" ht="15" customHeight="1" x14ac:dyDescent="0.2">
      <c r="A20" s="18" t="s">
        <v>125</v>
      </c>
      <c r="B20" s="19">
        <v>501</v>
      </c>
      <c r="C20" s="71">
        <v>2740000</v>
      </c>
      <c r="D20" s="61">
        <v>1670000</v>
      </c>
      <c r="E20" s="61">
        <v>1661476.22</v>
      </c>
      <c r="F20" s="43">
        <f t="shared" si="1"/>
        <v>0.99489594011976046</v>
      </c>
      <c r="G20" s="21">
        <v>310000</v>
      </c>
      <c r="H20" s="21">
        <v>150000</v>
      </c>
      <c r="I20" s="61">
        <v>101264.77</v>
      </c>
      <c r="J20" s="43">
        <f>I20/H20</f>
        <v>0.67509846666666673</v>
      </c>
    </row>
    <row r="21" spans="1:10" ht="15" customHeight="1" x14ac:dyDescent="0.2">
      <c r="A21" s="10" t="s">
        <v>126</v>
      </c>
      <c r="B21" s="11">
        <v>502</v>
      </c>
      <c r="C21" s="74">
        <v>963000</v>
      </c>
      <c r="D21" s="72">
        <v>963000</v>
      </c>
      <c r="E21" s="72">
        <v>911825</v>
      </c>
      <c r="F21" s="43">
        <f t="shared" si="1"/>
        <v>0.946858774662513</v>
      </c>
      <c r="G21" s="123">
        <v>33000</v>
      </c>
      <c r="H21" s="123">
        <v>33000</v>
      </c>
      <c r="I21" s="72">
        <v>27489.62</v>
      </c>
      <c r="J21" s="43">
        <f>I21/H21</f>
        <v>0.8330187878787878</v>
      </c>
    </row>
    <row r="22" spans="1:10" ht="15" customHeight="1" x14ac:dyDescent="0.2">
      <c r="A22" s="10" t="s">
        <v>127</v>
      </c>
      <c r="B22" s="11">
        <v>502</v>
      </c>
      <c r="C22" s="74">
        <v>820000</v>
      </c>
      <c r="D22" s="72">
        <v>820000</v>
      </c>
      <c r="E22" s="72">
        <v>743561.1</v>
      </c>
      <c r="F22" s="43">
        <f t="shared" si="1"/>
        <v>0.90678182926829265</v>
      </c>
      <c r="G22" s="123">
        <v>25000</v>
      </c>
      <c r="H22" s="123">
        <v>25000</v>
      </c>
      <c r="I22" s="72">
        <v>25060.75</v>
      </c>
      <c r="J22" s="43">
        <f>I22/H22</f>
        <v>1.0024299999999999</v>
      </c>
    </row>
    <row r="23" spans="1:10" ht="15" customHeight="1" x14ac:dyDescent="0.2">
      <c r="A23" s="10" t="s">
        <v>128</v>
      </c>
      <c r="B23" s="11">
        <v>502</v>
      </c>
      <c r="C23" s="74">
        <v>270000</v>
      </c>
      <c r="D23" s="72">
        <v>391500</v>
      </c>
      <c r="E23" s="72">
        <v>393028</v>
      </c>
      <c r="F23" s="43">
        <f t="shared" si="1"/>
        <v>1.0039029374201789</v>
      </c>
      <c r="G23" s="123">
        <v>15000</v>
      </c>
      <c r="H23" s="123">
        <v>15000</v>
      </c>
      <c r="I23" s="72">
        <v>2918.95</v>
      </c>
      <c r="J23" s="43">
        <f>I23/H23</f>
        <v>0.19459666666666667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56900</v>
      </c>
      <c r="E25" s="72">
        <v>56850.18</v>
      </c>
      <c r="F25" s="43">
        <f t="shared" si="1"/>
        <v>0.99912442882249564</v>
      </c>
      <c r="G25" s="123">
        <v>2000</v>
      </c>
      <c r="H25" s="123">
        <v>2000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151500</v>
      </c>
      <c r="D26" s="72">
        <v>471500</v>
      </c>
      <c r="E26" s="72">
        <v>472548.21</v>
      </c>
      <c r="F26" s="43">
        <f t="shared" si="1"/>
        <v>1.0022231389183458</v>
      </c>
      <c r="G26" s="123">
        <v>10000</v>
      </c>
      <c r="H26" s="123">
        <v>20000</v>
      </c>
      <c r="I26" s="72">
        <v>8595</v>
      </c>
      <c r="J26" s="43">
        <f>I26/H26</f>
        <v>0.42975000000000002</v>
      </c>
    </row>
    <row r="27" spans="1:10" ht="15" customHeight="1" x14ac:dyDescent="0.2">
      <c r="A27" s="10" t="s">
        <v>141</v>
      </c>
      <c r="B27" s="11">
        <v>512</v>
      </c>
      <c r="C27" s="74">
        <v>5000</v>
      </c>
      <c r="D27" s="72">
        <v>1200</v>
      </c>
      <c r="E27" s="72">
        <v>1112</v>
      </c>
      <c r="F27" s="43">
        <f t="shared" si="1"/>
        <v>0.92666666666666664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5000</v>
      </c>
      <c r="D28" s="72">
        <v>5000</v>
      </c>
      <c r="E28" s="72">
        <v>0</v>
      </c>
      <c r="F28" s="43">
        <f t="shared" si="1"/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1210000</v>
      </c>
      <c r="D29" s="72">
        <v>1363500</v>
      </c>
      <c r="E29" s="72">
        <v>1303210.8600000001</v>
      </c>
      <c r="F29" s="43">
        <f t="shared" si="1"/>
        <v>0.95578354235423546</v>
      </c>
      <c r="G29" s="123">
        <v>135000</v>
      </c>
      <c r="H29" s="123">
        <v>135000</v>
      </c>
      <c r="I29" s="72">
        <v>128071.67999999999</v>
      </c>
      <c r="J29" s="43">
        <f>I29/H29</f>
        <v>0.94867911111111103</v>
      </c>
    </row>
    <row r="30" spans="1:10" ht="15" customHeight="1" x14ac:dyDescent="0.2">
      <c r="A30" s="10" t="s">
        <v>134</v>
      </c>
      <c r="B30" s="11">
        <v>521</v>
      </c>
      <c r="C30" s="152">
        <v>710000</v>
      </c>
      <c r="D30" s="97">
        <v>4082300</v>
      </c>
      <c r="E30" s="72">
        <v>2222466</v>
      </c>
      <c r="F30" s="43">
        <f t="shared" si="1"/>
        <v>0.54441515812164709</v>
      </c>
      <c r="G30" s="123">
        <v>1355000</v>
      </c>
      <c r="H30" s="123">
        <v>1155000</v>
      </c>
      <c r="I30" s="72">
        <v>652637</v>
      </c>
      <c r="J30" s="43">
        <f>I30/H30</f>
        <v>0.5650536796536797</v>
      </c>
    </row>
    <row r="31" spans="1:10" ht="15" customHeight="1" x14ac:dyDescent="0.2">
      <c r="A31" s="10" t="s">
        <v>135</v>
      </c>
      <c r="B31" s="11">
        <v>524</v>
      </c>
      <c r="C31" s="152">
        <v>0</v>
      </c>
      <c r="D31" s="97">
        <v>608400</v>
      </c>
      <c r="E31" s="72">
        <v>487326.08</v>
      </c>
      <c r="F31" s="43">
        <f>E31/D31</f>
        <v>0.80099618671926365</v>
      </c>
      <c r="G31" s="123">
        <v>350000</v>
      </c>
      <c r="H31" s="123">
        <v>350000</v>
      </c>
      <c r="I31" s="72">
        <v>172788.44</v>
      </c>
      <c r="J31" s="43">
        <f>I31/H31</f>
        <v>0.49368125714285715</v>
      </c>
    </row>
    <row r="32" spans="1:10" ht="15" customHeight="1" x14ac:dyDescent="0.2">
      <c r="A32" s="10" t="s">
        <v>206</v>
      </c>
      <c r="B32" s="11">
        <v>527</v>
      </c>
      <c r="C32" s="152">
        <v>0</v>
      </c>
      <c r="D32" s="97">
        <v>95600</v>
      </c>
      <c r="E32" s="72">
        <v>78678.63</v>
      </c>
      <c r="F32" s="43">
        <f t="shared" si="1"/>
        <v>0.82299822175732218</v>
      </c>
      <c r="G32" s="123">
        <v>0</v>
      </c>
      <c r="H32" s="123">
        <v>5100</v>
      </c>
      <c r="I32" s="72">
        <v>5065.42</v>
      </c>
      <c r="J32" s="43">
        <f>I32/H32</f>
        <v>0.99321960784313723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1900</v>
      </c>
      <c r="I33" s="72">
        <v>1907</v>
      </c>
      <c r="J33" s="43">
        <f>I33/H33</f>
        <v>1.0036842105263157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30300</v>
      </c>
      <c r="E37" s="72">
        <v>30295.47</v>
      </c>
      <c r="F37" s="43">
        <f t="shared" si="1"/>
        <v>0.99985049504950496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184</v>
      </c>
      <c r="B38" s="11">
        <v>549</v>
      </c>
      <c r="C38" s="74">
        <v>660000</v>
      </c>
      <c r="D38" s="72">
        <v>660000</v>
      </c>
      <c r="E38" s="72">
        <v>586727.71</v>
      </c>
      <c r="F38" s="43">
        <f t="shared" si="1"/>
        <v>0.88898137878787875</v>
      </c>
      <c r="G38" s="123">
        <v>140000</v>
      </c>
      <c r="H38" s="123">
        <v>82900</v>
      </c>
      <c r="I38" s="72">
        <v>8631.25</v>
      </c>
      <c r="J38" s="43">
        <f>I38/H38</f>
        <v>0.10411640530759952</v>
      </c>
    </row>
    <row r="39" spans="1:10" ht="15" customHeight="1" x14ac:dyDescent="0.2">
      <c r="A39" s="17" t="s">
        <v>140</v>
      </c>
      <c r="B39" s="9">
        <v>551</v>
      </c>
      <c r="C39" s="74">
        <v>860500</v>
      </c>
      <c r="D39" s="72">
        <v>1160500</v>
      </c>
      <c r="E39" s="72">
        <v>860676</v>
      </c>
      <c r="F39" s="43">
        <f t="shared" si="1"/>
        <v>0.74164239551917277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1000</v>
      </c>
      <c r="E40" s="77">
        <v>387.38</v>
      </c>
      <c r="F40" s="43">
        <f t="shared" si="1"/>
        <v>0.38738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8515000</v>
      </c>
      <c r="D41" s="50">
        <f>SUM(D7:D16)</f>
        <v>13499500</v>
      </c>
      <c r="E41" s="50">
        <f>SUM(E7:E16)</f>
        <v>11007454.760000002</v>
      </c>
      <c r="F41" s="51">
        <f t="shared" si="1"/>
        <v>0.81539721915626517</v>
      </c>
      <c r="G41" s="52">
        <f>SUM(G7:G16)</f>
        <v>2540000</v>
      </c>
      <c r="H41" s="52">
        <f>SUM(H7:H16)</f>
        <v>2199300</v>
      </c>
      <c r="I41" s="53">
        <f>SUM(I7:I16)</f>
        <v>1199228.2</v>
      </c>
      <c r="J41" s="51">
        <f>I41/H41</f>
        <v>0.54527722457145456</v>
      </c>
    </row>
    <row r="42" spans="1:10" ht="15" customHeight="1" thickBot="1" x14ac:dyDescent="0.25">
      <c r="A42" s="13" t="s">
        <v>21</v>
      </c>
      <c r="B42" s="16"/>
      <c r="C42" s="54">
        <f>-SUM(C18:C40)</f>
        <v>-8515000</v>
      </c>
      <c r="D42" s="54">
        <f>-SUM(D18:D40)</f>
        <v>-13499500</v>
      </c>
      <c r="E42" s="54">
        <f>-SUM(E18:E40)</f>
        <v>-10930203.450000001</v>
      </c>
      <c r="F42" s="43">
        <f t="shared" si="1"/>
        <v>0.80967468795140574</v>
      </c>
      <c r="G42" s="55">
        <f>-SUM(G18:G40)</f>
        <v>-2463000</v>
      </c>
      <c r="H42" s="55">
        <f>-SUM(H18:H40)</f>
        <v>-2062900</v>
      </c>
      <c r="I42" s="56">
        <f>-SUM(I18:I40)</f>
        <v>-1168582.92</v>
      </c>
      <c r="J42" s="49">
        <f>I42/H42</f>
        <v>0.56647579620921995</v>
      </c>
    </row>
    <row r="43" spans="1:10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77251.310000000522</v>
      </c>
      <c r="F43" s="59" t="s">
        <v>19</v>
      </c>
      <c r="G43" s="141">
        <f>+G41+G42</f>
        <v>77000</v>
      </c>
      <c r="H43" s="93">
        <f>+H41+H42</f>
        <v>136400</v>
      </c>
      <c r="I43" s="79">
        <f>+I41+I42</f>
        <v>30645.280000000028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107896.59000000055</v>
      </c>
      <c r="J44" s="151" t="s">
        <v>19</v>
      </c>
    </row>
    <row r="45" spans="1:10" x14ac:dyDescent="0.2">
      <c r="C45" s="147"/>
    </row>
    <row r="46" spans="1:10" x14ac:dyDescent="0.2">
      <c r="C46" s="147"/>
    </row>
    <row r="47" spans="1:10" x14ac:dyDescent="0.2">
      <c r="C47" s="147"/>
    </row>
    <row r="48" spans="1:10" x14ac:dyDescent="0.2">
      <c r="C48" s="159"/>
    </row>
  </sheetData>
  <mergeCells count="10">
    <mergeCell ref="A17:J17"/>
    <mergeCell ref="D1:F1"/>
    <mergeCell ref="C3:F3"/>
    <mergeCell ref="G3:J3"/>
    <mergeCell ref="A6:J6"/>
    <mergeCell ref="A15:B15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scaleWithDoc="0" alignWithMargins="0">
    <oddFooter xml:space="preserve">&amp;L&amp;A&amp;R113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7" workbookViewId="0">
      <selection activeCell="M28" sqref="M28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6.285156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181</v>
      </c>
    </row>
    <row r="2" spans="1:10" ht="15" x14ac:dyDescent="0.2">
      <c r="A2" s="29" t="s">
        <v>180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>
      <c r="A3" s="6" t="s">
        <v>183</v>
      </c>
    </row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990000</v>
      </c>
      <c r="D8" s="22">
        <v>990000</v>
      </c>
      <c r="E8" s="61">
        <v>990000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391300</v>
      </c>
      <c r="E9" s="64">
        <v>391300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215600</v>
      </c>
      <c r="E10" s="64">
        <v>215503.2</v>
      </c>
      <c r="F10" s="43">
        <f>E10/D10</f>
        <v>0.99955102040816335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12800</v>
      </c>
      <c r="E11" s="64">
        <v>12824.46</v>
      </c>
      <c r="F11" s="43">
        <f>E11/D11</f>
        <v>1.0019109374999999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550000</v>
      </c>
      <c r="D13" s="64">
        <v>312400</v>
      </c>
      <c r="E13" s="64">
        <v>312450</v>
      </c>
      <c r="F13" s="43">
        <f>E13/D13</f>
        <v>1.0001600512163893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700000</v>
      </c>
      <c r="D14" s="64">
        <v>526900</v>
      </c>
      <c r="E14" s="64">
        <v>526932.34</v>
      </c>
      <c r="F14" s="43">
        <f>E14/D14</f>
        <v>1.0000613778705636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0</v>
      </c>
      <c r="D15" s="67">
        <v>88300</v>
      </c>
      <c r="E15" s="67">
        <v>88225.56</v>
      </c>
      <c r="F15" s="43">
        <f>E15/D15</f>
        <v>0.99915696489241224</v>
      </c>
      <c r="G15" s="133">
        <v>51000</v>
      </c>
      <c r="H15" s="66">
        <v>122700</v>
      </c>
      <c r="I15" s="67">
        <v>123301</v>
      </c>
      <c r="J15" s="43">
        <f>I15/H15</f>
        <v>1.0048981255093725</v>
      </c>
    </row>
    <row r="16" spans="1:10" ht="15" customHeight="1" thickBot="1" x14ac:dyDescent="0.25">
      <c r="A16" s="174" t="s">
        <v>163</v>
      </c>
      <c r="B16" s="175"/>
      <c r="C16" s="166">
        <v>0</v>
      </c>
      <c r="D16" s="70">
        <v>60600</v>
      </c>
      <c r="E16" s="70">
        <v>60595.07</v>
      </c>
      <c r="F16" s="43">
        <f>E16/D16</f>
        <v>0.99991864686468646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90000</v>
      </c>
      <c r="D18" s="72">
        <v>29600</v>
      </c>
      <c r="E18" s="61">
        <v>29645</v>
      </c>
      <c r="F18" s="43">
        <f t="shared" ref="F18:F23" si="0">E18/D18</f>
        <v>1.0015202702702704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155000</v>
      </c>
      <c r="D19" s="61">
        <v>129900</v>
      </c>
      <c r="E19" s="61">
        <v>129838.82</v>
      </c>
      <c r="F19" s="43">
        <f t="shared" si="0"/>
        <v>0.99952902232486529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700000</v>
      </c>
      <c r="D20" s="61">
        <v>526900</v>
      </c>
      <c r="E20" s="61">
        <v>526935.34</v>
      </c>
      <c r="F20" s="43">
        <f t="shared" si="0"/>
        <v>1.0000670715505788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182000</v>
      </c>
      <c r="D21" s="72">
        <v>263100</v>
      </c>
      <c r="E21" s="72">
        <v>263140.52</v>
      </c>
      <c r="F21" s="43">
        <f t="shared" si="0"/>
        <v>1.0001540098821742</v>
      </c>
      <c r="G21" s="123">
        <v>9000</v>
      </c>
      <c r="H21" s="75">
        <v>9200</v>
      </c>
      <c r="I21" s="72">
        <v>9212.2999999999993</v>
      </c>
      <c r="J21" s="43">
        <f>I21/H21</f>
        <v>1.0013369565217392</v>
      </c>
    </row>
    <row r="22" spans="1:10" ht="15" customHeight="1" x14ac:dyDescent="0.2">
      <c r="A22" s="10" t="s">
        <v>127</v>
      </c>
      <c r="B22" s="11">
        <v>502</v>
      </c>
      <c r="C22" s="74">
        <v>395000</v>
      </c>
      <c r="D22" s="72">
        <v>221200</v>
      </c>
      <c r="E22" s="72">
        <v>221105.77</v>
      </c>
      <c r="F22" s="43">
        <f t="shared" si="0"/>
        <v>0.99957400542495478</v>
      </c>
      <c r="G22" s="123">
        <v>8000</v>
      </c>
      <c r="H22" s="75">
        <v>20200</v>
      </c>
      <c r="I22" s="72">
        <v>20161.82</v>
      </c>
      <c r="J22" s="43">
        <f>I22/H22</f>
        <v>0.998109900990099</v>
      </c>
    </row>
    <row r="23" spans="1:10" ht="15" customHeight="1" x14ac:dyDescent="0.2">
      <c r="A23" s="10" t="s">
        <v>128</v>
      </c>
      <c r="B23" s="11">
        <v>502</v>
      </c>
      <c r="C23" s="74">
        <v>93000</v>
      </c>
      <c r="D23" s="72">
        <v>75100</v>
      </c>
      <c r="E23" s="72">
        <v>75113.119999999995</v>
      </c>
      <c r="F23" s="43">
        <f t="shared" si="0"/>
        <v>1.0001747003994672</v>
      </c>
      <c r="G23" s="123">
        <v>3000</v>
      </c>
      <c r="H23" s="75">
        <v>10400</v>
      </c>
      <c r="I23" s="72">
        <v>10380.879999999999</v>
      </c>
      <c r="J23" s="43">
        <f>I23/H23</f>
        <v>0.99816153846153843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33100</v>
      </c>
      <c r="D26" s="72">
        <v>23000</v>
      </c>
      <c r="E26" s="72">
        <v>23026.54</v>
      </c>
      <c r="F26" s="43">
        <f t="shared" ref="F26:F33" si="1">E26/D26</f>
        <v>1.0011539130434783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19000</v>
      </c>
      <c r="D27" s="72">
        <v>0</v>
      </c>
      <c r="E27" s="72">
        <v>0</v>
      </c>
      <c r="F27" s="43">
        <v>0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600</v>
      </c>
      <c r="E28" s="72">
        <v>573</v>
      </c>
      <c r="F28" s="43">
        <f t="shared" si="1"/>
        <v>0.95499999999999996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329000</v>
      </c>
      <c r="D29" s="72">
        <v>438000</v>
      </c>
      <c r="E29" s="72">
        <v>437979.06</v>
      </c>
      <c r="F29" s="43">
        <f t="shared" si="1"/>
        <v>0.99995219178082195</v>
      </c>
      <c r="G29" s="123">
        <v>0</v>
      </c>
      <c r="H29" s="75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0</v>
      </c>
      <c r="D30" s="72">
        <v>443100</v>
      </c>
      <c r="E30" s="72">
        <v>443210</v>
      </c>
      <c r="F30" s="43">
        <f t="shared" si="1"/>
        <v>1.0002482509591515</v>
      </c>
      <c r="G30" s="123">
        <v>9000</v>
      </c>
      <c r="H30" s="75">
        <v>600</v>
      </c>
      <c r="I30" s="72">
        <v>552</v>
      </c>
      <c r="J30" s="43">
        <f>I30/H30</f>
        <v>0.92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150400</v>
      </c>
      <c r="E31" s="72">
        <v>150299</v>
      </c>
      <c r="F31" s="43">
        <f t="shared" si="1"/>
        <v>0.99932845744680854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5000</v>
      </c>
      <c r="D32" s="72">
        <v>43500</v>
      </c>
      <c r="E32" s="72">
        <v>43511.6</v>
      </c>
      <c r="F32" s="43">
        <f t="shared" si="1"/>
        <v>1.0002666666666666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9800</v>
      </c>
      <c r="E33" s="72">
        <v>9814.4</v>
      </c>
      <c r="F33" s="43">
        <f t="shared" si="1"/>
        <v>1.001469387755102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4900</v>
      </c>
      <c r="E37" s="72">
        <v>4824.46</v>
      </c>
      <c r="F37" s="43">
        <f>E37/D37</f>
        <v>0.9845836734693878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238900</v>
      </c>
      <c r="D39" s="72">
        <v>238800</v>
      </c>
      <c r="E39" s="72">
        <v>238814</v>
      </c>
      <c r="F39" s="43">
        <f>E39/D39</f>
        <v>1.0000586264656617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0</v>
      </c>
      <c r="E40" s="77">
        <v>0</v>
      </c>
      <c r="F40" s="49">
        <v>0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2240000</v>
      </c>
      <c r="D41" s="50">
        <f>SUM(D8:D16)</f>
        <v>2597900</v>
      </c>
      <c r="E41" s="50">
        <f>SUM(E8:E16)</f>
        <v>2597830.63</v>
      </c>
      <c r="F41" s="51">
        <f>E41/D41</f>
        <v>0.99997329766349741</v>
      </c>
      <c r="G41" s="52">
        <f>SUM(G8:G16)</f>
        <v>51000</v>
      </c>
      <c r="H41" s="52">
        <f>SUM(H8:H16)</f>
        <v>122700</v>
      </c>
      <c r="I41" s="53">
        <f>SUM(I8:I16)</f>
        <v>123301</v>
      </c>
      <c r="J41" s="51">
        <f>I41/H41</f>
        <v>1.0048981255093725</v>
      </c>
    </row>
    <row r="42" spans="1:14" ht="15" customHeight="1" thickBot="1" x14ac:dyDescent="0.25">
      <c r="A42" s="13" t="s">
        <v>21</v>
      </c>
      <c r="B42" s="16"/>
      <c r="C42" s="54">
        <f>-SUM(C18:C40)</f>
        <v>-2240000</v>
      </c>
      <c r="D42" s="54">
        <f>-SUM(D18:D40)</f>
        <v>-2597900</v>
      </c>
      <c r="E42" s="54">
        <f>-SUM(E18:E40)</f>
        <v>-2597830.63</v>
      </c>
      <c r="F42" s="43">
        <f>E42/D42</f>
        <v>0.99997329766349741</v>
      </c>
      <c r="G42" s="55">
        <f>-SUM(G18:G40)</f>
        <v>-29000</v>
      </c>
      <c r="H42" s="55">
        <f>-SUM(H18:H40)</f>
        <v>-40400</v>
      </c>
      <c r="I42" s="56">
        <f>-SUM(I18:I40)</f>
        <v>-40307</v>
      </c>
      <c r="J42" s="43">
        <f>I42/H42</f>
        <v>0.99769801980198025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22000</v>
      </c>
      <c r="H43" s="79">
        <f>+H41+H42</f>
        <v>82300</v>
      </c>
      <c r="I43" s="79">
        <f>+I41+I42</f>
        <v>82994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82994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  <row r="48" spans="1:14" x14ac:dyDescent="0.2">
      <c r="C48" s="148"/>
    </row>
  </sheetData>
  <mergeCells count="10">
    <mergeCell ref="A14:B14"/>
    <mergeCell ref="A15:B15"/>
    <mergeCell ref="A16:B16"/>
    <mergeCell ref="A17:J17"/>
    <mergeCell ref="D2:F2"/>
    <mergeCell ref="C4:F4"/>
    <mergeCell ref="G4:J4"/>
    <mergeCell ref="A7:J7"/>
    <mergeCell ref="A8:B8"/>
    <mergeCell ref="A13:B13"/>
  </mergeCells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7" workbookViewId="0">
      <selection activeCell="E34" sqref="E34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6.285156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98</v>
      </c>
    </row>
    <row r="2" spans="1:10" ht="15" x14ac:dyDescent="0.2">
      <c r="A2" s="29" t="s">
        <v>99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614300</v>
      </c>
      <c r="D8" s="22">
        <v>614300</v>
      </c>
      <c r="E8" s="61">
        <v>614300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283400</v>
      </c>
      <c r="E9" s="64">
        <v>283400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-8800</v>
      </c>
      <c r="E10" s="64">
        <v>-8772.5</v>
      </c>
      <c r="F10" s="43">
        <f>E10/D10</f>
        <v>0.99687499999999996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12500</v>
      </c>
      <c r="E11" s="64">
        <v>12504.83</v>
      </c>
      <c r="F11" s="43">
        <f>E11/D11</f>
        <v>1.0003864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400000</v>
      </c>
      <c r="D13" s="64">
        <v>400000</v>
      </c>
      <c r="E13" s="64">
        <v>283975</v>
      </c>
      <c r="F13" s="43">
        <f>E13/D13</f>
        <v>0.7099375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590000</v>
      </c>
      <c r="D14" s="64">
        <v>590000</v>
      </c>
      <c r="E14" s="64">
        <v>410260</v>
      </c>
      <c r="F14" s="43">
        <f>E14/D14</f>
        <v>0.69535593220338987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500</v>
      </c>
      <c r="D15" s="67">
        <v>38800</v>
      </c>
      <c r="E15" s="67">
        <v>38773.15</v>
      </c>
      <c r="F15" s="43">
        <f>E15/D15</f>
        <v>0.99930798969072165</v>
      </c>
      <c r="G15" s="133">
        <v>22000</v>
      </c>
      <c r="H15" s="66">
        <v>22000</v>
      </c>
      <c r="I15" s="67">
        <v>21462.5</v>
      </c>
      <c r="J15" s="43">
        <f>I15/H15</f>
        <v>0.97556818181818183</v>
      </c>
    </row>
    <row r="16" spans="1:10" ht="15" customHeight="1" thickBot="1" x14ac:dyDescent="0.25">
      <c r="A16" s="174" t="s">
        <v>163</v>
      </c>
      <c r="B16" s="175"/>
      <c r="C16" s="166">
        <v>0</v>
      </c>
      <c r="D16" s="70">
        <v>19300</v>
      </c>
      <c r="E16" s="70">
        <v>19276</v>
      </c>
      <c r="F16" s="43">
        <f>E16/D16</f>
        <v>0.99875647668393785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40000</v>
      </c>
      <c r="D18" s="72">
        <v>43500</v>
      </c>
      <c r="E18" s="61">
        <v>43450</v>
      </c>
      <c r="F18" s="43">
        <f>E18/D18</f>
        <v>0.99885057471264371</v>
      </c>
      <c r="G18" s="43">
        <f>F18/E18</f>
        <v>2.2988505747126437E-5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50000</v>
      </c>
      <c r="D19" s="61">
        <v>87400</v>
      </c>
      <c r="E19" s="61">
        <v>87397.45</v>
      </c>
      <c r="F19" s="43">
        <f t="shared" ref="F19:F42" si="0">E19/D19</f>
        <v>0.99997082379862701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590000</v>
      </c>
      <c r="D20" s="61">
        <v>590000</v>
      </c>
      <c r="E20" s="61">
        <v>406153.38</v>
      </c>
      <c r="F20" s="43">
        <f t="shared" si="0"/>
        <v>0.68839555932203389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220000</v>
      </c>
      <c r="D21" s="72">
        <v>220000</v>
      </c>
      <c r="E21" s="72">
        <v>153468.35</v>
      </c>
      <c r="F21" s="43">
        <f t="shared" si="0"/>
        <v>0.6975834090909091</v>
      </c>
      <c r="G21" s="123">
        <v>5000</v>
      </c>
      <c r="H21" s="75">
        <v>5000</v>
      </c>
      <c r="I21" s="72">
        <v>5000</v>
      </c>
      <c r="J21" s="43">
        <f>I21/H21</f>
        <v>1</v>
      </c>
    </row>
    <row r="22" spans="1:10" ht="15" customHeight="1" x14ac:dyDescent="0.2">
      <c r="A22" s="10" t="s">
        <v>127</v>
      </c>
      <c r="B22" s="11">
        <v>502</v>
      </c>
      <c r="C22" s="74">
        <v>155000</v>
      </c>
      <c r="D22" s="72">
        <v>208800</v>
      </c>
      <c r="E22" s="72">
        <v>208818.84</v>
      </c>
      <c r="F22" s="43">
        <f>E22/D22</f>
        <v>1.0000902298850574</v>
      </c>
      <c r="G22" s="123">
        <v>5500</v>
      </c>
      <c r="H22" s="75">
        <v>5500</v>
      </c>
      <c r="I22" s="72">
        <v>5500</v>
      </c>
      <c r="J22" s="43">
        <f>I22/H22</f>
        <v>1</v>
      </c>
    </row>
    <row r="23" spans="1:10" ht="15" customHeight="1" x14ac:dyDescent="0.2">
      <c r="A23" s="10" t="s">
        <v>128</v>
      </c>
      <c r="B23" s="11">
        <v>502</v>
      </c>
      <c r="C23" s="74">
        <v>65000</v>
      </c>
      <c r="D23" s="72">
        <v>65000</v>
      </c>
      <c r="E23" s="72">
        <v>56879</v>
      </c>
      <c r="F23" s="43">
        <f>E23/D23</f>
        <v>0.87506153846153845</v>
      </c>
      <c r="G23" s="123">
        <v>0</v>
      </c>
      <c r="H23" s="75">
        <v>0</v>
      </c>
      <c r="I23" s="72">
        <v>0</v>
      </c>
      <c r="J23" s="43">
        <v>0</v>
      </c>
    </row>
    <row r="24" spans="1:10" ht="15" customHeight="1" x14ac:dyDescent="0.2">
      <c r="A24" s="10" t="s">
        <v>129</v>
      </c>
      <c r="B24" s="11">
        <v>502</v>
      </c>
      <c r="C24" s="74">
        <v>8000</v>
      </c>
      <c r="D24" s="72">
        <v>8000</v>
      </c>
      <c r="E24" s="72">
        <v>7304.29</v>
      </c>
      <c r="F24" s="43">
        <f>E24/D24</f>
        <v>0.91303624999999999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96700</v>
      </c>
      <c r="D26" s="72">
        <v>48700</v>
      </c>
      <c r="E26" s="72">
        <v>48699.01</v>
      </c>
      <c r="F26" s="43">
        <f t="shared" si="0"/>
        <v>0.99997967145790556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7000</v>
      </c>
      <c r="D27" s="72">
        <v>7000</v>
      </c>
      <c r="E27" s="72">
        <v>0</v>
      </c>
      <c r="F27" s="43">
        <f t="shared" si="0"/>
        <v>0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125000</v>
      </c>
      <c r="D29" s="72">
        <v>189900</v>
      </c>
      <c r="E29" s="72">
        <v>189949.03</v>
      </c>
      <c r="F29" s="43">
        <f t="shared" si="0"/>
        <v>1.0002581885202739</v>
      </c>
      <c r="G29" s="123">
        <v>0</v>
      </c>
      <c r="H29" s="75">
        <v>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88000</v>
      </c>
      <c r="D30" s="72">
        <v>234900</v>
      </c>
      <c r="E30" s="72">
        <v>208700</v>
      </c>
      <c r="F30" s="43">
        <f t="shared" si="0"/>
        <v>0.88846317581949763</v>
      </c>
      <c r="G30" s="123">
        <v>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135</v>
      </c>
      <c r="B31" s="11">
        <v>524</v>
      </c>
      <c r="C31" s="74">
        <v>29900</v>
      </c>
      <c r="D31" s="72">
        <v>100500</v>
      </c>
      <c r="E31" s="72">
        <v>70526</v>
      </c>
      <c r="F31" s="43">
        <f t="shared" si="0"/>
        <v>0.70175124378109455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1800</v>
      </c>
      <c r="D32" s="72">
        <v>12800</v>
      </c>
      <c r="E32" s="72">
        <v>12809.2</v>
      </c>
      <c r="F32" s="43">
        <f t="shared" si="0"/>
        <v>1.0007187500000001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400</v>
      </c>
      <c r="D33" s="72">
        <v>400</v>
      </c>
      <c r="E33" s="72">
        <v>0</v>
      </c>
      <c r="F33" s="43">
        <f t="shared" si="0"/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4500</v>
      </c>
      <c r="E37" s="72">
        <v>4504.83</v>
      </c>
      <c r="F37" s="43">
        <f>E37/D37</f>
        <v>1.0010733333333333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128000</v>
      </c>
      <c r="D39" s="72">
        <v>128000</v>
      </c>
      <c r="E39" s="72">
        <v>123923.04</v>
      </c>
      <c r="F39" s="43">
        <f t="shared" si="0"/>
        <v>0.96814875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100</v>
      </c>
      <c r="E40" s="77">
        <v>52.84</v>
      </c>
      <c r="F40" s="43">
        <f>E40/D40</f>
        <v>0.52839999999999998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1604800</v>
      </c>
      <c r="D41" s="50">
        <f>SUM(D8:D16)</f>
        <v>1949500</v>
      </c>
      <c r="E41" s="50">
        <f>SUM(E8:E16)</f>
        <v>1653716.48</v>
      </c>
      <c r="F41" s="51">
        <f t="shared" si="0"/>
        <v>0.8482772403180302</v>
      </c>
      <c r="G41" s="52">
        <f>SUM(G8:G16)</f>
        <v>22000</v>
      </c>
      <c r="H41" s="52">
        <f>SUM(H8:H16)</f>
        <v>22000</v>
      </c>
      <c r="I41" s="53">
        <f>SUM(I8:I16)</f>
        <v>21462.5</v>
      </c>
      <c r="J41" s="51">
        <f>I41/H41</f>
        <v>0.97556818181818183</v>
      </c>
    </row>
    <row r="42" spans="1:14" ht="15" customHeight="1" thickBot="1" x14ac:dyDescent="0.25">
      <c r="A42" s="13" t="s">
        <v>21</v>
      </c>
      <c r="B42" s="16"/>
      <c r="C42" s="54">
        <f>-SUM(C18:C40)</f>
        <v>-1604800</v>
      </c>
      <c r="D42" s="54">
        <f>-SUM(D18:D40)</f>
        <v>-1949500</v>
      </c>
      <c r="E42" s="54">
        <f>-SUM(E18:E40)</f>
        <v>-1622635.26</v>
      </c>
      <c r="F42" s="43">
        <f t="shared" si="0"/>
        <v>0.83233406514490893</v>
      </c>
      <c r="G42" s="55">
        <f>-SUM(G18:G40)</f>
        <v>-10500.000022988504</v>
      </c>
      <c r="H42" s="55">
        <f>-SUM(H18:H40)</f>
        <v>-10500</v>
      </c>
      <c r="I42" s="56">
        <f>-SUM(I18:I40)</f>
        <v>-10500</v>
      </c>
      <c r="J42" s="43">
        <f>I42/H42</f>
        <v>1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31081.219999999972</v>
      </c>
      <c r="F43" s="59" t="s">
        <v>19</v>
      </c>
      <c r="G43" s="135">
        <f>+G41+G42</f>
        <v>11499.999977011496</v>
      </c>
      <c r="H43" s="79">
        <f>+H41+H42</f>
        <v>11500</v>
      </c>
      <c r="I43" s="79">
        <f>+I41+I42</f>
        <v>10962.5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42043.719999999972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  <row r="48" spans="1:14" x14ac:dyDescent="0.2">
      <c r="C48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7" workbookViewId="0">
      <selection activeCell="D19" sqref="D19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2" width="10.7109375" style="5" bestFit="1" customWidth="1"/>
    <col min="13" max="16384" width="9.140625" style="5"/>
  </cols>
  <sheetData>
    <row r="1" spans="1:12" ht="15.6" customHeight="1" x14ac:dyDescent="0.2">
      <c r="A1" s="29" t="s">
        <v>96</v>
      </c>
    </row>
    <row r="2" spans="1:12" ht="15" x14ac:dyDescent="0.2">
      <c r="A2" s="29" t="s">
        <v>97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2" ht="13.5" thickBot="1" x14ac:dyDescent="0.25"/>
    <row r="4" spans="1:12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2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2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2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2" ht="15" customHeight="1" x14ac:dyDescent="0.2">
      <c r="A8" s="181" t="s">
        <v>198</v>
      </c>
      <c r="B8" s="182"/>
      <c r="C8" s="24">
        <v>602000</v>
      </c>
      <c r="D8" s="22">
        <v>603500</v>
      </c>
      <c r="E8" s="61">
        <v>603500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2" ht="15" customHeight="1" x14ac:dyDescent="0.2">
      <c r="A9" s="13" t="s">
        <v>197</v>
      </c>
      <c r="B9" s="16"/>
      <c r="C9" s="164">
        <v>0</v>
      </c>
      <c r="D9" s="64">
        <v>368900</v>
      </c>
      <c r="E9" s="64">
        <v>368900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2" ht="15" customHeight="1" x14ac:dyDescent="0.2">
      <c r="A10" s="13" t="s">
        <v>209</v>
      </c>
      <c r="B10" s="16"/>
      <c r="C10" s="164">
        <v>0</v>
      </c>
      <c r="D10" s="64">
        <v>509500</v>
      </c>
      <c r="E10" s="64">
        <v>205391.42</v>
      </c>
      <c r="F10" s="43">
        <f>E10/D10</f>
        <v>0.40312349362119726</v>
      </c>
      <c r="G10" s="132">
        <v>0</v>
      </c>
      <c r="H10" s="63">
        <v>0</v>
      </c>
      <c r="I10" s="64">
        <v>0</v>
      </c>
      <c r="J10" s="46">
        <v>0</v>
      </c>
    </row>
    <row r="11" spans="1:12" ht="15" customHeight="1" x14ac:dyDescent="0.2">
      <c r="A11" s="13" t="s">
        <v>234</v>
      </c>
      <c r="B11" s="20"/>
      <c r="C11" s="164">
        <v>0</v>
      </c>
      <c r="D11" s="64">
        <v>125500</v>
      </c>
      <c r="E11" s="64">
        <v>125547.08</v>
      </c>
      <c r="F11" s="43">
        <f>E11/D11</f>
        <v>1.0003751394422311</v>
      </c>
      <c r="G11" s="132">
        <v>0</v>
      </c>
      <c r="H11" s="63">
        <v>0</v>
      </c>
      <c r="I11" s="64">
        <v>0</v>
      </c>
      <c r="J11" s="46">
        <v>0</v>
      </c>
    </row>
    <row r="12" spans="1:12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2" ht="15" customHeight="1" x14ac:dyDescent="0.2">
      <c r="A13" s="183" t="s">
        <v>58</v>
      </c>
      <c r="B13" s="184"/>
      <c r="C13" s="164">
        <v>460000</v>
      </c>
      <c r="D13" s="64">
        <v>270000</v>
      </c>
      <c r="E13" s="64">
        <v>269875</v>
      </c>
      <c r="F13" s="43">
        <f>E13/D13</f>
        <v>0.999537037037037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2" ht="15" customHeight="1" x14ac:dyDescent="0.2">
      <c r="A14" s="183" t="s">
        <v>59</v>
      </c>
      <c r="B14" s="185"/>
      <c r="C14" s="164">
        <v>790000</v>
      </c>
      <c r="D14" s="64">
        <v>573000</v>
      </c>
      <c r="E14" s="64">
        <v>573007.4</v>
      </c>
      <c r="F14" s="43">
        <f>E14/D14</f>
        <v>1.0000129144851659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2" ht="15" customHeight="1" x14ac:dyDescent="0.2">
      <c r="A15" s="183" t="s">
        <v>60</v>
      </c>
      <c r="B15" s="194"/>
      <c r="C15" s="165">
        <v>100</v>
      </c>
      <c r="D15" s="67">
        <v>58200</v>
      </c>
      <c r="E15" s="67">
        <v>58169.2</v>
      </c>
      <c r="F15" s="43">
        <f>E15/D15</f>
        <v>0.99947079037800679</v>
      </c>
      <c r="G15" s="133">
        <v>80600</v>
      </c>
      <c r="H15" s="66">
        <v>79700</v>
      </c>
      <c r="I15" s="67">
        <v>74975</v>
      </c>
      <c r="J15" s="43">
        <f>I15/H15</f>
        <v>0.9407151819322459</v>
      </c>
    </row>
    <row r="16" spans="1:12" ht="15" customHeight="1" thickBot="1" x14ac:dyDescent="0.25">
      <c r="A16" s="174" t="s">
        <v>219</v>
      </c>
      <c r="B16" s="175"/>
      <c r="C16" s="166">
        <v>0</v>
      </c>
      <c r="D16" s="70">
        <v>456900</v>
      </c>
      <c r="E16" s="70">
        <v>456837.58</v>
      </c>
      <c r="F16" s="43">
        <f>E16/D16</f>
        <v>0.9998633836725761</v>
      </c>
      <c r="G16" s="134">
        <v>0</v>
      </c>
      <c r="H16" s="69">
        <v>0</v>
      </c>
      <c r="I16" s="70">
        <v>0</v>
      </c>
      <c r="J16" s="47">
        <f>IF(ISERR(I16/H16),0,I16/H16)</f>
        <v>0</v>
      </c>
      <c r="L16" s="44"/>
    </row>
    <row r="17" spans="1:12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  <c r="L17" s="44"/>
    </row>
    <row r="18" spans="1:12" ht="15" customHeight="1" x14ac:dyDescent="0.2">
      <c r="A18" s="18" t="s">
        <v>123</v>
      </c>
      <c r="B18" s="19">
        <v>558</v>
      </c>
      <c r="C18" s="71">
        <v>0</v>
      </c>
      <c r="D18" s="72">
        <v>524600</v>
      </c>
      <c r="E18" s="61">
        <v>510623.29</v>
      </c>
      <c r="F18" s="43">
        <f t="shared" ref="F18:F23" si="0">E18/D18</f>
        <v>0.97335739611132288</v>
      </c>
      <c r="G18" s="21">
        <v>0</v>
      </c>
      <c r="H18" s="73">
        <v>0</v>
      </c>
      <c r="I18" s="61">
        <v>0</v>
      </c>
      <c r="J18" s="43">
        <v>0</v>
      </c>
      <c r="L18" s="44"/>
    </row>
    <row r="19" spans="1:12" ht="15" customHeight="1" x14ac:dyDescent="0.2">
      <c r="A19" s="18" t="s">
        <v>124</v>
      </c>
      <c r="B19" s="19">
        <v>501</v>
      </c>
      <c r="C19" s="71">
        <v>79000</v>
      </c>
      <c r="D19" s="61">
        <v>211700</v>
      </c>
      <c r="E19" s="61">
        <v>131548.04999999999</v>
      </c>
      <c r="F19" s="43">
        <f t="shared" si="0"/>
        <v>0.62138899385923474</v>
      </c>
      <c r="G19" s="21">
        <v>0</v>
      </c>
      <c r="H19" s="73">
        <v>61100</v>
      </c>
      <c r="I19" s="61">
        <v>0</v>
      </c>
      <c r="J19" s="43">
        <v>0</v>
      </c>
    </row>
    <row r="20" spans="1:12" ht="15" customHeight="1" x14ac:dyDescent="0.2">
      <c r="A20" s="18" t="s">
        <v>125</v>
      </c>
      <c r="B20" s="19">
        <v>501</v>
      </c>
      <c r="C20" s="71">
        <v>790000</v>
      </c>
      <c r="D20" s="61">
        <v>586600</v>
      </c>
      <c r="E20" s="61">
        <v>586554.48</v>
      </c>
      <c r="F20" s="43">
        <f t="shared" si="0"/>
        <v>0.99992240027275825</v>
      </c>
      <c r="G20" s="21">
        <v>0</v>
      </c>
      <c r="H20" s="73">
        <v>0</v>
      </c>
      <c r="I20" s="61">
        <v>0</v>
      </c>
      <c r="J20" s="43">
        <v>0</v>
      </c>
    </row>
    <row r="21" spans="1:12" ht="15" customHeight="1" x14ac:dyDescent="0.2">
      <c r="A21" s="10" t="s">
        <v>126</v>
      </c>
      <c r="B21" s="11">
        <v>502</v>
      </c>
      <c r="C21" s="74">
        <v>243700</v>
      </c>
      <c r="D21" s="72">
        <v>212000</v>
      </c>
      <c r="E21" s="72">
        <v>211982.62</v>
      </c>
      <c r="F21" s="43">
        <f t="shared" si="0"/>
        <v>0.99991801886792453</v>
      </c>
      <c r="G21" s="123">
        <v>13000</v>
      </c>
      <c r="H21" s="75">
        <v>13000</v>
      </c>
      <c r="I21" s="72">
        <v>9416</v>
      </c>
      <c r="J21" s="43">
        <f>I21/H21</f>
        <v>0.72430769230769232</v>
      </c>
    </row>
    <row r="22" spans="1:12" ht="15" customHeight="1" x14ac:dyDescent="0.2">
      <c r="A22" s="10" t="s">
        <v>127</v>
      </c>
      <c r="B22" s="11">
        <v>502</v>
      </c>
      <c r="C22" s="74">
        <v>135700</v>
      </c>
      <c r="D22" s="72">
        <v>116000</v>
      </c>
      <c r="E22" s="72">
        <v>116102.1</v>
      </c>
      <c r="F22" s="43">
        <f t="shared" si="0"/>
        <v>1.0008801724137932</v>
      </c>
      <c r="G22" s="123">
        <v>900</v>
      </c>
      <c r="H22" s="75">
        <v>600</v>
      </c>
      <c r="I22" s="72">
        <v>1300</v>
      </c>
      <c r="J22" s="43">
        <f>I22/H22</f>
        <v>2.1666666666666665</v>
      </c>
    </row>
    <row r="23" spans="1:12" ht="15" customHeight="1" x14ac:dyDescent="0.2">
      <c r="A23" s="10" t="s">
        <v>128</v>
      </c>
      <c r="B23" s="11">
        <v>502</v>
      </c>
      <c r="C23" s="74">
        <v>56000</v>
      </c>
      <c r="D23" s="72">
        <v>87400</v>
      </c>
      <c r="E23" s="72">
        <v>87398.7</v>
      </c>
      <c r="F23" s="43">
        <f t="shared" si="0"/>
        <v>0.99998512585812349</v>
      </c>
      <c r="G23" s="123">
        <v>5000</v>
      </c>
      <c r="H23" s="75">
        <v>5000</v>
      </c>
      <c r="I23" s="72">
        <v>3875</v>
      </c>
      <c r="J23" s="43">
        <f>I23/H23</f>
        <v>0.77500000000000002</v>
      </c>
    </row>
    <row r="24" spans="1:12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2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2" ht="15" customHeight="1" x14ac:dyDescent="0.2">
      <c r="A26" s="10" t="s">
        <v>131</v>
      </c>
      <c r="B26" s="11">
        <v>511</v>
      </c>
      <c r="C26" s="74">
        <v>12000</v>
      </c>
      <c r="D26" s="72">
        <v>55000</v>
      </c>
      <c r="E26" s="72">
        <v>55049.1</v>
      </c>
      <c r="F26" s="43">
        <f>E26/D26</f>
        <v>1.0008927272727273</v>
      </c>
      <c r="G26" s="123">
        <v>0</v>
      </c>
      <c r="H26" s="75">
        <v>0</v>
      </c>
      <c r="I26" s="72">
        <v>0</v>
      </c>
      <c r="J26" s="43">
        <v>0</v>
      </c>
    </row>
    <row r="27" spans="1:12" ht="15" customHeight="1" x14ac:dyDescent="0.2">
      <c r="A27" s="10" t="s">
        <v>141</v>
      </c>
      <c r="B27" s="11">
        <v>512</v>
      </c>
      <c r="C27" s="74">
        <v>11000</v>
      </c>
      <c r="D27" s="72">
        <v>11000</v>
      </c>
      <c r="E27" s="72">
        <v>8800</v>
      </c>
      <c r="F27" s="43">
        <f>E27/D27</f>
        <v>0.8</v>
      </c>
      <c r="G27" s="123">
        <v>0</v>
      </c>
      <c r="H27" s="75">
        <v>0</v>
      </c>
      <c r="I27" s="72">
        <v>0</v>
      </c>
      <c r="J27" s="43">
        <v>0</v>
      </c>
    </row>
    <row r="28" spans="1:12" ht="15" customHeight="1" x14ac:dyDescent="0.2">
      <c r="A28" s="10" t="s">
        <v>132</v>
      </c>
      <c r="B28" s="11">
        <v>513</v>
      </c>
      <c r="C28" s="74">
        <v>500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2" ht="15" customHeight="1" x14ac:dyDescent="0.2">
      <c r="A29" s="10" t="s">
        <v>133</v>
      </c>
      <c r="B29" s="11">
        <v>518</v>
      </c>
      <c r="C29" s="74">
        <v>255200</v>
      </c>
      <c r="D29" s="72">
        <v>300000</v>
      </c>
      <c r="E29" s="72">
        <v>288483.63</v>
      </c>
      <c r="F29" s="43">
        <f>E29/D29</f>
        <v>0.96161209999999997</v>
      </c>
      <c r="G29" s="123">
        <v>0</v>
      </c>
      <c r="H29" s="75">
        <v>0</v>
      </c>
      <c r="I29" s="72">
        <v>0</v>
      </c>
      <c r="J29" s="43">
        <v>0</v>
      </c>
    </row>
    <row r="30" spans="1:12" ht="15" customHeight="1" x14ac:dyDescent="0.2">
      <c r="A30" s="10" t="s">
        <v>134</v>
      </c>
      <c r="B30" s="11">
        <v>521</v>
      </c>
      <c r="C30" s="74">
        <v>109000</v>
      </c>
      <c r="D30" s="72">
        <v>611200</v>
      </c>
      <c r="E30" s="72">
        <v>475255.84</v>
      </c>
      <c r="F30" s="43">
        <f>E30/D30</f>
        <v>0.77757827225130893</v>
      </c>
      <c r="G30" s="123">
        <v>0</v>
      </c>
      <c r="H30" s="75">
        <v>0</v>
      </c>
      <c r="I30" s="72">
        <v>0</v>
      </c>
      <c r="J30" s="43">
        <v>0</v>
      </c>
    </row>
    <row r="31" spans="1:12" ht="15" customHeight="1" x14ac:dyDescent="0.2">
      <c r="A31" s="10" t="s">
        <v>135</v>
      </c>
      <c r="B31" s="11">
        <v>524</v>
      </c>
      <c r="C31" s="74">
        <v>33000</v>
      </c>
      <c r="D31" s="72">
        <v>92200</v>
      </c>
      <c r="E31" s="72">
        <v>92144</v>
      </c>
      <c r="F31" s="43">
        <f>E31/D31</f>
        <v>0.99939262472885038</v>
      </c>
      <c r="G31" s="123">
        <v>0</v>
      </c>
      <c r="H31" s="75">
        <v>0</v>
      </c>
      <c r="I31" s="72">
        <v>0</v>
      </c>
      <c r="J31" s="43">
        <v>0</v>
      </c>
    </row>
    <row r="32" spans="1:12" ht="15" customHeight="1" x14ac:dyDescent="0.2">
      <c r="A32" s="10" t="s">
        <v>206</v>
      </c>
      <c r="B32" s="11">
        <v>527</v>
      </c>
      <c r="C32" s="74">
        <v>1900</v>
      </c>
      <c r="D32" s="72">
        <v>32600</v>
      </c>
      <c r="E32" s="72">
        <v>32564.93</v>
      </c>
      <c r="F32" s="43">
        <f>E32/D32</f>
        <v>0.99892423312883438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0</v>
      </c>
      <c r="E37" s="72">
        <v>0</v>
      </c>
      <c r="F37" s="43">
        <v>0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125100</v>
      </c>
      <c r="D39" s="72">
        <v>125100</v>
      </c>
      <c r="E39" s="72">
        <v>125083</v>
      </c>
      <c r="F39" s="43">
        <f>E39/D39</f>
        <v>0.99986410871302955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100</v>
      </c>
      <c r="E40" s="77">
        <v>21.94</v>
      </c>
      <c r="F40" s="43">
        <f>E40/D40</f>
        <v>0.21940000000000001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1852100</v>
      </c>
      <c r="D41" s="50">
        <f>SUM(D8:D16)</f>
        <v>2965500</v>
      </c>
      <c r="E41" s="50">
        <f>SUM(E8:E16)</f>
        <v>2661227.6800000002</v>
      </c>
      <c r="F41" s="51">
        <f>E41/D41</f>
        <v>0.89739594672062051</v>
      </c>
      <c r="G41" s="52">
        <f>SUM(G8:G16)</f>
        <v>80600</v>
      </c>
      <c r="H41" s="52">
        <f>SUM(H8:H16)</f>
        <v>79700</v>
      </c>
      <c r="I41" s="53">
        <f>SUM(I8:I16)</f>
        <v>74975</v>
      </c>
      <c r="J41" s="51">
        <f>I41/H41</f>
        <v>0.9407151819322459</v>
      </c>
    </row>
    <row r="42" spans="1:14" ht="15" customHeight="1" thickBot="1" x14ac:dyDescent="0.25">
      <c r="A42" s="13" t="s">
        <v>21</v>
      </c>
      <c r="B42" s="16"/>
      <c r="C42" s="54">
        <f>-SUM(C18:C40)</f>
        <v>-1852100</v>
      </c>
      <c r="D42" s="54">
        <f>-SUM(D18:D40)</f>
        <v>-2965500</v>
      </c>
      <c r="E42" s="54">
        <f>-SUM(E18:E40)</f>
        <v>-2721611.68</v>
      </c>
      <c r="F42" s="43">
        <f>E42/D42</f>
        <v>0.91775811161692811</v>
      </c>
      <c r="G42" s="55">
        <f>-SUM(G18:G40)</f>
        <v>-18900</v>
      </c>
      <c r="H42" s="55">
        <f>-SUM(H18:H40)</f>
        <v>-79700</v>
      </c>
      <c r="I42" s="56">
        <f>-SUM(I18:I40)</f>
        <v>-14591</v>
      </c>
      <c r="J42" s="43">
        <f>I42/H42</f>
        <v>0.18307402760351318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-60384</v>
      </c>
      <c r="F43" s="59" t="s">
        <v>19</v>
      </c>
      <c r="G43" s="135">
        <f>+G41+G42</f>
        <v>61700</v>
      </c>
      <c r="H43" s="79">
        <f>+H41+H42</f>
        <v>0</v>
      </c>
      <c r="I43" s="79">
        <f>+I41+I42</f>
        <v>60384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0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4" zoomScaleNormal="100" workbookViewId="0">
      <selection activeCell="E28" sqref="E28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42578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94</v>
      </c>
    </row>
    <row r="2" spans="1:10" ht="15" x14ac:dyDescent="0.2">
      <c r="A2" s="29" t="s">
        <v>95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529000</v>
      </c>
      <c r="D8" s="22">
        <v>529000</v>
      </c>
      <c r="E8" s="61">
        <v>529000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269400</v>
      </c>
      <c r="E9" s="64">
        <v>269400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9000</v>
      </c>
      <c r="E11" s="64">
        <v>9031.18</v>
      </c>
      <c r="F11" s="43">
        <f>E11/D11</f>
        <v>1.0034644444444445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400000</v>
      </c>
      <c r="D13" s="64">
        <v>229100</v>
      </c>
      <c r="E13" s="64">
        <v>229125</v>
      </c>
      <c r="F13" s="43">
        <f>E13/D13</f>
        <v>1.000109122653863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520000</v>
      </c>
      <c r="D14" s="64">
        <v>384100</v>
      </c>
      <c r="E14" s="64">
        <v>384129.64</v>
      </c>
      <c r="F14" s="43">
        <f>E14/D14</f>
        <v>1.0000771674043218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1000</v>
      </c>
      <c r="D15" s="67">
        <v>22000</v>
      </c>
      <c r="E15" s="67">
        <v>21997.39</v>
      </c>
      <c r="F15" s="43">
        <f>E15/D15</f>
        <v>0.9998813636363636</v>
      </c>
      <c r="G15" s="133">
        <v>70000</v>
      </c>
      <c r="H15" s="66">
        <v>70600</v>
      </c>
      <c r="I15" s="67">
        <v>70570.5</v>
      </c>
      <c r="J15" s="43">
        <f>I15/H15</f>
        <v>0.99958215297450426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34600</v>
      </c>
      <c r="E16" s="70">
        <v>34606.46</v>
      </c>
      <c r="F16" s="43">
        <f>E16/D16</f>
        <v>1.0001867052023121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18200</v>
      </c>
      <c r="E18" s="61">
        <v>18242</v>
      </c>
      <c r="F18" s="43">
        <f t="shared" ref="F18:F23" si="0">E18/D18</f>
        <v>1.0023076923076923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175900</v>
      </c>
      <c r="D19" s="61">
        <v>105200</v>
      </c>
      <c r="E19" s="61">
        <v>105348.02</v>
      </c>
      <c r="F19" s="43">
        <f t="shared" si="0"/>
        <v>1.0014070342205323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520000</v>
      </c>
      <c r="D20" s="61">
        <v>384100</v>
      </c>
      <c r="E20" s="61">
        <v>384129.64</v>
      </c>
      <c r="F20" s="43">
        <f t="shared" si="0"/>
        <v>1.0000771674043218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171000</v>
      </c>
      <c r="D21" s="72">
        <v>147900</v>
      </c>
      <c r="E21" s="72">
        <v>148251.5</v>
      </c>
      <c r="F21" s="43">
        <f t="shared" si="0"/>
        <v>1.0023766058147396</v>
      </c>
      <c r="G21" s="123">
        <v>10000</v>
      </c>
      <c r="H21" s="75">
        <v>13800</v>
      </c>
      <c r="I21" s="72">
        <v>13792.79</v>
      </c>
      <c r="J21" s="43">
        <f>I21/H21</f>
        <v>0.99947753623188407</v>
      </c>
    </row>
    <row r="22" spans="1:10" ht="15" customHeight="1" x14ac:dyDescent="0.2">
      <c r="A22" s="10" t="s">
        <v>127</v>
      </c>
      <c r="B22" s="11">
        <v>502</v>
      </c>
      <c r="C22" s="74">
        <v>126000</v>
      </c>
      <c r="D22" s="72">
        <v>118300</v>
      </c>
      <c r="E22" s="72">
        <v>118261.95</v>
      </c>
      <c r="F22" s="43">
        <f t="shared" si="0"/>
        <v>0.99967836010143696</v>
      </c>
      <c r="G22" s="123">
        <v>800</v>
      </c>
      <c r="H22" s="75">
        <v>200</v>
      </c>
      <c r="I22" s="72">
        <v>146.05000000000001</v>
      </c>
      <c r="J22" s="43">
        <f>I22/H22</f>
        <v>0.73025000000000007</v>
      </c>
    </row>
    <row r="23" spans="1:10" ht="15" customHeight="1" x14ac:dyDescent="0.2">
      <c r="A23" s="10" t="s">
        <v>128</v>
      </c>
      <c r="B23" s="11">
        <v>502</v>
      </c>
      <c r="C23" s="74">
        <v>104600</v>
      </c>
      <c r="D23" s="72">
        <v>75700</v>
      </c>
      <c r="E23" s="72">
        <v>75485.08</v>
      </c>
      <c r="F23" s="43">
        <f t="shared" si="0"/>
        <v>0.99716089828269483</v>
      </c>
      <c r="G23" s="123">
        <v>6700</v>
      </c>
      <c r="H23" s="75">
        <v>7700</v>
      </c>
      <c r="I23" s="72">
        <v>7718.92</v>
      </c>
      <c r="J23" s="43">
        <f>I23/H23</f>
        <v>1.0024571428571429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10000</v>
      </c>
      <c r="D26" s="72">
        <v>13400</v>
      </c>
      <c r="E26" s="72">
        <v>13416.54</v>
      </c>
      <c r="F26" s="43">
        <f>E26/D26</f>
        <v>1.001234328358209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5000</v>
      </c>
      <c r="D27" s="72">
        <v>4400</v>
      </c>
      <c r="E27" s="72">
        <v>4376</v>
      </c>
      <c r="F27" s="43">
        <f>E27/D27</f>
        <v>0.99454545454545451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266900</v>
      </c>
      <c r="D29" s="72">
        <v>257000</v>
      </c>
      <c r="E29" s="72">
        <v>256929.31</v>
      </c>
      <c r="F29" s="43">
        <f>E29/D29</f>
        <v>0.99972494163424119</v>
      </c>
      <c r="G29" s="123">
        <v>400</v>
      </c>
      <c r="H29" s="75">
        <v>400</v>
      </c>
      <c r="I29" s="72">
        <v>360</v>
      </c>
      <c r="J29" s="43">
        <f>I29/H29</f>
        <v>0.9</v>
      </c>
    </row>
    <row r="30" spans="1:10" ht="15" customHeight="1" x14ac:dyDescent="0.2">
      <c r="A30" s="10" t="s">
        <v>134</v>
      </c>
      <c r="B30" s="11">
        <v>521</v>
      </c>
      <c r="C30" s="74">
        <v>10000</v>
      </c>
      <c r="D30" s="72">
        <v>198400</v>
      </c>
      <c r="E30" s="72">
        <v>198400</v>
      </c>
      <c r="F30" s="43">
        <f>E30/D30</f>
        <v>1</v>
      </c>
      <c r="G30" s="123">
        <v>6300</v>
      </c>
      <c r="H30" s="75">
        <v>7000</v>
      </c>
      <c r="I30" s="72">
        <v>7000</v>
      </c>
      <c r="J30" s="43">
        <f>I30/H30</f>
        <v>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67000</v>
      </c>
      <c r="E31" s="72">
        <v>67032</v>
      </c>
      <c r="F31" s="43">
        <f>E31/D31</f>
        <v>1.0004776119402985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25800</v>
      </c>
      <c r="E32" s="72">
        <v>25745.99</v>
      </c>
      <c r="F32" s="43">
        <f>E32/D32</f>
        <v>0.99790658914728692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1100</v>
      </c>
      <c r="E37" s="72">
        <v>1031.18</v>
      </c>
      <c r="F37" s="43">
        <f>E37/D37</f>
        <v>0.93743636363636373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60400</v>
      </c>
      <c r="D39" s="72">
        <v>60400</v>
      </c>
      <c r="E39" s="72">
        <v>60373</v>
      </c>
      <c r="F39" s="43">
        <f>E39/D39</f>
        <v>0.99955298013245031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200</v>
      </c>
      <c r="D40" s="77">
        <v>300</v>
      </c>
      <c r="E40" s="77">
        <v>267.45999999999998</v>
      </c>
      <c r="F40" s="43">
        <f>E40/D40</f>
        <v>0.89153333333333329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1450000</v>
      </c>
      <c r="D41" s="50">
        <f>SUM(D8:D16)</f>
        <v>1477200</v>
      </c>
      <c r="E41" s="50">
        <f>SUM(E8:E16)</f>
        <v>1477289.67</v>
      </c>
      <c r="F41" s="51">
        <f>E41/D41</f>
        <v>1.0000607026807473</v>
      </c>
      <c r="G41" s="52">
        <f>SUM(G8:G16)</f>
        <v>70000</v>
      </c>
      <c r="H41" s="52">
        <f>SUM(H8:H16)</f>
        <v>70600</v>
      </c>
      <c r="I41" s="53">
        <f>SUM(I8:I16)</f>
        <v>70570.5</v>
      </c>
      <c r="J41" s="51">
        <f>I41/H41</f>
        <v>0.99958215297450426</v>
      </c>
    </row>
    <row r="42" spans="1:14" ht="15" customHeight="1" thickBot="1" x14ac:dyDescent="0.25">
      <c r="A42" s="13" t="s">
        <v>21</v>
      </c>
      <c r="B42" s="16"/>
      <c r="C42" s="54">
        <f>-SUM(C18:C40)</f>
        <v>-1450000</v>
      </c>
      <c r="D42" s="54">
        <f>-SUM(D18:D40)</f>
        <v>-1477200</v>
      </c>
      <c r="E42" s="54">
        <f>-SUM(E18:E40)</f>
        <v>-1477289.67</v>
      </c>
      <c r="F42" s="43">
        <f>E42/D42</f>
        <v>1.0000607026807473</v>
      </c>
      <c r="G42" s="55">
        <f>-SUM(G18:G40)</f>
        <v>-24200</v>
      </c>
      <c r="H42" s="55">
        <f>-SUM(H18:H40)</f>
        <v>-29100</v>
      </c>
      <c r="I42" s="56">
        <f>-SUM(I18:I40)</f>
        <v>-29017.760000000002</v>
      </c>
      <c r="J42" s="43">
        <f>I42/H42</f>
        <v>0.99717388316151212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45800</v>
      </c>
      <c r="H43" s="79">
        <f>+H41+H42</f>
        <v>41500</v>
      </c>
      <c r="I43" s="79">
        <f>+I41+I42</f>
        <v>41552.74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41552.74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  <row r="48" spans="1:14" x14ac:dyDescent="0.2">
      <c r="C48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4" workbookViewId="0">
      <selection activeCell="I26" sqref="I26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92</v>
      </c>
    </row>
    <row r="2" spans="1:10" ht="15" x14ac:dyDescent="0.2">
      <c r="A2" s="29" t="s">
        <v>93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621300</v>
      </c>
      <c r="D8" s="22">
        <v>621300</v>
      </c>
      <c r="E8" s="61">
        <v>621300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271800</v>
      </c>
      <c r="E9" s="64">
        <v>271800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9400</v>
      </c>
      <c r="E11" s="64">
        <v>9386.58</v>
      </c>
      <c r="F11" s="43">
        <f>E11/D11</f>
        <v>0.99857234042553189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340000</v>
      </c>
      <c r="D13" s="64">
        <v>197800</v>
      </c>
      <c r="E13" s="64">
        <v>197750</v>
      </c>
      <c r="F13" s="43">
        <f>E13/D13</f>
        <v>0.99974721941354905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500000</v>
      </c>
      <c r="D14" s="64">
        <v>360400</v>
      </c>
      <c r="E14" s="64">
        <v>360394.8</v>
      </c>
      <c r="F14" s="43">
        <f>E14/D14</f>
        <v>0.99998557158712542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3" t="s">
        <v>60</v>
      </c>
      <c r="B15" s="81"/>
      <c r="C15" s="165">
        <v>1000</v>
      </c>
      <c r="D15" s="64">
        <v>162000</v>
      </c>
      <c r="E15" s="67">
        <v>162059.81</v>
      </c>
      <c r="F15" s="43">
        <f>E15/D15</f>
        <v>1.0003691975308642</v>
      </c>
      <c r="G15" s="133">
        <v>65000</v>
      </c>
      <c r="H15" s="66">
        <v>78000</v>
      </c>
      <c r="I15" s="67">
        <v>78010</v>
      </c>
      <c r="J15" s="43">
        <f>I15/H15</f>
        <v>1.0001282051282052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0</v>
      </c>
      <c r="E16" s="70">
        <v>0</v>
      </c>
      <c r="F16" s="43">
        <v>0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0</v>
      </c>
      <c r="D18" s="72">
        <v>69000</v>
      </c>
      <c r="E18" s="61">
        <v>68961</v>
      </c>
      <c r="F18" s="43">
        <f t="shared" ref="F18:F23" si="0">E18/D18</f>
        <v>0.99943478260869567</v>
      </c>
      <c r="G18" s="21">
        <v>0</v>
      </c>
      <c r="H18" s="73">
        <v>0</v>
      </c>
      <c r="I18" s="61">
        <v>0</v>
      </c>
      <c r="J18" s="43">
        <v>0</v>
      </c>
    </row>
    <row r="19" spans="1:10" ht="15" customHeight="1" x14ac:dyDescent="0.2">
      <c r="A19" s="18" t="s">
        <v>144</v>
      </c>
      <c r="B19" s="19">
        <v>501</v>
      </c>
      <c r="C19" s="71">
        <v>145200</v>
      </c>
      <c r="D19" s="61">
        <v>170600</v>
      </c>
      <c r="E19" s="61">
        <v>170523.91</v>
      </c>
      <c r="F19" s="43">
        <f t="shared" si="0"/>
        <v>0.99955398593200473</v>
      </c>
      <c r="G19" s="21">
        <v>0</v>
      </c>
      <c r="H19" s="73">
        <v>0</v>
      </c>
      <c r="I19" s="61">
        <v>0</v>
      </c>
      <c r="J19" s="43">
        <v>0</v>
      </c>
    </row>
    <row r="20" spans="1:10" ht="15" customHeight="1" x14ac:dyDescent="0.2">
      <c r="A20" s="18" t="s">
        <v>125</v>
      </c>
      <c r="B20" s="19">
        <v>501</v>
      </c>
      <c r="C20" s="71">
        <v>500000</v>
      </c>
      <c r="D20" s="61">
        <v>360400</v>
      </c>
      <c r="E20" s="61">
        <v>360394.8</v>
      </c>
      <c r="F20" s="43">
        <f t="shared" si="0"/>
        <v>0.99998557158712542</v>
      </c>
      <c r="G20" s="21">
        <v>0</v>
      </c>
      <c r="H20" s="73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271600</v>
      </c>
      <c r="D21" s="72">
        <v>207700</v>
      </c>
      <c r="E21" s="72">
        <v>207653.83</v>
      </c>
      <c r="F21" s="43">
        <f t="shared" si="0"/>
        <v>0.99977770823302836</v>
      </c>
      <c r="G21" s="123">
        <v>10900</v>
      </c>
      <c r="H21" s="75">
        <v>11600</v>
      </c>
      <c r="I21" s="72">
        <v>11657</v>
      </c>
      <c r="J21" s="43">
        <f>I21/H21</f>
        <v>1.0049137931034482</v>
      </c>
    </row>
    <row r="22" spans="1:10" ht="15" customHeight="1" x14ac:dyDescent="0.2">
      <c r="A22" s="10" t="s">
        <v>127</v>
      </c>
      <c r="B22" s="11">
        <v>502</v>
      </c>
      <c r="C22" s="74">
        <v>153300</v>
      </c>
      <c r="D22" s="72">
        <v>117800</v>
      </c>
      <c r="E22" s="72">
        <v>117758</v>
      </c>
      <c r="F22" s="43">
        <f t="shared" si="0"/>
        <v>0.99964346349745337</v>
      </c>
      <c r="G22" s="123">
        <v>800</v>
      </c>
      <c r="H22" s="75">
        <v>300</v>
      </c>
      <c r="I22" s="72">
        <v>259</v>
      </c>
      <c r="J22" s="43">
        <f>I22/H22</f>
        <v>0.86333333333333329</v>
      </c>
    </row>
    <row r="23" spans="1:10" ht="15" customHeight="1" x14ac:dyDescent="0.2">
      <c r="A23" s="10" t="s">
        <v>128</v>
      </c>
      <c r="B23" s="11">
        <v>502</v>
      </c>
      <c r="C23" s="74">
        <v>86000</v>
      </c>
      <c r="D23" s="72">
        <v>86700</v>
      </c>
      <c r="E23" s="72">
        <v>86805</v>
      </c>
      <c r="F23" s="43">
        <f t="shared" si="0"/>
        <v>1.0012110726643599</v>
      </c>
      <c r="G23" s="123">
        <v>5600</v>
      </c>
      <c r="H23" s="75">
        <v>12200</v>
      </c>
      <c r="I23" s="72">
        <v>12218</v>
      </c>
      <c r="J23" s="43">
        <f>I23/H23</f>
        <v>1.0014754098360656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75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27500</v>
      </c>
      <c r="D26" s="72">
        <v>6400</v>
      </c>
      <c r="E26" s="72">
        <v>6381.48</v>
      </c>
      <c r="F26" s="43">
        <f>E26/D26</f>
        <v>0.99710624999999997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8000</v>
      </c>
      <c r="D27" s="72">
        <v>5200</v>
      </c>
      <c r="E27" s="72">
        <v>5183</v>
      </c>
      <c r="F27" s="43">
        <f>E27/D27</f>
        <v>0.9967307692307692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75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211800</v>
      </c>
      <c r="D29" s="72">
        <v>269700</v>
      </c>
      <c r="E29" s="72">
        <v>269945.65999999997</v>
      </c>
      <c r="F29" s="43">
        <f>E29/D29</f>
        <v>1.0009108639228772</v>
      </c>
      <c r="G29" s="123">
        <v>400</v>
      </c>
      <c r="H29" s="75">
        <v>800</v>
      </c>
      <c r="I29" s="72">
        <v>720</v>
      </c>
      <c r="J29" s="43">
        <f>I29/H29</f>
        <v>0.9</v>
      </c>
    </row>
    <row r="30" spans="1:10" ht="15" customHeight="1" x14ac:dyDescent="0.2">
      <c r="A30" s="10" t="s">
        <v>134</v>
      </c>
      <c r="B30" s="11">
        <v>521</v>
      </c>
      <c r="C30" s="74">
        <v>22000</v>
      </c>
      <c r="D30" s="72">
        <v>200200</v>
      </c>
      <c r="E30" s="72">
        <v>200200</v>
      </c>
      <c r="F30" s="43">
        <f>E30/D30</f>
        <v>1</v>
      </c>
      <c r="G30" s="123">
        <v>6300</v>
      </c>
      <c r="H30" s="75">
        <v>6900</v>
      </c>
      <c r="I30" s="72">
        <v>6900</v>
      </c>
      <c r="J30" s="43">
        <f>I30/H30</f>
        <v>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67600</v>
      </c>
      <c r="E31" s="72">
        <v>67596</v>
      </c>
      <c r="F31" s="43">
        <f>E31/D31</f>
        <v>0.99994082840236687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23100</v>
      </c>
      <c r="E32" s="72">
        <v>23120.5</v>
      </c>
      <c r="F32" s="43">
        <f>E32/D32</f>
        <v>1.0008874458874459</v>
      </c>
      <c r="G32" s="123">
        <v>0</v>
      </c>
      <c r="H32" s="75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1400</v>
      </c>
      <c r="E37" s="72">
        <v>1386.58</v>
      </c>
      <c r="F37" s="43">
        <f>E37/D37</f>
        <v>0.99041428571428569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36600</v>
      </c>
      <c r="D39" s="72">
        <v>36600</v>
      </c>
      <c r="E39" s="72">
        <v>36566</v>
      </c>
      <c r="F39" s="43">
        <f>E39/D39</f>
        <v>0.99907103825136612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300</v>
      </c>
      <c r="D40" s="77">
        <v>300</v>
      </c>
      <c r="E40" s="77">
        <v>215.43</v>
      </c>
      <c r="F40" s="43">
        <f>E40/D40</f>
        <v>0.71810000000000007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1462300</v>
      </c>
      <c r="D41" s="50">
        <f>SUM(D8:D16)</f>
        <v>1622700</v>
      </c>
      <c r="E41" s="50">
        <f>SUM(E8:E16)</f>
        <v>1622691.1900000002</v>
      </c>
      <c r="F41" s="51">
        <f>E41/D41</f>
        <v>0.99999457077709997</v>
      </c>
      <c r="G41" s="52">
        <f>SUM(G8:G16)</f>
        <v>65000</v>
      </c>
      <c r="H41" s="52">
        <f>SUM(H8:H16)</f>
        <v>78000</v>
      </c>
      <c r="I41" s="53">
        <f>SUM(I8:I16)</f>
        <v>78010</v>
      </c>
      <c r="J41" s="51">
        <f>I41/H41</f>
        <v>1.0001282051282052</v>
      </c>
    </row>
    <row r="42" spans="1:14" ht="15" customHeight="1" thickBot="1" x14ac:dyDescent="0.25">
      <c r="A42" s="13" t="s">
        <v>21</v>
      </c>
      <c r="B42" s="16"/>
      <c r="C42" s="54">
        <f>-SUM(C18:C40)</f>
        <v>-1462300</v>
      </c>
      <c r="D42" s="54">
        <f>-SUM(D18:D40)</f>
        <v>-1622700</v>
      </c>
      <c r="E42" s="54">
        <f>-SUM(E18:E40)</f>
        <v>-1622691.19</v>
      </c>
      <c r="F42" s="43">
        <f>E42/D42</f>
        <v>0.99999457077709986</v>
      </c>
      <c r="G42" s="55">
        <f>-SUM(G18:G40)</f>
        <v>-24000</v>
      </c>
      <c r="H42" s="55">
        <f>-SUM(H18:H40)</f>
        <v>-31800</v>
      </c>
      <c r="I42" s="56">
        <f>-SUM(I18:I40)</f>
        <v>-31754</v>
      </c>
      <c r="J42" s="43">
        <f>I42/H42</f>
        <v>0.99855345911949689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41000</v>
      </c>
      <c r="H43" s="79">
        <f>+H41+H42</f>
        <v>46200</v>
      </c>
      <c r="I43" s="79">
        <f>+I41+I42</f>
        <v>46256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46256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9">
    <mergeCell ref="D2:F2"/>
    <mergeCell ref="C4:F4"/>
    <mergeCell ref="G4:J4"/>
    <mergeCell ref="A16:B16"/>
    <mergeCell ref="A17:J17"/>
    <mergeCell ref="A13:B13"/>
    <mergeCell ref="A14:B14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E16" sqref="E16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201</v>
      </c>
    </row>
    <row r="2" spans="1:10" ht="15" x14ac:dyDescent="0.2">
      <c r="A2" s="29" t="s">
        <v>91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643300</v>
      </c>
      <c r="D8" s="22">
        <v>688300</v>
      </c>
      <c r="E8" s="61">
        <v>688300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283100</v>
      </c>
      <c r="E9" s="64">
        <v>283100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228</v>
      </c>
      <c r="B10" s="16"/>
      <c r="C10" s="164">
        <v>0</v>
      </c>
      <c r="D10" s="155">
        <v>137400</v>
      </c>
      <c r="E10" s="155">
        <v>137384.56</v>
      </c>
      <c r="F10" s="43">
        <f>E10/D10</f>
        <v>0.99988762736535663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12700</v>
      </c>
      <c r="E11" s="64">
        <v>12678.03</v>
      </c>
      <c r="F11" s="43">
        <f>E11/D11</f>
        <v>0.9982700787401575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330000</v>
      </c>
      <c r="D13" s="64">
        <v>250000</v>
      </c>
      <c r="E13" s="64">
        <v>231375</v>
      </c>
      <c r="F13" s="43">
        <f>E13/D13</f>
        <v>0.92549999999999999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580000</v>
      </c>
      <c r="D14" s="64">
        <v>417900</v>
      </c>
      <c r="E14" s="64">
        <v>417867</v>
      </c>
      <c r="F14" s="43">
        <f>E14/D14</f>
        <v>0.99992103374012919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100</v>
      </c>
      <c r="D15" s="67">
        <v>52600</v>
      </c>
      <c r="E15" s="67">
        <v>16143.22</v>
      </c>
      <c r="F15" s="43">
        <f>E15/D15</f>
        <v>0.30690532319391634</v>
      </c>
      <c r="G15" s="133">
        <v>96500</v>
      </c>
      <c r="H15" s="66">
        <v>115700</v>
      </c>
      <c r="I15" s="67">
        <v>74775.7</v>
      </c>
      <c r="J15" s="43">
        <f>I15/H15</f>
        <v>0.64628954191875543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11900</v>
      </c>
      <c r="E16" s="70">
        <v>11819.68</v>
      </c>
      <c r="F16" s="43">
        <f>E16/D16</f>
        <v>0.99325042016806731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37400</v>
      </c>
      <c r="D18" s="72">
        <v>66400</v>
      </c>
      <c r="E18" s="61">
        <v>66389</v>
      </c>
      <c r="F18" s="43">
        <f t="shared" ref="F18:F23" si="0">E18/D18</f>
        <v>0.99983433734939764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142</v>
      </c>
      <c r="B19" s="19">
        <v>501</v>
      </c>
      <c r="C19" s="71">
        <v>40000</v>
      </c>
      <c r="D19" s="61">
        <v>83400</v>
      </c>
      <c r="E19" s="61">
        <v>83441.63</v>
      </c>
      <c r="F19" s="43">
        <f t="shared" si="0"/>
        <v>1.0004991606714628</v>
      </c>
      <c r="G19" s="21">
        <v>7300</v>
      </c>
      <c r="H19" s="21">
        <v>7300</v>
      </c>
      <c r="I19" s="61">
        <v>4709</v>
      </c>
      <c r="J19" s="43">
        <f>I19/H19</f>
        <v>0.64506849315068493</v>
      </c>
    </row>
    <row r="20" spans="1:10" ht="15" customHeight="1" x14ac:dyDescent="0.2">
      <c r="A20" s="18" t="s">
        <v>125</v>
      </c>
      <c r="B20" s="19">
        <v>501</v>
      </c>
      <c r="C20" s="71">
        <v>580000</v>
      </c>
      <c r="D20" s="61">
        <v>422600</v>
      </c>
      <c r="E20" s="61">
        <v>422545.03</v>
      </c>
      <c r="F20" s="43">
        <f t="shared" si="0"/>
        <v>0.99986992427827737</v>
      </c>
      <c r="G20" s="21">
        <v>0</v>
      </c>
      <c r="H20" s="21">
        <v>0</v>
      </c>
      <c r="I20" s="61">
        <v>0</v>
      </c>
      <c r="J20" s="43">
        <v>0</v>
      </c>
    </row>
    <row r="21" spans="1:10" ht="15" customHeight="1" x14ac:dyDescent="0.2">
      <c r="A21" s="10" t="s">
        <v>126</v>
      </c>
      <c r="B21" s="11">
        <v>502</v>
      </c>
      <c r="C21" s="74">
        <v>307700</v>
      </c>
      <c r="D21" s="72">
        <v>264900</v>
      </c>
      <c r="E21" s="72">
        <v>264876.89</v>
      </c>
      <c r="F21" s="43">
        <f t="shared" si="0"/>
        <v>0.99991275953189884</v>
      </c>
      <c r="G21" s="123">
        <v>0</v>
      </c>
      <c r="H21" s="123">
        <v>0</v>
      </c>
      <c r="I21" s="72">
        <v>0</v>
      </c>
      <c r="J21" s="43">
        <v>0</v>
      </c>
    </row>
    <row r="22" spans="1:10" ht="15" customHeight="1" x14ac:dyDescent="0.2">
      <c r="A22" s="10" t="s">
        <v>127</v>
      </c>
      <c r="B22" s="11">
        <v>502</v>
      </c>
      <c r="C22" s="74">
        <v>108700</v>
      </c>
      <c r="D22" s="72">
        <v>109200</v>
      </c>
      <c r="E22" s="72">
        <v>109189.05</v>
      </c>
      <c r="F22" s="43">
        <f t="shared" si="0"/>
        <v>0.99989972527472526</v>
      </c>
      <c r="G22" s="123">
        <v>0</v>
      </c>
      <c r="H22" s="123">
        <v>0</v>
      </c>
      <c r="I22" s="72">
        <v>0</v>
      </c>
      <c r="J22" s="43">
        <v>0</v>
      </c>
    </row>
    <row r="23" spans="1:10" ht="15" customHeight="1" x14ac:dyDescent="0.2">
      <c r="A23" s="10" t="s">
        <v>128</v>
      </c>
      <c r="B23" s="11">
        <v>502</v>
      </c>
      <c r="C23" s="74">
        <v>90000</v>
      </c>
      <c r="D23" s="72">
        <v>74900</v>
      </c>
      <c r="E23" s="72">
        <v>74881.98</v>
      </c>
      <c r="F23" s="43">
        <f t="shared" si="0"/>
        <v>0.99975941255006673</v>
      </c>
      <c r="G23" s="123">
        <v>4800</v>
      </c>
      <c r="H23" s="123">
        <v>4800</v>
      </c>
      <c r="I23" s="72">
        <v>7024</v>
      </c>
      <c r="J23" s="43">
        <f>I23/H23</f>
        <v>1.4633333333333334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90000</v>
      </c>
      <c r="D26" s="72">
        <v>25400</v>
      </c>
      <c r="E26" s="72">
        <v>25386</v>
      </c>
      <c r="F26" s="43">
        <f>E26/D26</f>
        <v>0.99944881889763781</v>
      </c>
      <c r="G26" s="123">
        <v>10000</v>
      </c>
      <c r="H26" s="123">
        <v>10000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4000</v>
      </c>
      <c r="D27" s="72">
        <v>5700</v>
      </c>
      <c r="E27" s="72">
        <v>5700</v>
      </c>
      <c r="F27" s="43">
        <f>E27/D27</f>
        <v>1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46000</v>
      </c>
      <c r="D29" s="72">
        <v>176400</v>
      </c>
      <c r="E29" s="72">
        <v>176382.1</v>
      </c>
      <c r="F29" s="43">
        <f>E29/D29</f>
        <v>0.9998985260770975</v>
      </c>
      <c r="G29" s="123">
        <v>15000</v>
      </c>
      <c r="H29" s="123">
        <v>15000</v>
      </c>
      <c r="I29" s="72">
        <v>0</v>
      </c>
      <c r="J29" s="43">
        <v>0</v>
      </c>
    </row>
    <row r="30" spans="1:10" ht="15" customHeight="1" x14ac:dyDescent="0.2">
      <c r="A30" s="10" t="s">
        <v>134</v>
      </c>
      <c r="B30" s="11">
        <v>521</v>
      </c>
      <c r="C30" s="74">
        <v>96000</v>
      </c>
      <c r="D30" s="72">
        <v>358000</v>
      </c>
      <c r="E30" s="72">
        <v>359715.36</v>
      </c>
      <c r="F30" s="43">
        <f>E30/D30</f>
        <v>1.0047915083798882</v>
      </c>
      <c r="G30" s="123">
        <v>12800</v>
      </c>
      <c r="H30" s="123">
        <v>12800</v>
      </c>
      <c r="I30" s="72">
        <v>5850</v>
      </c>
      <c r="J30" s="43">
        <f>I30/H30</f>
        <v>0.45703125</v>
      </c>
    </row>
    <row r="31" spans="1:10" ht="15" customHeight="1" x14ac:dyDescent="0.2">
      <c r="A31" s="10" t="s">
        <v>135</v>
      </c>
      <c r="B31" s="11">
        <v>524</v>
      </c>
      <c r="C31" s="74">
        <v>32000</v>
      </c>
      <c r="D31" s="72">
        <v>107400</v>
      </c>
      <c r="E31" s="72">
        <v>107892.25</v>
      </c>
      <c r="F31" s="43">
        <f>E31/D31</f>
        <v>1.0045833333333334</v>
      </c>
      <c r="G31" s="123">
        <v>4600</v>
      </c>
      <c r="H31" s="123">
        <v>4600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2000</v>
      </c>
      <c r="D32" s="72">
        <v>27400</v>
      </c>
      <c r="E32" s="72">
        <v>27345.71</v>
      </c>
      <c r="F32" s="43">
        <f>E32/D32</f>
        <v>0.99801861313868612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0</v>
      </c>
      <c r="E37" s="72">
        <v>0</v>
      </c>
      <c r="F37" s="43">
        <v>0</v>
      </c>
      <c r="G37" s="123">
        <v>0</v>
      </c>
      <c r="H37" s="123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123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119600</v>
      </c>
      <c r="D39" s="72">
        <v>132100</v>
      </c>
      <c r="E39" s="72">
        <v>132068.26</v>
      </c>
      <c r="F39" s="43">
        <f>E39/D39</f>
        <v>0.99975972747918251</v>
      </c>
      <c r="G39" s="123">
        <v>0</v>
      </c>
      <c r="H39" s="123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0</v>
      </c>
      <c r="D40" s="77">
        <v>100</v>
      </c>
      <c r="E40" s="77">
        <v>47.18</v>
      </c>
      <c r="F40" s="43">
        <f>E40/D40</f>
        <v>0.4718</v>
      </c>
      <c r="G40" s="122">
        <v>0</v>
      </c>
      <c r="H40" s="122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1553400</v>
      </c>
      <c r="D41" s="50">
        <f>SUM(D8:D16)</f>
        <v>1853900</v>
      </c>
      <c r="E41" s="50">
        <f>SUM(E8:E16)</f>
        <v>1798667.49</v>
      </c>
      <c r="F41" s="51">
        <f>E41/D41</f>
        <v>0.97020739522088573</v>
      </c>
      <c r="G41" s="52">
        <f>SUM(G8:G16)</f>
        <v>96500</v>
      </c>
      <c r="H41" s="52">
        <f>SUM(H8:H16)</f>
        <v>115700</v>
      </c>
      <c r="I41" s="53">
        <f>SUM(I8:I16)</f>
        <v>74775.7</v>
      </c>
      <c r="J41" s="51">
        <f>I41/H41</f>
        <v>0.64628954191875543</v>
      </c>
    </row>
    <row r="42" spans="1:14" ht="15" customHeight="1" thickBot="1" x14ac:dyDescent="0.25">
      <c r="A42" s="13" t="s">
        <v>21</v>
      </c>
      <c r="B42" s="16"/>
      <c r="C42" s="54">
        <f>-SUM(C18:C40)</f>
        <v>-1553400</v>
      </c>
      <c r="D42" s="54">
        <f>-SUM(D18:D40)</f>
        <v>-1853900</v>
      </c>
      <c r="E42" s="54">
        <f>-SUM(E18:E40)</f>
        <v>-1855860.44</v>
      </c>
      <c r="F42" s="43">
        <f>E42/D42</f>
        <v>1.0010574680403475</v>
      </c>
      <c r="G42" s="55">
        <f>-SUM(G18:G40)</f>
        <v>-54500</v>
      </c>
      <c r="H42" s="55">
        <f>-SUM(H18:H40)</f>
        <v>-54500</v>
      </c>
      <c r="I42" s="56">
        <f>-SUM(I18:I40)</f>
        <v>-17583</v>
      </c>
      <c r="J42" s="43">
        <f>I42/H42</f>
        <v>0.32262385321100917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-57192.949999999953</v>
      </c>
      <c r="F43" s="59" t="s">
        <v>19</v>
      </c>
      <c r="G43" s="135">
        <f>+G41+G42</f>
        <v>42000</v>
      </c>
      <c r="H43" s="79">
        <f>+H41+H42</f>
        <v>61200</v>
      </c>
      <c r="I43" s="79">
        <f>+I41+I42</f>
        <v>57192.7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-0.24999999995634425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O22" sqref="O22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88</v>
      </c>
    </row>
    <row r="2" spans="1:10" ht="15" x14ac:dyDescent="0.2">
      <c r="A2" s="29" t="s">
        <v>89</v>
      </c>
      <c r="D2" s="176" t="s">
        <v>8</v>
      </c>
      <c r="E2" s="176"/>
      <c r="F2" s="176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186" t="s">
        <v>57</v>
      </c>
      <c r="B7" s="187"/>
      <c r="C7" s="187"/>
      <c r="D7" s="187"/>
      <c r="E7" s="187"/>
      <c r="F7" s="187"/>
      <c r="G7" s="187"/>
      <c r="H7" s="187"/>
      <c r="I7" s="187"/>
      <c r="J7" s="188"/>
    </row>
    <row r="8" spans="1:10" ht="15" customHeight="1" x14ac:dyDescent="0.2">
      <c r="A8" s="181" t="s">
        <v>198</v>
      </c>
      <c r="B8" s="182"/>
      <c r="C8" s="24">
        <v>890400</v>
      </c>
      <c r="D8" s="22">
        <v>890400</v>
      </c>
      <c r="E8" s="61">
        <v>890400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f>IF(ISERR(I8/H8),0,I8/H8)</f>
        <v>0</v>
      </c>
    </row>
    <row r="9" spans="1:10" ht="15" customHeight="1" x14ac:dyDescent="0.2">
      <c r="A9" s="13" t="s">
        <v>197</v>
      </c>
      <c r="B9" s="16"/>
      <c r="C9" s="164">
        <v>0</v>
      </c>
      <c r="D9" s="64">
        <v>398300</v>
      </c>
      <c r="E9" s="64">
        <v>398300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209</v>
      </c>
      <c r="B10" s="16"/>
      <c r="C10" s="164">
        <v>0</v>
      </c>
      <c r="D10" s="64">
        <v>51000</v>
      </c>
      <c r="E10" s="64">
        <v>51000</v>
      </c>
      <c r="F10" s="43">
        <f>E10/D10</f>
        <v>1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234</v>
      </c>
      <c r="B11" s="20"/>
      <c r="C11" s="164">
        <v>0</v>
      </c>
      <c r="D11" s="64">
        <v>9600</v>
      </c>
      <c r="E11" s="64">
        <v>9586.84</v>
      </c>
      <c r="F11" s="43">
        <f>E11/D11</f>
        <v>0.99862916666666668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182</v>
      </c>
      <c r="B12" s="16"/>
      <c r="C12" s="164">
        <v>0</v>
      </c>
      <c r="D12" s="64">
        <v>0</v>
      </c>
      <c r="E12" s="155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164">
        <v>410000</v>
      </c>
      <c r="D13" s="64">
        <v>319900</v>
      </c>
      <c r="E13" s="64">
        <v>319887</v>
      </c>
      <c r="F13" s="43">
        <f>E13/D13</f>
        <v>0.99995936230071902</v>
      </c>
      <c r="G13" s="132">
        <v>0</v>
      </c>
      <c r="H13" s="63">
        <v>0</v>
      </c>
      <c r="I13" s="64">
        <v>0</v>
      </c>
      <c r="J13" s="46">
        <f>IF(ISERR(I13/H13),0,I13/H13)</f>
        <v>0</v>
      </c>
    </row>
    <row r="14" spans="1:10" ht="15" customHeight="1" x14ac:dyDescent="0.2">
      <c r="A14" s="183" t="s">
        <v>59</v>
      </c>
      <c r="B14" s="185"/>
      <c r="C14" s="164">
        <v>750000</v>
      </c>
      <c r="D14" s="64">
        <v>549400</v>
      </c>
      <c r="E14" s="64">
        <v>549364.43999999994</v>
      </c>
      <c r="F14" s="43">
        <f>E14/D14</f>
        <v>0.99993527484528566</v>
      </c>
      <c r="G14" s="132">
        <v>0</v>
      </c>
      <c r="H14" s="63">
        <v>0</v>
      </c>
      <c r="I14" s="64">
        <v>0</v>
      </c>
      <c r="J14" s="46">
        <f>IF(ISERR(I14/H14),0,I14/H14)</f>
        <v>0</v>
      </c>
    </row>
    <row r="15" spans="1:10" ht="15" customHeight="1" x14ac:dyDescent="0.2">
      <c r="A15" s="183" t="s">
        <v>60</v>
      </c>
      <c r="B15" s="194"/>
      <c r="C15" s="165">
        <v>1000</v>
      </c>
      <c r="D15" s="67">
        <v>52000</v>
      </c>
      <c r="E15" s="67">
        <v>51958.71</v>
      </c>
      <c r="F15" s="43">
        <f>E15/D15</f>
        <v>0.99920596153846153</v>
      </c>
      <c r="G15" s="133">
        <v>80000</v>
      </c>
      <c r="H15" s="66">
        <v>89900</v>
      </c>
      <c r="I15" s="67">
        <v>89825</v>
      </c>
      <c r="J15" s="43">
        <f>I15/H15</f>
        <v>0.99916573971078981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58000</v>
      </c>
      <c r="E16" s="70">
        <v>58000</v>
      </c>
      <c r="F16" s="43">
        <f>E16/D16</f>
        <v>1</v>
      </c>
      <c r="G16" s="134">
        <v>0</v>
      </c>
      <c r="H16" s="69">
        <v>0</v>
      </c>
      <c r="I16" s="70">
        <v>0</v>
      </c>
      <c r="J16" s="47">
        <f>IF(ISERR(I16/H16),0,I16/H16)</f>
        <v>0</v>
      </c>
    </row>
    <row r="17" spans="1:12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2" ht="15" customHeight="1" x14ac:dyDescent="0.2">
      <c r="A18" s="18" t="s">
        <v>123</v>
      </c>
      <c r="B18" s="19">
        <v>558</v>
      </c>
      <c r="C18" s="71">
        <v>0</v>
      </c>
      <c r="D18" s="72">
        <v>33600</v>
      </c>
      <c r="E18" s="61">
        <v>33600</v>
      </c>
      <c r="F18" s="43">
        <f t="shared" ref="F18:F23" si="0">E18/D18</f>
        <v>1</v>
      </c>
      <c r="G18" s="21">
        <v>0</v>
      </c>
      <c r="H18" s="21">
        <v>0</v>
      </c>
      <c r="I18" s="61">
        <v>0</v>
      </c>
      <c r="J18" s="43">
        <v>0</v>
      </c>
    </row>
    <row r="19" spans="1:12" ht="15" customHeight="1" x14ac:dyDescent="0.2">
      <c r="A19" s="18" t="s">
        <v>124</v>
      </c>
      <c r="B19" s="19">
        <v>501</v>
      </c>
      <c r="C19" s="71">
        <v>97200</v>
      </c>
      <c r="D19" s="61">
        <v>151700</v>
      </c>
      <c r="E19" s="61">
        <v>151770.43</v>
      </c>
      <c r="F19" s="43">
        <f t="shared" si="0"/>
        <v>1.0004642715886618</v>
      </c>
      <c r="G19" s="21">
        <v>0</v>
      </c>
      <c r="H19" s="21">
        <v>0</v>
      </c>
      <c r="I19" s="61">
        <v>0</v>
      </c>
      <c r="J19" s="43">
        <v>0</v>
      </c>
      <c r="L19" s="44"/>
    </row>
    <row r="20" spans="1:12" ht="13.9" customHeight="1" x14ac:dyDescent="0.2">
      <c r="A20" s="18" t="s">
        <v>125</v>
      </c>
      <c r="B20" s="19">
        <v>501</v>
      </c>
      <c r="C20" s="71">
        <v>750000</v>
      </c>
      <c r="D20" s="61">
        <v>549400</v>
      </c>
      <c r="E20" s="61">
        <v>549364.43999999994</v>
      </c>
      <c r="F20" s="43">
        <f t="shared" si="0"/>
        <v>0.99993527484528566</v>
      </c>
      <c r="G20" s="21">
        <v>0</v>
      </c>
      <c r="H20" s="21">
        <v>0</v>
      </c>
      <c r="I20" s="61">
        <v>0</v>
      </c>
      <c r="J20" s="43">
        <v>0</v>
      </c>
      <c r="L20" s="44"/>
    </row>
    <row r="21" spans="1:12" ht="15" customHeight="1" x14ac:dyDescent="0.2">
      <c r="A21" s="10" t="s">
        <v>126</v>
      </c>
      <c r="B21" s="11">
        <v>502</v>
      </c>
      <c r="C21" s="74">
        <v>233700</v>
      </c>
      <c r="D21" s="72">
        <v>202200</v>
      </c>
      <c r="E21" s="72">
        <v>202116.06</v>
      </c>
      <c r="F21" s="43">
        <f t="shared" si="0"/>
        <v>0.9995848664688427</v>
      </c>
      <c r="G21" s="123">
        <v>8100</v>
      </c>
      <c r="H21" s="123">
        <v>11200</v>
      </c>
      <c r="I21" s="72">
        <v>11169</v>
      </c>
      <c r="J21" s="43">
        <f>I21/H21</f>
        <v>0.9972321428571429</v>
      </c>
      <c r="L21" s="44"/>
    </row>
    <row r="22" spans="1:12" ht="15" customHeight="1" x14ac:dyDescent="0.2">
      <c r="A22" s="10" t="s">
        <v>127</v>
      </c>
      <c r="B22" s="11">
        <v>502</v>
      </c>
      <c r="C22" s="74">
        <v>395000</v>
      </c>
      <c r="D22" s="72">
        <v>294200</v>
      </c>
      <c r="E22" s="72">
        <v>294221</v>
      </c>
      <c r="F22" s="43">
        <f t="shared" si="0"/>
        <v>1.0000713800135963</v>
      </c>
      <c r="G22" s="123">
        <v>1900</v>
      </c>
      <c r="H22" s="123">
        <v>400</v>
      </c>
      <c r="I22" s="72">
        <v>302</v>
      </c>
      <c r="J22" s="43">
        <f>I22/H22</f>
        <v>0.755</v>
      </c>
    </row>
    <row r="23" spans="1:12" ht="15" customHeight="1" x14ac:dyDescent="0.2">
      <c r="A23" s="10" t="s">
        <v>128</v>
      </c>
      <c r="B23" s="11">
        <v>502</v>
      </c>
      <c r="C23" s="74">
        <v>174200</v>
      </c>
      <c r="D23" s="72">
        <v>132200</v>
      </c>
      <c r="E23" s="72">
        <v>132156</v>
      </c>
      <c r="F23" s="43">
        <f t="shared" si="0"/>
        <v>0.99966717095310131</v>
      </c>
      <c r="G23" s="123">
        <v>6000</v>
      </c>
      <c r="H23" s="123">
        <v>8700</v>
      </c>
      <c r="I23" s="72">
        <v>8690</v>
      </c>
      <c r="J23" s="43">
        <f>I23/H23</f>
        <v>0.99885057471264371</v>
      </c>
    </row>
    <row r="24" spans="1:12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2" ht="15" customHeight="1" x14ac:dyDescent="0.2">
      <c r="A25" s="10" t="s">
        <v>143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0</v>
      </c>
      <c r="I25" s="72">
        <v>0</v>
      </c>
      <c r="J25" s="43">
        <v>0</v>
      </c>
    </row>
    <row r="26" spans="1:12" ht="15" customHeight="1" x14ac:dyDescent="0.2">
      <c r="A26" s="10" t="s">
        <v>131</v>
      </c>
      <c r="B26" s="11">
        <v>511</v>
      </c>
      <c r="C26" s="74">
        <v>32000</v>
      </c>
      <c r="D26" s="72">
        <v>45600</v>
      </c>
      <c r="E26" s="72">
        <v>45568.54</v>
      </c>
      <c r="F26" s="43">
        <f>E26/D26</f>
        <v>0.9993100877192983</v>
      </c>
      <c r="G26" s="123">
        <v>0</v>
      </c>
      <c r="H26" s="123">
        <v>0</v>
      </c>
      <c r="I26" s="72">
        <v>0</v>
      </c>
      <c r="J26" s="43">
        <v>0</v>
      </c>
    </row>
    <row r="27" spans="1:12" ht="15" customHeight="1" x14ac:dyDescent="0.2">
      <c r="A27" s="10" t="s">
        <v>141</v>
      </c>
      <c r="B27" s="11">
        <v>512</v>
      </c>
      <c r="C27" s="74">
        <v>4800</v>
      </c>
      <c r="D27" s="72">
        <v>2800</v>
      </c>
      <c r="E27" s="72">
        <v>2782</v>
      </c>
      <c r="F27" s="43">
        <f>E27/D27</f>
        <v>0.99357142857142855</v>
      </c>
      <c r="G27" s="123">
        <v>0</v>
      </c>
      <c r="H27" s="123">
        <v>0</v>
      </c>
      <c r="I27" s="72">
        <v>0</v>
      </c>
      <c r="J27" s="43">
        <v>0</v>
      </c>
    </row>
    <row r="28" spans="1:12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2" ht="15" customHeight="1" x14ac:dyDescent="0.2">
      <c r="A29" s="10" t="s">
        <v>133</v>
      </c>
      <c r="B29" s="11">
        <v>518</v>
      </c>
      <c r="C29" s="74">
        <v>252900</v>
      </c>
      <c r="D29" s="72">
        <v>385600</v>
      </c>
      <c r="E29" s="72">
        <v>385803.2</v>
      </c>
      <c r="F29" s="43">
        <f>E29/D29</f>
        <v>1.0005269709543569</v>
      </c>
      <c r="G29" s="123">
        <v>1600</v>
      </c>
      <c r="H29" s="123">
        <v>2200</v>
      </c>
      <c r="I29" s="72">
        <v>2140</v>
      </c>
      <c r="J29" s="43">
        <f>I29/H29</f>
        <v>0.97272727272727277</v>
      </c>
    </row>
    <row r="30" spans="1:12" ht="15" customHeight="1" x14ac:dyDescent="0.2">
      <c r="A30" s="10" t="s">
        <v>134</v>
      </c>
      <c r="B30" s="11">
        <v>521</v>
      </c>
      <c r="C30" s="74">
        <v>33000</v>
      </c>
      <c r="D30" s="72">
        <v>323700</v>
      </c>
      <c r="E30" s="72">
        <v>323700</v>
      </c>
      <c r="F30" s="43">
        <f>E30/D30</f>
        <v>1</v>
      </c>
      <c r="G30" s="123">
        <v>7200</v>
      </c>
      <c r="H30" s="123">
        <v>8000</v>
      </c>
      <c r="I30" s="72">
        <v>8000</v>
      </c>
      <c r="J30" s="43">
        <f>I30/H30</f>
        <v>1</v>
      </c>
    </row>
    <row r="31" spans="1:12" ht="15" customHeight="1" x14ac:dyDescent="0.2">
      <c r="A31" s="10" t="s">
        <v>135</v>
      </c>
      <c r="B31" s="11">
        <v>524</v>
      </c>
      <c r="C31" s="74">
        <v>0</v>
      </c>
      <c r="D31" s="72">
        <v>99100</v>
      </c>
      <c r="E31" s="72">
        <v>99134</v>
      </c>
      <c r="F31" s="43">
        <f>E31/D31</f>
        <v>1.0003430877901109</v>
      </c>
      <c r="G31" s="123">
        <v>0</v>
      </c>
      <c r="H31" s="123">
        <v>0</v>
      </c>
      <c r="I31" s="72">
        <v>0</v>
      </c>
      <c r="J31" s="43">
        <v>0</v>
      </c>
    </row>
    <row r="32" spans="1:12" ht="15" customHeight="1" x14ac:dyDescent="0.2">
      <c r="A32" s="10" t="s">
        <v>206</v>
      </c>
      <c r="B32" s="11">
        <v>527</v>
      </c>
      <c r="C32" s="74">
        <v>0</v>
      </c>
      <c r="D32" s="72">
        <v>21300</v>
      </c>
      <c r="E32" s="72">
        <v>21169.4</v>
      </c>
      <c r="F32" s="43">
        <f>E32/D32</f>
        <v>0.99386854460093899</v>
      </c>
      <c r="G32" s="123">
        <v>0</v>
      </c>
      <c r="H32" s="123">
        <v>0</v>
      </c>
      <c r="I32" s="72">
        <v>0</v>
      </c>
      <c r="J32" s="43">
        <v>0</v>
      </c>
    </row>
    <row r="33" spans="1:14" ht="15" customHeight="1" x14ac:dyDescent="0.2">
      <c r="A33" s="10" t="s">
        <v>136</v>
      </c>
      <c r="B33" s="11">
        <v>525</v>
      </c>
      <c r="C33" s="74">
        <v>0</v>
      </c>
      <c r="D33" s="72">
        <v>5600</v>
      </c>
      <c r="E33" s="72">
        <v>5545.08</v>
      </c>
      <c r="F33" s="43">
        <f>E33/D33</f>
        <v>0.9901928571428571</v>
      </c>
      <c r="G33" s="123">
        <v>0</v>
      </c>
      <c r="H33" s="123">
        <v>0</v>
      </c>
      <c r="I33" s="72">
        <v>0</v>
      </c>
      <c r="J33" s="43">
        <v>0</v>
      </c>
    </row>
    <row r="34" spans="1:14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4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4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75">
        <v>0</v>
      </c>
      <c r="I36" s="72">
        <v>0</v>
      </c>
      <c r="J36" s="43">
        <v>0</v>
      </c>
    </row>
    <row r="37" spans="1:14" ht="15" customHeight="1" x14ac:dyDescent="0.2">
      <c r="A37" s="10" t="s">
        <v>235</v>
      </c>
      <c r="B37" s="11">
        <v>547</v>
      </c>
      <c r="C37" s="74">
        <v>0</v>
      </c>
      <c r="D37" s="72">
        <v>2900</v>
      </c>
      <c r="E37" s="72">
        <v>2883.75</v>
      </c>
      <c r="F37" s="43">
        <f>E37/D37</f>
        <v>0.99439655172413788</v>
      </c>
      <c r="G37" s="123">
        <v>0</v>
      </c>
      <c r="H37" s="75">
        <v>0</v>
      </c>
      <c r="I37" s="72">
        <v>0</v>
      </c>
      <c r="J37" s="43">
        <v>0</v>
      </c>
    </row>
    <row r="38" spans="1:14" ht="15" customHeight="1" x14ac:dyDescent="0.2">
      <c r="A38" s="10" t="s">
        <v>174</v>
      </c>
      <c r="B38" s="11">
        <v>549</v>
      </c>
      <c r="C38" s="74">
        <v>0</v>
      </c>
      <c r="D38" s="72">
        <v>0</v>
      </c>
      <c r="E38" s="72">
        <v>0</v>
      </c>
      <c r="F38" s="43">
        <v>0</v>
      </c>
      <c r="G38" s="123">
        <v>0</v>
      </c>
      <c r="H38" s="75">
        <v>0</v>
      </c>
      <c r="I38" s="72">
        <v>0</v>
      </c>
      <c r="J38" s="43">
        <v>0</v>
      </c>
    </row>
    <row r="39" spans="1:14" ht="15" customHeight="1" x14ac:dyDescent="0.2">
      <c r="A39" s="17" t="s">
        <v>140</v>
      </c>
      <c r="B39" s="9">
        <v>551</v>
      </c>
      <c r="C39" s="74">
        <v>78300</v>
      </c>
      <c r="D39" s="72">
        <v>78300</v>
      </c>
      <c r="E39" s="72">
        <v>78320</v>
      </c>
      <c r="F39" s="43">
        <f>E39/D39</f>
        <v>1.0002554278416347</v>
      </c>
      <c r="G39" s="123">
        <v>0</v>
      </c>
      <c r="H39" s="75">
        <v>0</v>
      </c>
      <c r="I39" s="72">
        <v>0</v>
      </c>
      <c r="J39" s="43">
        <v>0</v>
      </c>
    </row>
    <row r="40" spans="1:14" ht="15" customHeight="1" thickBot="1" x14ac:dyDescent="0.25">
      <c r="A40" s="48" t="s">
        <v>169</v>
      </c>
      <c r="B40" s="12">
        <v>591</v>
      </c>
      <c r="C40" s="76">
        <v>300</v>
      </c>
      <c r="D40" s="77">
        <v>400</v>
      </c>
      <c r="E40" s="77">
        <v>363.09</v>
      </c>
      <c r="F40" s="43">
        <f>E40/D40</f>
        <v>0.90772499999999989</v>
      </c>
      <c r="G40" s="122">
        <v>0</v>
      </c>
      <c r="H40" s="78">
        <v>0</v>
      </c>
      <c r="I40" s="77">
        <v>0</v>
      </c>
      <c r="J40" s="49">
        <v>0</v>
      </c>
    </row>
    <row r="41" spans="1:14" ht="15" customHeight="1" x14ac:dyDescent="0.2">
      <c r="A41" s="14" t="s">
        <v>20</v>
      </c>
      <c r="B41" s="15"/>
      <c r="C41" s="50">
        <f>SUM(C8:C16)</f>
        <v>2051400</v>
      </c>
      <c r="D41" s="50">
        <f>SUM(D8:D16)</f>
        <v>2328600</v>
      </c>
      <c r="E41" s="50">
        <f>SUM(E8:E16)</f>
        <v>2328496.9900000002</v>
      </c>
      <c r="F41" s="51">
        <f>E41/D41</f>
        <v>0.99995576311947099</v>
      </c>
      <c r="G41" s="52">
        <f>SUM(G8:G16)</f>
        <v>80000</v>
      </c>
      <c r="H41" s="52">
        <f>SUM(H8:H16)</f>
        <v>89900</v>
      </c>
      <c r="I41" s="53">
        <f>SUM(I8:I16)</f>
        <v>89825</v>
      </c>
      <c r="J41" s="51">
        <f>I41/H41</f>
        <v>0.99916573971078981</v>
      </c>
    </row>
    <row r="42" spans="1:14" ht="15" customHeight="1" thickBot="1" x14ac:dyDescent="0.25">
      <c r="A42" s="13" t="s">
        <v>21</v>
      </c>
      <c r="B42" s="16"/>
      <c r="C42" s="54">
        <f>-SUM(C18:C40)</f>
        <v>-2051400</v>
      </c>
      <c r="D42" s="54">
        <f>-SUM(D18:D40)</f>
        <v>-2328600</v>
      </c>
      <c r="E42" s="54">
        <f>-SUM(E18:E40)</f>
        <v>-2328496.9899999998</v>
      </c>
      <c r="F42" s="43">
        <f>E42/D42</f>
        <v>0.99995576311947088</v>
      </c>
      <c r="G42" s="55">
        <f>-SUM(G18:G40)</f>
        <v>-24800</v>
      </c>
      <c r="H42" s="55">
        <f>-SUM(H18:H40)</f>
        <v>-30500</v>
      </c>
      <c r="I42" s="56">
        <f>-SUM(I18:I40)</f>
        <v>-30301</v>
      </c>
      <c r="J42" s="43">
        <f>I42/H42</f>
        <v>0.99347540983606553</v>
      </c>
    </row>
    <row r="43" spans="1:14" ht="15" customHeight="1" thickBot="1" x14ac:dyDescent="0.25">
      <c r="A43" s="92" t="s">
        <v>162</v>
      </c>
      <c r="B43" s="58"/>
      <c r="C43" s="79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35">
        <f>+G41+G42</f>
        <v>55200</v>
      </c>
      <c r="H43" s="79">
        <f>+H41+H42</f>
        <v>59400</v>
      </c>
      <c r="I43" s="79">
        <f>+I41+I42</f>
        <v>59524</v>
      </c>
      <c r="J43" s="59" t="s">
        <v>19</v>
      </c>
      <c r="K43" s="5"/>
      <c r="L43" s="44"/>
      <c r="N43" s="44"/>
    </row>
    <row r="44" spans="1:14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59524</v>
      </c>
      <c r="J44" s="151" t="s">
        <v>19</v>
      </c>
    </row>
    <row r="45" spans="1:14" x14ac:dyDescent="0.2">
      <c r="C45" s="148"/>
    </row>
    <row r="46" spans="1:14" x14ac:dyDescent="0.2">
      <c r="C46" s="148"/>
    </row>
    <row r="47" spans="1:14" x14ac:dyDescent="0.2">
      <c r="C47" s="148"/>
    </row>
  </sheetData>
  <mergeCells count="10">
    <mergeCell ref="A17:J17"/>
    <mergeCell ref="A13:B13"/>
    <mergeCell ref="A14:B14"/>
    <mergeCell ref="A15:B15"/>
    <mergeCell ref="D2:F2"/>
    <mergeCell ref="C4:F4"/>
    <mergeCell ref="G4:J4"/>
    <mergeCell ref="A16:B16"/>
    <mergeCell ref="A7:J7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fitToWidth="0" fitToHeight="0" orientation="landscape" r:id="rId1"/>
  <headerFooter alignWithMargins="0">
    <oddFooter>&amp;L&amp;A&amp;R146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19" sqref="D18:D19"/>
    </sheetView>
  </sheetViews>
  <sheetFormatPr defaultRowHeight="12.75" x14ac:dyDescent="0.2"/>
  <cols>
    <col min="2" max="3" width="4.7109375" customWidth="1"/>
  </cols>
  <sheetData>
    <row r="1" spans="2:4" x14ac:dyDescent="0.2">
      <c r="B1" s="28"/>
      <c r="C1" s="28"/>
      <c r="D1" s="28" t="s">
        <v>147</v>
      </c>
    </row>
    <row r="2" spans="2:4" x14ac:dyDescent="0.2">
      <c r="B2" s="28"/>
      <c r="C2" s="28"/>
      <c r="D2" s="28"/>
    </row>
    <row r="3" spans="2:4" x14ac:dyDescent="0.2">
      <c r="B3" s="28"/>
      <c r="C3" s="28"/>
    </row>
    <row r="4" spans="2:4" x14ac:dyDescent="0.2">
      <c r="B4" s="158">
        <v>148</v>
      </c>
      <c r="C4" s="27"/>
      <c r="D4" t="s">
        <v>148</v>
      </c>
    </row>
    <row r="5" spans="2:4" x14ac:dyDescent="0.2">
      <c r="B5" s="158"/>
    </row>
    <row r="6" spans="2:4" x14ac:dyDescent="0.2">
      <c r="B6" s="158">
        <v>149</v>
      </c>
      <c r="C6" s="27"/>
      <c r="D6" t="s">
        <v>4</v>
      </c>
    </row>
    <row r="7" spans="2:4" x14ac:dyDescent="0.2">
      <c r="B7" s="158"/>
    </row>
    <row r="8" spans="2:4" x14ac:dyDescent="0.2">
      <c r="B8" s="158"/>
      <c r="C8" s="27"/>
    </row>
    <row r="9" spans="2:4" x14ac:dyDescent="0.2">
      <c r="B9" s="158"/>
    </row>
    <row r="10" spans="2:4" x14ac:dyDescent="0.2">
      <c r="B10" s="158"/>
      <c r="C10" s="27"/>
    </row>
    <row r="11" spans="2:4" x14ac:dyDescent="0.2">
      <c r="B11" s="27"/>
      <c r="C11" s="27"/>
    </row>
    <row r="12" spans="2:4" x14ac:dyDescent="0.2">
      <c r="B12" s="27"/>
      <c r="C12" s="27"/>
    </row>
    <row r="13" spans="2:4" x14ac:dyDescent="0.2">
      <c r="B13" s="27"/>
      <c r="C13" s="27"/>
    </row>
    <row r="14" spans="2:4" x14ac:dyDescent="0.2">
      <c r="B14" s="27"/>
      <c r="C14" s="27"/>
    </row>
    <row r="15" spans="2:4" x14ac:dyDescent="0.2">
      <c r="B15" s="27"/>
      <c r="C15" s="27"/>
    </row>
    <row r="16" spans="2:4" ht="12" customHeight="1" x14ac:dyDescent="0.2">
      <c r="B16" s="27"/>
      <c r="C16" s="27"/>
    </row>
    <row r="17" spans="1:8" x14ac:dyDescent="0.2">
      <c r="B17" s="27"/>
      <c r="C17" s="27"/>
    </row>
    <row r="18" spans="1:8" s="99" customFormat="1" ht="13.15" customHeight="1" x14ac:dyDescent="0.2">
      <c r="A18"/>
      <c r="B18" s="27"/>
      <c r="C18" s="27"/>
      <c r="D18"/>
      <c r="E18"/>
      <c r="F18"/>
      <c r="G18" s="98"/>
      <c r="H18" s="98"/>
    </row>
    <row r="19" spans="1:8" x14ac:dyDescent="0.2">
      <c r="B19" s="27"/>
      <c r="C19" s="27"/>
    </row>
    <row r="20" spans="1:8" s="99" customFormat="1" ht="12.6" customHeight="1" x14ac:dyDescent="0.2">
      <c r="A20"/>
      <c r="B20" s="27"/>
      <c r="C20" s="27"/>
      <c r="D20"/>
      <c r="E20"/>
      <c r="F20"/>
      <c r="G20" s="98"/>
      <c r="H20" s="98"/>
    </row>
    <row r="21" spans="1:8" x14ac:dyDescent="0.2">
      <c r="B21" s="27"/>
      <c r="C21" s="27"/>
    </row>
    <row r="22" spans="1:8" s="99" customFormat="1" ht="13.15" customHeight="1" x14ac:dyDescent="0.2">
      <c r="A22"/>
      <c r="B22" s="27"/>
      <c r="C22" s="27"/>
      <c r="D22"/>
      <c r="E22"/>
      <c r="F22"/>
      <c r="G22" s="98"/>
      <c r="H22" s="98"/>
    </row>
    <row r="23" spans="1:8" x14ac:dyDescent="0.2">
      <c r="B23" s="27"/>
      <c r="C23" s="27"/>
    </row>
    <row r="24" spans="1:8" x14ac:dyDescent="0.2">
      <c r="B24" s="27"/>
      <c r="C24" s="27"/>
    </row>
  </sheetData>
  <phoneticPr fontId="1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&amp;LOstatní příspěvkové organizace - obsah&amp;R147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7" zoomScaleNormal="100" workbookViewId="0">
      <selection activeCell="J20" sqref="J20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.6" customHeight="1" x14ac:dyDescent="0.2">
      <c r="A1" s="29" t="s">
        <v>2</v>
      </c>
    </row>
    <row r="2" spans="1:10" ht="15" x14ac:dyDescent="0.2">
      <c r="A2" s="29" t="s">
        <v>3</v>
      </c>
      <c r="D2" s="90" t="s">
        <v>8</v>
      </c>
      <c r="E2" s="90"/>
      <c r="F2" s="90"/>
      <c r="G2" s="119"/>
      <c r="H2" s="30" t="s">
        <v>9</v>
      </c>
      <c r="I2" s="31">
        <v>44196</v>
      </c>
    </row>
    <row r="3" spans="1:10" ht="13.5" thickBot="1" x14ac:dyDescent="0.25"/>
    <row r="4" spans="1:10" ht="12.4" customHeight="1" x14ac:dyDescent="0.2">
      <c r="A4" s="163"/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0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0" ht="9.9499999999999993" customHeight="1" thickBot="1" x14ac:dyDescent="0.25">
      <c r="A6" s="32"/>
      <c r="B6" s="80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0" ht="15" customHeight="1" x14ac:dyDescent="0.2">
      <c r="A7" s="40" t="s">
        <v>149</v>
      </c>
      <c r="B7" s="41"/>
      <c r="C7" s="41"/>
      <c r="D7" s="41"/>
      <c r="E7" s="41"/>
      <c r="F7" s="41"/>
      <c r="G7" s="136"/>
      <c r="H7" s="41"/>
      <c r="I7" s="41"/>
      <c r="J7" s="42"/>
    </row>
    <row r="8" spans="1:10" ht="15" customHeight="1" x14ac:dyDescent="0.2">
      <c r="A8" s="181" t="s">
        <v>198</v>
      </c>
      <c r="B8" s="182"/>
      <c r="C8" s="60">
        <v>250000</v>
      </c>
      <c r="D8" s="21">
        <v>250000</v>
      </c>
      <c r="E8" s="61">
        <v>250000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v>0</v>
      </c>
    </row>
    <row r="9" spans="1:10" ht="15" customHeight="1" x14ac:dyDescent="0.2">
      <c r="A9" s="13" t="s">
        <v>197</v>
      </c>
      <c r="B9" s="20"/>
      <c r="C9" s="62">
        <v>0</v>
      </c>
      <c r="D9" s="63">
        <v>278400</v>
      </c>
      <c r="E9" s="64">
        <v>278400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v>0</v>
      </c>
    </row>
    <row r="10" spans="1:10" ht="15" customHeight="1" x14ac:dyDescent="0.2">
      <c r="A10" s="13" t="s">
        <v>170</v>
      </c>
      <c r="B10" s="20"/>
      <c r="C10" s="62">
        <v>0</v>
      </c>
      <c r="D10" s="63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6">
        <v>0</v>
      </c>
    </row>
    <row r="11" spans="1:10" ht="15" customHeight="1" x14ac:dyDescent="0.2">
      <c r="A11" s="13" t="s">
        <v>202</v>
      </c>
      <c r="B11" s="20"/>
      <c r="C11" s="62">
        <v>0</v>
      </c>
      <c r="D11" s="63">
        <v>8000</v>
      </c>
      <c r="E11" s="64">
        <v>8000</v>
      </c>
      <c r="F11" s="43">
        <f>E11/D11</f>
        <v>1</v>
      </c>
      <c r="G11" s="132">
        <v>0</v>
      </c>
      <c r="H11" s="63">
        <v>0</v>
      </c>
      <c r="I11" s="64">
        <v>0</v>
      </c>
      <c r="J11" s="46">
        <v>0</v>
      </c>
    </row>
    <row r="12" spans="1:10" ht="15" customHeight="1" x14ac:dyDescent="0.2">
      <c r="A12" s="13" t="s">
        <v>59</v>
      </c>
      <c r="B12" s="20"/>
      <c r="C12" s="65">
        <v>0</v>
      </c>
      <c r="D12" s="66">
        <v>0</v>
      </c>
      <c r="E12" s="67">
        <v>0</v>
      </c>
      <c r="F12" s="43">
        <v>0</v>
      </c>
      <c r="G12" s="133">
        <v>0</v>
      </c>
      <c r="H12" s="66">
        <v>0</v>
      </c>
      <c r="I12" s="67">
        <v>0</v>
      </c>
      <c r="J12" s="46">
        <v>0</v>
      </c>
    </row>
    <row r="13" spans="1:10" ht="15" customHeight="1" x14ac:dyDescent="0.2">
      <c r="A13" s="94" t="s">
        <v>150</v>
      </c>
      <c r="B13" s="95"/>
      <c r="C13" s="65">
        <v>4600000</v>
      </c>
      <c r="D13" s="66">
        <v>6271400</v>
      </c>
      <c r="E13" s="67">
        <v>5600507.5899999999</v>
      </c>
      <c r="F13" s="43">
        <f>E13/D13</f>
        <v>0.89302350192939373</v>
      </c>
      <c r="G13" s="161">
        <v>141000</v>
      </c>
      <c r="H13" s="63">
        <v>141000</v>
      </c>
      <c r="I13" s="64">
        <v>101519</v>
      </c>
      <c r="J13" s="43">
        <f>I13/H13</f>
        <v>0.71999290780141845</v>
      </c>
    </row>
    <row r="14" spans="1:10" ht="15" customHeight="1" thickBot="1" x14ac:dyDescent="0.25">
      <c r="A14" s="105" t="s">
        <v>90</v>
      </c>
      <c r="B14" s="106"/>
      <c r="C14" s="108">
        <v>0</v>
      </c>
      <c r="D14" s="107">
        <v>384000</v>
      </c>
      <c r="E14" s="107">
        <v>383994</v>
      </c>
      <c r="F14" s="43">
        <f>E14/D14</f>
        <v>0.99998437500000004</v>
      </c>
      <c r="G14" s="61">
        <v>0</v>
      </c>
      <c r="H14" s="61">
        <v>0</v>
      </c>
      <c r="I14" s="61">
        <v>0</v>
      </c>
      <c r="J14" s="109">
        <v>0</v>
      </c>
    </row>
    <row r="15" spans="1:10" ht="15" customHeight="1" x14ac:dyDescent="0.2">
      <c r="A15" s="40" t="s">
        <v>151</v>
      </c>
      <c r="B15" s="41"/>
      <c r="C15" s="100"/>
      <c r="D15" s="100"/>
      <c r="E15" s="100"/>
      <c r="F15" s="101"/>
      <c r="G15" s="136"/>
      <c r="H15" s="41"/>
      <c r="I15" s="41"/>
      <c r="J15" s="102"/>
    </row>
    <row r="16" spans="1:10" ht="15" customHeight="1" x14ac:dyDescent="0.2">
      <c r="A16" s="18" t="s">
        <v>152</v>
      </c>
      <c r="B16" s="19">
        <v>558</v>
      </c>
      <c r="C16" s="71">
        <v>250000</v>
      </c>
      <c r="D16" s="72">
        <v>589200</v>
      </c>
      <c r="E16" s="61">
        <v>557355.30000000005</v>
      </c>
      <c r="F16" s="43">
        <f t="shared" ref="F16:F40" si="0">E16/D16</f>
        <v>0.94595264765784126</v>
      </c>
      <c r="G16" s="21">
        <v>5000</v>
      </c>
      <c r="H16" s="73">
        <v>5000</v>
      </c>
      <c r="I16" s="61">
        <v>4475</v>
      </c>
      <c r="J16" s="43">
        <f>I16/H16</f>
        <v>0.89500000000000002</v>
      </c>
    </row>
    <row r="17" spans="1:10" ht="15" customHeight="1" x14ac:dyDescent="0.2">
      <c r="A17" s="18" t="s">
        <v>142</v>
      </c>
      <c r="B17" s="19">
        <v>501</v>
      </c>
      <c r="C17" s="71">
        <v>545000</v>
      </c>
      <c r="D17" s="61">
        <v>726900</v>
      </c>
      <c r="E17" s="61">
        <v>688930.72</v>
      </c>
      <c r="F17" s="43">
        <f t="shared" si="0"/>
        <v>0.94776546980327414</v>
      </c>
      <c r="G17" s="21">
        <v>5000</v>
      </c>
      <c r="H17" s="73">
        <v>5000</v>
      </c>
      <c r="I17" s="61">
        <v>3207</v>
      </c>
      <c r="J17" s="43">
        <f>I17/H17</f>
        <v>0.64139999999999997</v>
      </c>
    </row>
    <row r="18" spans="1:10" ht="15" customHeight="1" x14ac:dyDescent="0.2">
      <c r="A18" s="10" t="s">
        <v>153</v>
      </c>
      <c r="B18" s="11">
        <v>501</v>
      </c>
      <c r="C18" s="74">
        <v>0</v>
      </c>
      <c r="D18" s="72">
        <v>0</v>
      </c>
      <c r="E18" s="72">
        <v>0</v>
      </c>
      <c r="F18" s="43">
        <v>0</v>
      </c>
      <c r="G18" s="123">
        <v>0</v>
      </c>
      <c r="H18" s="75">
        <v>0</v>
      </c>
      <c r="I18" s="72">
        <v>0</v>
      </c>
      <c r="J18" s="43">
        <v>0</v>
      </c>
    </row>
    <row r="19" spans="1:10" ht="15" customHeight="1" x14ac:dyDescent="0.2">
      <c r="A19" s="10" t="s">
        <v>126</v>
      </c>
      <c r="B19" s="11">
        <v>502</v>
      </c>
      <c r="C19" s="74">
        <v>230000</v>
      </c>
      <c r="D19" s="72">
        <v>259500</v>
      </c>
      <c r="E19" s="72">
        <v>227931.88</v>
      </c>
      <c r="F19" s="43">
        <f t="shared" si="0"/>
        <v>0.87835021194605012</v>
      </c>
      <c r="G19" s="123">
        <v>42000</v>
      </c>
      <c r="H19" s="75">
        <v>34000</v>
      </c>
      <c r="I19" s="72">
        <v>17388</v>
      </c>
      <c r="J19" s="43">
        <f>I19/H19</f>
        <v>0.51141176470588234</v>
      </c>
    </row>
    <row r="20" spans="1:10" ht="15" customHeight="1" x14ac:dyDescent="0.2">
      <c r="A20" s="10" t="s">
        <v>127</v>
      </c>
      <c r="B20" s="11">
        <v>502</v>
      </c>
      <c r="C20" s="74">
        <v>160000</v>
      </c>
      <c r="D20" s="72">
        <v>133000</v>
      </c>
      <c r="E20" s="72">
        <v>131572</v>
      </c>
      <c r="F20" s="43">
        <f t="shared" si="0"/>
        <v>0.98926315789473684</v>
      </c>
      <c r="G20" s="123">
        <v>0</v>
      </c>
      <c r="H20" s="75">
        <v>3000</v>
      </c>
      <c r="I20" s="72">
        <v>2970</v>
      </c>
      <c r="J20" s="43">
        <f>I20/H20</f>
        <v>0.99</v>
      </c>
    </row>
    <row r="21" spans="1:10" ht="15" customHeight="1" x14ac:dyDescent="0.2">
      <c r="A21" s="10" t="s">
        <v>128</v>
      </c>
      <c r="B21" s="11">
        <v>502</v>
      </c>
      <c r="C21" s="74">
        <v>75000</v>
      </c>
      <c r="D21" s="72">
        <v>55000</v>
      </c>
      <c r="E21" s="72">
        <v>54063</v>
      </c>
      <c r="F21" s="43">
        <f t="shared" si="0"/>
        <v>0.98296363636363637</v>
      </c>
      <c r="G21" s="123">
        <v>10000</v>
      </c>
      <c r="H21" s="75">
        <v>15000</v>
      </c>
      <c r="I21" s="72">
        <v>14834</v>
      </c>
      <c r="J21" s="43">
        <f>I21/H21</f>
        <v>0.98893333333333333</v>
      </c>
    </row>
    <row r="22" spans="1:10" ht="15" customHeight="1" x14ac:dyDescent="0.2">
      <c r="A22" s="10" t="s">
        <v>129</v>
      </c>
      <c r="B22" s="11">
        <v>502</v>
      </c>
      <c r="C22" s="74">
        <v>0</v>
      </c>
      <c r="D22" s="72">
        <v>0</v>
      </c>
      <c r="E22" s="72">
        <v>0</v>
      </c>
      <c r="F22" s="43">
        <v>0</v>
      </c>
      <c r="G22" s="123">
        <v>0</v>
      </c>
      <c r="H22" s="75">
        <v>0</v>
      </c>
      <c r="I22" s="72">
        <v>0</v>
      </c>
      <c r="J22" s="43">
        <v>0</v>
      </c>
    </row>
    <row r="23" spans="1:10" ht="15" customHeight="1" x14ac:dyDescent="0.2">
      <c r="A23" s="10" t="s">
        <v>130</v>
      </c>
      <c r="B23" s="11">
        <v>504</v>
      </c>
      <c r="C23" s="74">
        <v>0</v>
      </c>
      <c r="D23" s="72">
        <v>0</v>
      </c>
      <c r="E23" s="72">
        <v>0</v>
      </c>
      <c r="F23" s="43">
        <v>0</v>
      </c>
      <c r="G23" s="123">
        <v>0</v>
      </c>
      <c r="H23" s="75">
        <v>0</v>
      </c>
      <c r="I23" s="72">
        <v>0</v>
      </c>
      <c r="J23" s="43">
        <v>0</v>
      </c>
    </row>
    <row r="24" spans="1:10" ht="15" customHeight="1" x14ac:dyDescent="0.2">
      <c r="A24" s="10" t="s">
        <v>131</v>
      </c>
      <c r="B24" s="11">
        <v>511</v>
      </c>
      <c r="C24" s="74">
        <v>400000</v>
      </c>
      <c r="D24" s="72">
        <v>132000</v>
      </c>
      <c r="E24" s="72">
        <v>113673.11</v>
      </c>
      <c r="F24" s="43">
        <f t="shared" si="0"/>
        <v>0.86115992424242427</v>
      </c>
      <c r="G24" s="123">
        <v>11000</v>
      </c>
      <c r="H24" s="75">
        <v>1200</v>
      </c>
      <c r="I24" s="72">
        <v>1192</v>
      </c>
      <c r="J24" s="43">
        <f>I24/H24</f>
        <v>0.99333333333333329</v>
      </c>
    </row>
    <row r="25" spans="1:10" ht="15" customHeight="1" x14ac:dyDescent="0.2">
      <c r="A25" s="10" t="s">
        <v>141</v>
      </c>
      <c r="B25" s="11">
        <v>512</v>
      </c>
      <c r="C25" s="74">
        <v>10000</v>
      </c>
      <c r="D25" s="72">
        <v>12000</v>
      </c>
      <c r="E25" s="72">
        <v>9732</v>
      </c>
      <c r="F25" s="43">
        <f t="shared" si="0"/>
        <v>0.81100000000000005</v>
      </c>
      <c r="G25" s="123">
        <v>0</v>
      </c>
      <c r="H25" s="75">
        <v>0</v>
      </c>
      <c r="I25" s="72">
        <v>0</v>
      </c>
      <c r="J25" s="43">
        <v>0</v>
      </c>
    </row>
    <row r="26" spans="1:10" ht="15" customHeight="1" x14ac:dyDescent="0.2">
      <c r="A26" s="10" t="s">
        <v>132</v>
      </c>
      <c r="B26" s="11">
        <v>513</v>
      </c>
      <c r="C26" s="74">
        <v>10000</v>
      </c>
      <c r="D26" s="72">
        <v>10000</v>
      </c>
      <c r="E26" s="72">
        <v>7004</v>
      </c>
      <c r="F26" s="43">
        <f t="shared" si="0"/>
        <v>0.70040000000000002</v>
      </c>
      <c r="G26" s="123">
        <v>0</v>
      </c>
      <c r="H26" s="75">
        <v>0</v>
      </c>
      <c r="I26" s="72">
        <v>0</v>
      </c>
      <c r="J26" s="43">
        <v>0</v>
      </c>
    </row>
    <row r="27" spans="1:10" ht="15" customHeight="1" x14ac:dyDescent="0.2">
      <c r="A27" s="10" t="s">
        <v>154</v>
      </c>
      <c r="B27" s="11">
        <v>518</v>
      </c>
      <c r="C27" s="74">
        <v>1200000</v>
      </c>
      <c r="D27" s="72">
        <v>2212100</v>
      </c>
      <c r="E27" s="72">
        <v>2004197.07</v>
      </c>
      <c r="F27" s="43">
        <f t="shared" si="0"/>
        <v>0.90601558247818814</v>
      </c>
      <c r="G27" s="123">
        <v>0</v>
      </c>
      <c r="H27" s="75">
        <v>0</v>
      </c>
      <c r="I27" s="72">
        <v>0</v>
      </c>
      <c r="J27" s="43">
        <v>0</v>
      </c>
    </row>
    <row r="28" spans="1:10" ht="15" customHeight="1" x14ac:dyDescent="0.2">
      <c r="A28" s="10" t="s">
        <v>134</v>
      </c>
      <c r="B28" s="11">
        <v>521</v>
      </c>
      <c r="C28" s="74">
        <v>1700000</v>
      </c>
      <c r="D28" s="72">
        <v>2472100</v>
      </c>
      <c r="E28" s="72">
        <v>2065260</v>
      </c>
      <c r="F28" s="43">
        <f t="shared" si="0"/>
        <v>0.83542736944298368</v>
      </c>
      <c r="G28" s="123">
        <v>9000</v>
      </c>
      <c r="H28" s="75">
        <v>9800</v>
      </c>
      <c r="I28" s="72">
        <v>9530</v>
      </c>
      <c r="J28" s="43">
        <f>I28/H28</f>
        <v>0.97244897959183674</v>
      </c>
    </row>
    <row r="29" spans="1:10" ht="15" customHeight="1" x14ac:dyDescent="0.2">
      <c r="A29" s="10" t="s">
        <v>135</v>
      </c>
      <c r="B29" s="11">
        <v>524</v>
      </c>
      <c r="C29" s="74">
        <v>100000</v>
      </c>
      <c r="D29" s="72">
        <v>231400</v>
      </c>
      <c r="E29" s="72">
        <v>224134.78</v>
      </c>
      <c r="F29" s="43">
        <f t="shared" si="0"/>
        <v>0.96860319792566985</v>
      </c>
      <c r="G29" s="123">
        <v>0</v>
      </c>
      <c r="H29" s="75">
        <v>9000</v>
      </c>
      <c r="I29" s="72">
        <v>9000</v>
      </c>
      <c r="J29" s="43">
        <f>I29/H29</f>
        <v>1</v>
      </c>
    </row>
    <row r="30" spans="1:10" ht="15" customHeight="1" x14ac:dyDescent="0.2">
      <c r="A30" s="10" t="s">
        <v>206</v>
      </c>
      <c r="B30" s="11">
        <v>527</v>
      </c>
      <c r="C30" s="74">
        <v>0</v>
      </c>
      <c r="D30" s="72">
        <v>161000</v>
      </c>
      <c r="E30" s="72">
        <v>160793.68</v>
      </c>
      <c r="F30" s="43">
        <f t="shared" si="0"/>
        <v>0.9987185093167702</v>
      </c>
      <c r="G30" s="123">
        <v>0</v>
      </c>
      <c r="H30" s="75">
        <v>0</v>
      </c>
      <c r="I30" s="72">
        <v>0</v>
      </c>
      <c r="J30" s="43">
        <v>0</v>
      </c>
    </row>
    <row r="31" spans="1:10" ht="15" customHeight="1" x14ac:dyDescent="0.2">
      <c r="A31" s="10" t="s">
        <v>136</v>
      </c>
      <c r="B31" s="11">
        <v>525</v>
      </c>
      <c r="C31" s="74">
        <v>0</v>
      </c>
      <c r="D31" s="72">
        <v>0</v>
      </c>
      <c r="E31" s="72">
        <v>0</v>
      </c>
      <c r="F31" s="43">
        <v>0</v>
      </c>
      <c r="G31" s="123">
        <v>0</v>
      </c>
      <c r="H31" s="75">
        <v>0</v>
      </c>
      <c r="I31" s="72">
        <v>0</v>
      </c>
      <c r="J31" s="43">
        <v>0</v>
      </c>
    </row>
    <row r="32" spans="1:10" ht="15" customHeight="1" x14ac:dyDescent="0.2">
      <c r="A32" s="10" t="s">
        <v>137</v>
      </c>
      <c r="B32" s="11">
        <v>528</v>
      </c>
      <c r="C32" s="74">
        <v>0</v>
      </c>
      <c r="D32" s="72">
        <v>0</v>
      </c>
      <c r="E32" s="72">
        <v>0</v>
      </c>
      <c r="F32" s="43">
        <v>0</v>
      </c>
      <c r="G32" s="123">
        <v>0</v>
      </c>
      <c r="H32" s="75">
        <v>0</v>
      </c>
      <c r="I32" s="72">
        <v>0</v>
      </c>
      <c r="J32" s="43">
        <v>0</v>
      </c>
    </row>
    <row r="33" spans="1:11" ht="15" customHeight="1" x14ac:dyDescent="0.2">
      <c r="A33" s="10" t="s">
        <v>155</v>
      </c>
      <c r="B33" s="11">
        <v>538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1" ht="15" customHeight="1" x14ac:dyDescent="0.2">
      <c r="A34" s="10" t="s">
        <v>139</v>
      </c>
      <c r="B34" s="11">
        <v>541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75">
        <v>0</v>
      </c>
      <c r="I34" s="72">
        <v>0</v>
      </c>
      <c r="J34" s="43">
        <v>0</v>
      </c>
    </row>
    <row r="35" spans="1:11" ht="15" customHeight="1" x14ac:dyDescent="0.2">
      <c r="A35" s="10" t="s">
        <v>203</v>
      </c>
      <c r="B35" s="9">
        <v>547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1" ht="15" customHeight="1" x14ac:dyDescent="0.2">
      <c r="A36" s="10" t="s">
        <v>236</v>
      </c>
      <c r="B36" s="11">
        <v>549</v>
      </c>
      <c r="C36" s="74">
        <v>45400</v>
      </c>
      <c r="D36" s="72">
        <v>72800</v>
      </c>
      <c r="E36" s="72">
        <v>23834</v>
      </c>
      <c r="F36" s="43">
        <f t="shared" si="0"/>
        <v>0.32739010989010991</v>
      </c>
      <c r="G36" s="123">
        <v>0</v>
      </c>
      <c r="H36" s="75">
        <v>0</v>
      </c>
      <c r="I36" s="72">
        <v>0</v>
      </c>
      <c r="J36" s="43">
        <v>0</v>
      </c>
    </row>
    <row r="37" spans="1:11" ht="15" customHeight="1" x14ac:dyDescent="0.2">
      <c r="A37" s="17" t="s">
        <v>140</v>
      </c>
      <c r="B37" s="9">
        <v>551</v>
      </c>
      <c r="C37" s="110">
        <v>124600</v>
      </c>
      <c r="D37" s="111">
        <v>124600</v>
      </c>
      <c r="E37" s="111">
        <v>124591</v>
      </c>
      <c r="F37" s="43">
        <f t="shared" si="0"/>
        <v>0.99992776886035317</v>
      </c>
      <c r="G37" s="137">
        <v>0</v>
      </c>
      <c r="H37" s="112">
        <v>0</v>
      </c>
      <c r="I37" s="111">
        <v>0</v>
      </c>
      <c r="J37" s="43">
        <v>0</v>
      </c>
    </row>
    <row r="38" spans="1:11" ht="15" customHeight="1" thickBot="1" x14ac:dyDescent="0.25">
      <c r="A38" s="48" t="s">
        <v>169</v>
      </c>
      <c r="B38" s="12">
        <v>591</v>
      </c>
      <c r="C38" s="169">
        <v>0</v>
      </c>
      <c r="D38" s="114">
        <v>200</v>
      </c>
      <c r="E38" s="114">
        <v>178.93</v>
      </c>
      <c r="F38" s="47">
        <f t="shared" si="0"/>
        <v>0.89465000000000006</v>
      </c>
      <c r="G38" s="134">
        <v>0</v>
      </c>
      <c r="H38" s="115">
        <v>0</v>
      </c>
      <c r="I38" s="114">
        <v>0</v>
      </c>
      <c r="J38" s="49">
        <v>0</v>
      </c>
    </row>
    <row r="39" spans="1:11" ht="15" customHeight="1" x14ac:dyDescent="0.2">
      <c r="A39" s="14" t="s">
        <v>20</v>
      </c>
      <c r="B39" s="15"/>
      <c r="C39" s="50">
        <f>SUM(C8:C14)</f>
        <v>4850000</v>
      </c>
      <c r="D39" s="50">
        <f>SUM(D8:D14)</f>
        <v>7191800</v>
      </c>
      <c r="E39" s="50">
        <f>SUM(E8:E14)</f>
        <v>6520901.5899999999</v>
      </c>
      <c r="F39" s="43">
        <f t="shared" si="0"/>
        <v>0.90671342223087403</v>
      </c>
      <c r="G39" s="50">
        <f>SUM(G8:G14)</f>
        <v>141000</v>
      </c>
      <c r="H39" s="50">
        <f>SUM(H8:H14)</f>
        <v>141000</v>
      </c>
      <c r="I39" s="50">
        <f>SUM(I8:I14)</f>
        <v>101519</v>
      </c>
      <c r="J39" s="51">
        <f>I39/H39</f>
        <v>0.71999290780141845</v>
      </c>
    </row>
    <row r="40" spans="1:11" s="83" customFormat="1" ht="15" customHeight="1" thickBot="1" x14ac:dyDescent="0.25">
      <c r="A40" s="88" t="s">
        <v>21</v>
      </c>
      <c r="B40" s="91"/>
      <c r="C40" s="124">
        <f>-SUM(C16:C38)</f>
        <v>-4850000</v>
      </c>
      <c r="D40" s="54">
        <f>-SUM(D16:D38)</f>
        <v>-7191800</v>
      </c>
      <c r="E40" s="54">
        <f>-SUM(E16:E38)</f>
        <v>-6393251.4699999997</v>
      </c>
      <c r="F40" s="43">
        <f t="shared" si="0"/>
        <v>0.88896402430545896</v>
      </c>
      <c r="G40" s="124">
        <f>-SUM(G16:G38)</f>
        <v>-82000</v>
      </c>
      <c r="H40" s="54">
        <f>-SUM(H16:H38)</f>
        <v>-82000</v>
      </c>
      <c r="I40" s="54">
        <f>-SUM(I16:I38)</f>
        <v>-62596</v>
      </c>
      <c r="J40" s="43">
        <f>I40/H40</f>
        <v>0.7633658536585366</v>
      </c>
      <c r="K40" s="4"/>
    </row>
    <row r="41" spans="1:11" s="87" customFormat="1" ht="13.5" thickBot="1" x14ac:dyDescent="0.25">
      <c r="A41" s="92" t="s">
        <v>162</v>
      </c>
      <c r="B41" s="85"/>
      <c r="C41" s="79">
        <f>+C39+C40</f>
        <v>0</v>
      </c>
      <c r="D41" s="79">
        <f>+D39+D40</f>
        <v>0</v>
      </c>
      <c r="E41" s="79">
        <f>+E39+E40</f>
        <v>127650.12000000011</v>
      </c>
      <c r="F41" s="103" t="s">
        <v>19</v>
      </c>
      <c r="G41" s="138">
        <f>+G39+G40</f>
        <v>59000</v>
      </c>
      <c r="H41" s="79">
        <f>+H39+H40</f>
        <v>59000</v>
      </c>
      <c r="I41" s="79">
        <f>+I39+I40</f>
        <v>38923</v>
      </c>
      <c r="J41" s="59" t="s">
        <v>19</v>
      </c>
      <c r="K41" s="86"/>
    </row>
    <row r="42" spans="1:11" ht="13.5" thickBot="1" x14ac:dyDescent="0.25">
      <c r="A42" s="145" t="s">
        <v>168</v>
      </c>
      <c r="B42" s="142"/>
      <c r="C42" s="142"/>
      <c r="D42" s="143"/>
      <c r="E42" s="144"/>
      <c r="F42" s="144"/>
      <c r="G42" s="150"/>
      <c r="H42" s="144"/>
      <c r="I42" s="146">
        <f>E41+I41</f>
        <v>166573.12000000011</v>
      </c>
      <c r="J42" s="151" t="s">
        <v>19</v>
      </c>
    </row>
    <row r="43" spans="1:11" x14ac:dyDescent="0.2">
      <c r="I43" s="104"/>
    </row>
    <row r="44" spans="1:11" x14ac:dyDescent="0.2">
      <c r="C44" s="148"/>
    </row>
    <row r="45" spans="1:11" x14ac:dyDescent="0.2">
      <c r="C45" s="148"/>
    </row>
    <row r="46" spans="1:11" x14ac:dyDescent="0.2">
      <c r="C46" s="148"/>
    </row>
    <row r="54" spans="5:5" x14ac:dyDescent="0.2">
      <c r="E54" s="3" t="s">
        <v>145</v>
      </c>
    </row>
  </sheetData>
  <mergeCells count="3">
    <mergeCell ref="C4:F4"/>
    <mergeCell ref="G4:J4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&amp;L&amp;A&amp;R148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N14" sqref="N14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2" ht="15.6" customHeight="1" x14ac:dyDescent="0.2">
      <c r="A1" s="29" t="s">
        <v>4</v>
      </c>
    </row>
    <row r="2" spans="1:12" ht="15" x14ac:dyDescent="0.2">
      <c r="A2" s="29" t="s">
        <v>5</v>
      </c>
      <c r="D2" s="90" t="s">
        <v>8</v>
      </c>
      <c r="E2" s="90"/>
      <c r="F2" s="90"/>
      <c r="G2" s="119"/>
      <c r="H2" s="30" t="s">
        <v>9</v>
      </c>
      <c r="I2" s="31">
        <v>44196</v>
      </c>
    </row>
    <row r="3" spans="1:12" ht="13.5" thickBot="1" x14ac:dyDescent="0.25"/>
    <row r="4" spans="1:12" ht="12.4" customHeight="1" x14ac:dyDescent="0.2">
      <c r="C4" s="177" t="s">
        <v>53</v>
      </c>
      <c r="D4" s="178"/>
      <c r="E4" s="178"/>
      <c r="F4" s="179"/>
      <c r="G4" s="180" t="s">
        <v>10</v>
      </c>
      <c r="H4" s="178"/>
      <c r="I4" s="178"/>
      <c r="J4" s="179"/>
    </row>
    <row r="5" spans="1:12" ht="12.4" customHeight="1" x14ac:dyDescent="0.2">
      <c r="A5" s="32"/>
      <c r="B5" s="7"/>
      <c r="C5" s="33" t="s">
        <v>54</v>
      </c>
      <c r="D5" s="34" t="s">
        <v>55</v>
      </c>
      <c r="E5" s="35" t="s">
        <v>56</v>
      </c>
      <c r="F5" s="36" t="s">
        <v>7</v>
      </c>
      <c r="G5" s="128" t="s">
        <v>54</v>
      </c>
      <c r="H5" s="34" t="s">
        <v>55</v>
      </c>
      <c r="I5" s="8" t="s">
        <v>56</v>
      </c>
      <c r="J5" s="9" t="s">
        <v>7</v>
      </c>
    </row>
    <row r="6" spans="1:12" ht="9.9499999999999993" customHeight="1" thickBot="1" x14ac:dyDescent="0.25">
      <c r="A6" s="32"/>
      <c r="B6" s="37"/>
      <c r="C6" s="38" t="s">
        <v>11</v>
      </c>
      <c r="D6" s="39" t="s">
        <v>12</v>
      </c>
      <c r="E6" s="8" t="s">
        <v>13</v>
      </c>
      <c r="F6" s="9" t="s">
        <v>14</v>
      </c>
      <c r="G6" s="131" t="s">
        <v>15</v>
      </c>
      <c r="H6" s="39" t="s">
        <v>16</v>
      </c>
      <c r="I6" s="8" t="s">
        <v>17</v>
      </c>
      <c r="J6" s="9" t="s">
        <v>18</v>
      </c>
    </row>
    <row r="7" spans="1:12" ht="15" customHeight="1" x14ac:dyDescent="0.2">
      <c r="A7" s="40" t="s">
        <v>57</v>
      </c>
      <c r="B7" s="41"/>
      <c r="C7" s="41"/>
      <c r="D7" s="41"/>
      <c r="E7" s="41"/>
      <c r="F7" s="41"/>
      <c r="G7" s="136"/>
      <c r="H7" s="41"/>
      <c r="I7" s="41"/>
      <c r="J7" s="42"/>
    </row>
    <row r="8" spans="1:12" ht="15" customHeight="1" x14ac:dyDescent="0.2">
      <c r="A8" s="181" t="s">
        <v>198</v>
      </c>
      <c r="B8" s="182"/>
      <c r="C8" s="24">
        <v>800000</v>
      </c>
      <c r="D8" s="22">
        <v>1096000</v>
      </c>
      <c r="E8" s="61">
        <v>1096000</v>
      </c>
      <c r="F8" s="43">
        <f>E8/D8</f>
        <v>1</v>
      </c>
      <c r="G8" s="21">
        <v>0</v>
      </c>
      <c r="H8" s="21">
        <v>0</v>
      </c>
      <c r="I8" s="61">
        <v>0</v>
      </c>
      <c r="J8" s="43">
        <v>0</v>
      </c>
    </row>
    <row r="9" spans="1:12" ht="15" customHeight="1" x14ac:dyDescent="0.2">
      <c r="A9" s="13" t="s">
        <v>6</v>
      </c>
      <c r="B9" s="20"/>
      <c r="C9" s="164">
        <v>0</v>
      </c>
      <c r="D9" s="64">
        <v>0</v>
      </c>
      <c r="E9" s="64">
        <v>0</v>
      </c>
      <c r="F9" s="43">
        <v>0</v>
      </c>
      <c r="G9" s="132">
        <v>0</v>
      </c>
      <c r="H9" s="63">
        <v>0</v>
      </c>
      <c r="I9" s="64">
        <v>0</v>
      </c>
      <c r="J9" s="43">
        <v>0</v>
      </c>
    </row>
    <row r="10" spans="1:12" ht="15" customHeight="1" x14ac:dyDescent="0.2">
      <c r="A10" s="13" t="s">
        <v>202</v>
      </c>
      <c r="B10" s="16"/>
      <c r="C10" s="164">
        <v>0</v>
      </c>
      <c r="D10" s="64">
        <v>0</v>
      </c>
      <c r="E10" s="64">
        <v>0</v>
      </c>
      <c r="F10" s="43">
        <v>0</v>
      </c>
      <c r="G10" s="132">
        <v>0</v>
      </c>
      <c r="H10" s="63">
        <v>0</v>
      </c>
      <c r="I10" s="64">
        <v>0</v>
      </c>
      <c r="J10" s="43">
        <v>0</v>
      </c>
    </row>
    <row r="11" spans="1:12" ht="15" customHeight="1" x14ac:dyDescent="0.2">
      <c r="A11" s="13" t="s">
        <v>59</v>
      </c>
      <c r="B11" s="20"/>
      <c r="C11" s="164">
        <v>300000</v>
      </c>
      <c r="D11" s="64">
        <v>200000</v>
      </c>
      <c r="E11" s="64">
        <v>190983.03</v>
      </c>
      <c r="F11" s="43">
        <f>E11/D11</f>
        <v>0.95491515000000005</v>
      </c>
      <c r="G11" s="132">
        <v>0</v>
      </c>
      <c r="H11" s="63">
        <v>0</v>
      </c>
      <c r="I11" s="64">
        <v>0</v>
      </c>
      <c r="J11" s="43">
        <v>0</v>
      </c>
    </row>
    <row r="12" spans="1:12" ht="15" customHeight="1" x14ac:dyDescent="0.2">
      <c r="A12" s="13" t="s">
        <v>150</v>
      </c>
      <c r="B12" s="20"/>
      <c r="C12" s="165">
        <v>520000</v>
      </c>
      <c r="D12" s="67">
        <v>520000</v>
      </c>
      <c r="E12" s="67">
        <v>146639.15</v>
      </c>
      <c r="F12" s="43">
        <f>E12/D12</f>
        <v>0.28199836538461537</v>
      </c>
      <c r="G12" s="133">
        <v>600000</v>
      </c>
      <c r="H12" s="66">
        <v>590000</v>
      </c>
      <c r="I12" s="67">
        <v>479640</v>
      </c>
      <c r="J12" s="43">
        <f>I12/H12</f>
        <v>0.81294915254237288</v>
      </c>
    </row>
    <row r="13" spans="1:12" ht="15" customHeight="1" thickBot="1" x14ac:dyDescent="0.25">
      <c r="A13" s="88" t="s">
        <v>90</v>
      </c>
      <c r="B13" s="89"/>
      <c r="C13" s="166">
        <v>0</v>
      </c>
      <c r="D13" s="70">
        <v>0</v>
      </c>
      <c r="E13" s="70">
        <v>0</v>
      </c>
      <c r="F13" s="43">
        <v>0</v>
      </c>
      <c r="G13" s="134">
        <v>0</v>
      </c>
      <c r="H13" s="69">
        <v>0</v>
      </c>
      <c r="I13" s="70">
        <v>0</v>
      </c>
      <c r="J13" s="43">
        <v>0</v>
      </c>
    </row>
    <row r="14" spans="1:12" ht="15" customHeight="1" x14ac:dyDescent="0.2">
      <c r="A14" s="40" t="s">
        <v>61</v>
      </c>
      <c r="B14" s="41"/>
      <c r="C14" s="100"/>
      <c r="D14" s="100"/>
      <c r="E14" s="100"/>
      <c r="F14" s="101"/>
      <c r="G14" s="139"/>
      <c r="H14" s="100"/>
      <c r="I14" s="100"/>
      <c r="J14" s="102"/>
    </row>
    <row r="15" spans="1:12" ht="15" customHeight="1" x14ac:dyDescent="0.2">
      <c r="A15" s="18" t="s">
        <v>123</v>
      </c>
      <c r="B15" s="19">
        <v>558</v>
      </c>
      <c r="C15" s="71">
        <v>0</v>
      </c>
      <c r="D15" s="72">
        <v>2200</v>
      </c>
      <c r="E15" s="61">
        <v>0</v>
      </c>
      <c r="F15" s="43">
        <f>E15/D15</f>
        <v>0</v>
      </c>
      <c r="G15" s="21">
        <v>0</v>
      </c>
      <c r="H15" s="73">
        <v>0</v>
      </c>
      <c r="I15" s="61">
        <v>0</v>
      </c>
      <c r="J15" s="43">
        <v>0</v>
      </c>
    </row>
    <row r="16" spans="1:12" ht="15" customHeight="1" x14ac:dyDescent="0.2">
      <c r="A16" s="18" t="s">
        <v>156</v>
      </c>
      <c r="B16" s="19">
        <v>501</v>
      </c>
      <c r="C16" s="71">
        <v>29600</v>
      </c>
      <c r="D16" s="61">
        <v>100000</v>
      </c>
      <c r="E16" s="61">
        <v>81073.22</v>
      </c>
      <c r="F16" s="43">
        <f>E16/D16</f>
        <v>0.81073220000000001</v>
      </c>
      <c r="G16" s="21">
        <v>20000</v>
      </c>
      <c r="H16" s="73">
        <v>32600</v>
      </c>
      <c r="I16" s="61">
        <v>32549.79</v>
      </c>
      <c r="J16" s="43">
        <f>I16/H16</f>
        <v>0.99845981595092026</v>
      </c>
      <c r="L16" s="149"/>
    </row>
    <row r="17" spans="1:12" ht="15" customHeight="1" x14ac:dyDescent="0.2">
      <c r="A17" s="10" t="s">
        <v>157</v>
      </c>
      <c r="B17" s="11">
        <v>501</v>
      </c>
      <c r="C17" s="74">
        <v>300000</v>
      </c>
      <c r="D17" s="72">
        <v>250000</v>
      </c>
      <c r="E17" s="72">
        <v>190983.03</v>
      </c>
      <c r="F17" s="43">
        <f>E17/D17</f>
        <v>0.76393211999999999</v>
      </c>
      <c r="G17" s="123">
        <v>150000</v>
      </c>
      <c r="H17" s="75">
        <v>149200</v>
      </c>
      <c r="I17" s="72">
        <v>97038.37</v>
      </c>
      <c r="J17" s="43">
        <f>I17/H17</f>
        <v>0.65039121983914205</v>
      </c>
      <c r="L17" s="149"/>
    </row>
    <row r="18" spans="1:12" ht="15" customHeight="1" x14ac:dyDescent="0.2">
      <c r="A18" s="10" t="s">
        <v>158</v>
      </c>
      <c r="B18" s="11">
        <v>502</v>
      </c>
      <c r="C18" s="74">
        <v>0</v>
      </c>
      <c r="D18" s="72">
        <v>0</v>
      </c>
      <c r="E18" s="72">
        <v>0</v>
      </c>
      <c r="F18" s="43">
        <v>0</v>
      </c>
      <c r="G18" s="123">
        <v>0</v>
      </c>
      <c r="H18" s="75">
        <v>0</v>
      </c>
      <c r="I18" s="72">
        <v>0</v>
      </c>
      <c r="J18" s="43">
        <v>0</v>
      </c>
      <c r="L18" s="149"/>
    </row>
    <row r="19" spans="1:12" ht="15" customHeight="1" x14ac:dyDescent="0.2">
      <c r="A19" s="10" t="s">
        <v>127</v>
      </c>
      <c r="B19" s="11">
        <v>502</v>
      </c>
      <c r="C19" s="74">
        <v>260000</v>
      </c>
      <c r="D19" s="72">
        <v>262500</v>
      </c>
      <c r="E19" s="72">
        <v>262452.64</v>
      </c>
      <c r="F19" s="43">
        <f>E19/D19</f>
        <v>0.99981958095238099</v>
      </c>
      <c r="G19" s="123">
        <v>30000</v>
      </c>
      <c r="H19" s="75">
        <v>86800</v>
      </c>
      <c r="I19" s="72">
        <v>86755.44</v>
      </c>
      <c r="J19" s="43">
        <f>I19/H19</f>
        <v>0.99948663594470044</v>
      </c>
    </row>
    <row r="20" spans="1:12" ht="15" customHeight="1" x14ac:dyDescent="0.2">
      <c r="A20" s="10" t="s">
        <v>167</v>
      </c>
      <c r="B20" s="11">
        <v>502</v>
      </c>
      <c r="C20" s="74">
        <v>25000</v>
      </c>
      <c r="D20" s="72">
        <v>26700</v>
      </c>
      <c r="E20" s="72">
        <v>22498.92</v>
      </c>
      <c r="F20" s="43">
        <f>E20/D20</f>
        <v>0.84265617977528084</v>
      </c>
      <c r="G20" s="123">
        <v>0</v>
      </c>
      <c r="H20" s="75">
        <v>0</v>
      </c>
      <c r="I20" s="72">
        <v>0</v>
      </c>
      <c r="J20" s="43">
        <v>0</v>
      </c>
    </row>
    <row r="21" spans="1:12" ht="15" customHeight="1" x14ac:dyDescent="0.2">
      <c r="A21" s="10" t="s">
        <v>129</v>
      </c>
      <c r="B21" s="11">
        <v>502</v>
      </c>
      <c r="C21" s="74">
        <v>0</v>
      </c>
      <c r="D21" s="72">
        <v>0</v>
      </c>
      <c r="E21" s="72">
        <v>0</v>
      </c>
      <c r="F21" s="43">
        <v>0</v>
      </c>
      <c r="G21" s="123">
        <v>3000</v>
      </c>
      <c r="H21" s="75">
        <v>3000</v>
      </c>
      <c r="I21" s="72">
        <v>0</v>
      </c>
      <c r="J21" s="43">
        <v>0</v>
      </c>
    </row>
    <row r="22" spans="1:12" ht="15" customHeight="1" x14ac:dyDescent="0.2">
      <c r="A22" s="10" t="s">
        <v>159</v>
      </c>
      <c r="B22" s="11">
        <v>502</v>
      </c>
      <c r="C22" s="74">
        <v>0</v>
      </c>
      <c r="D22" s="72">
        <v>0</v>
      </c>
      <c r="E22" s="72">
        <v>0</v>
      </c>
      <c r="F22" s="43">
        <v>0</v>
      </c>
      <c r="G22" s="123">
        <v>0</v>
      </c>
      <c r="H22" s="75">
        <v>0</v>
      </c>
      <c r="I22" s="72">
        <v>0</v>
      </c>
      <c r="J22" s="43">
        <v>0</v>
      </c>
    </row>
    <row r="23" spans="1:12" ht="15" customHeight="1" x14ac:dyDescent="0.2">
      <c r="A23" s="10" t="s">
        <v>143</v>
      </c>
      <c r="B23" s="11">
        <v>504</v>
      </c>
      <c r="C23" s="74">
        <v>0</v>
      </c>
      <c r="D23" s="72">
        <v>0</v>
      </c>
      <c r="E23" s="72">
        <v>0</v>
      </c>
      <c r="F23" s="43">
        <v>0</v>
      </c>
      <c r="G23" s="123">
        <v>0</v>
      </c>
      <c r="H23" s="75">
        <v>0</v>
      </c>
      <c r="I23" s="72">
        <v>0</v>
      </c>
      <c r="J23" s="43">
        <v>0</v>
      </c>
    </row>
    <row r="24" spans="1:12" ht="15" customHeight="1" x14ac:dyDescent="0.2">
      <c r="A24" s="10" t="s">
        <v>131</v>
      </c>
      <c r="B24" s="11">
        <v>511</v>
      </c>
      <c r="C24" s="74">
        <v>60000</v>
      </c>
      <c r="D24" s="72">
        <v>1000</v>
      </c>
      <c r="E24" s="72">
        <v>-311.25</v>
      </c>
      <c r="F24" s="43">
        <f>E24/D24</f>
        <v>-0.31125000000000003</v>
      </c>
      <c r="G24" s="123">
        <v>6000</v>
      </c>
      <c r="H24" s="75">
        <v>400</v>
      </c>
      <c r="I24" s="72">
        <v>311.25</v>
      </c>
      <c r="J24" s="43">
        <f>I24/H24</f>
        <v>0.77812499999999996</v>
      </c>
    </row>
    <row r="25" spans="1:12" ht="15" customHeight="1" x14ac:dyDescent="0.2">
      <c r="A25" s="10" t="s">
        <v>141</v>
      </c>
      <c r="B25" s="11">
        <v>512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75">
        <v>0</v>
      </c>
      <c r="I25" s="72">
        <v>0</v>
      </c>
      <c r="J25" s="43">
        <v>0</v>
      </c>
    </row>
    <row r="26" spans="1:12" ht="15" customHeight="1" x14ac:dyDescent="0.2">
      <c r="A26" s="10" t="s">
        <v>132</v>
      </c>
      <c r="B26" s="11">
        <v>513</v>
      </c>
      <c r="C26" s="74">
        <v>0</v>
      </c>
      <c r="D26" s="72">
        <v>0</v>
      </c>
      <c r="E26" s="72">
        <v>0</v>
      </c>
      <c r="F26" s="43">
        <v>0</v>
      </c>
      <c r="G26" s="123">
        <v>0</v>
      </c>
      <c r="H26" s="75">
        <v>0</v>
      </c>
      <c r="I26" s="72">
        <v>0</v>
      </c>
      <c r="J26" s="43">
        <v>0</v>
      </c>
    </row>
    <row r="27" spans="1:12" ht="15" customHeight="1" x14ac:dyDescent="0.2">
      <c r="A27" s="10" t="s">
        <v>160</v>
      </c>
      <c r="B27" s="11">
        <v>518</v>
      </c>
      <c r="C27" s="74">
        <v>160500</v>
      </c>
      <c r="D27" s="72">
        <v>160500</v>
      </c>
      <c r="E27" s="72">
        <v>121492.57</v>
      </c>
      <c r="F27" s="43">
        <f>E27/D27</f>
        <v>0.75696305295950161</v>
      </c>
      <c r="G27" s="123">
        <v>200000</v>
      </c>
      <c r="H27" s="75">
        <v>60000</v>
      </c>
      <c r="I27" s="72">
        <v>57184.31</v>
      </c>
      <c r="J27" s="43">
        <f>I27/H27</f>
        <v>0.95307183333333334</v>
      </c>
    </row>
    <row r="28" spans="1:12" ht="15" customHeight="1" x14ac:dyDescent="0.2">
      <c r="A28" s="10" t="s">
        <v>134</v>
      </c>
      <c r="B28" s="11">
        <v>521</v>
      </c>
      <c r="C28" s="74">
        <v>544600</v>
      </c>
      <c r="D28" s="72">
        <v>750000</v>
      </c>
      <c r="E28" s="72">
        <v>654750.42000000004</v>
      </c>
      <c r="F28" s="43">
        <f>E28/D28</f>
        <v>0.87300056000000004</v>
      </c>
      <c r="G28" s="123">
        <v>120000</v>
      </c>
      <c r="H28" s="75">
        <v>167500</v>
      </c>
      <c r="I28" s="72">
        <v>167360.57999999999</v>
      </c>
      <c r="J28" s="43">
        <f>I28/H28</f>
        <v>0.99916764179104467</v>
      </c>
    </row>
    <row r="29" spans="1:12" ht="15" customHeight="1" x14ac:dyDescent="0.2">
      <c r="A29" s="10" t="s">
        <v>135</v>
      </c>
      <c r="B29" s="11">
        <v>524</v>
      </c>
      <c r="C29" s="74">
        <v>193100</v>
      </c>
      <c r="D29" s="72">
        <v>171000</v>
      </c>
      <c r="E29" s="72">
        <v>170926.62</v>
      </c>
      <c r="F29" s="43">
        <f>E29/D29</f>
        <v>0.99957087719298243</v>
      </c>
      <c r="G29" s="123">
        <v>20000</v>
      </c>
      <c r="H29" s="75">
        <v>37600</v>
      </c>
      <c r="I29" s="72">
        <v>37595.379999999997</v>
      </c>
      <c r="J29" s="43">
        <f>I29/H29</f>
        <v>0.99987712765957437</v>
      </c>
    </row>
    <row r="30" spans="1:12" ht="15" customHeight="1" x14ac:dyDescent="0.2">
      <c r="A30" s="10" t="s">
        <v>206</v>
      </c>
      <c r="B30" s="11">
        <v>527</v>
      </c>
      <c r="C30" s="74">
        <v>5000</v>
      </c>
      <c r="D30" s="72">
        <v>9800</v>
      </c>
      <c r="E30" s="72">
        <v>9826.16</v>
      </c>
      <c r="F30" s="43">
        <f>E30/D30</f>
        <v>1.0026693877551021</v>
      </c>
      <c r="G30" s="123">
        <v>600</v>
      </c>
      <c r="H30" s="75">
        <v>2500</v>
      </c>
      <c r="I30" s="72">
        <v>2512.06</v>
      </c>
      <c r="J30" s="43">
        <f>I30/H30</f>
        <v>1.0048239999999999</v>
      </c>
    </row>
    <row r="31" spans="1:12" ht="15" customHeight="1" x14ac:dyDescent="0.2">
      <c r="A31" s="10" t="s">
        <v>136</v>
      </c>
      <c r="B31" s="11">
        <v>525</v>
      </c>
      <c r="C31" s="74">
        <v>0</v>
      </c>
      <c r="D31" s="72">
        <v>2500</v>
      </c>
      <c r="E31" s="72">
        <v>2419.04</v>
      </c>
      <c r="F31" s="43">
        <f>E31/D31</f>
        <v>0.96761600000000003</v>
      </c>
      <c r="G31" s="123">
        <v>0</v>
      </c>
      <c r="H31" s="75">
        <v>0</v>
      </c>
      <c r="I31" s="72">
        <v>815.96</v>
      </c>
      <c r="J31" s="43">
        <v>0</v>
      </c>
    </row>
    <row r="32" spans="1:12" ht="15" customHeight="1" x14ac:dyDescent="0.2">
      <c r="A32" s="10" t="s">
        <v>161</v>
      </c>
      <c r="B32" s="11">
        <v>528</v>
      </c>
      <c r="C32" s="74">
        <v>0</v>
      </c>
      <c r="D32" s="72">
        <v>0</v>
      </c>
      <c r="E32" s="72">
        <v>0</v>
      </c>
      <c r="F32" s="43">
        <v>0</v>
      </c>
      <c r="G32" s="123">
        <v>0</v>
      </c>
      <c r="H32" s="75">
        <v>0</v>
      </c>
      <c r="I32" s="72">
        <v>0</v>
      </c>
      <c r="J32" s="43">
        <v>0</v>
      </c>
    </row>
    <row r="33" spans="1:11" ht="15" customHeight="1" x14ac:dyDescent="0.2">
      <c r="A33" s="10" t="s">
        <v>87</v>
      </c>
      <c r="B33" s="11">
        <v>538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75">
        <v>0</v>
      </c>
      <c r="I33" s="72">
        <v>0</v>
      </c>
      <c r="J33" s="43">
        <v>0</v>
      </c>
    </row>
    <row r="34" spans="1:11" ht="15" customHeight="1" x14ac:dyDescent="0.2">
      <c r="A34" s="10" t="s">
        <v>139</v>
      </c>
      <c r="B34" s="11">
        <v>541</v>
      </c>
      <c r="C34" s="74">
        <v>0</v>
      </c>
      <c r="D34" s="72">
        <v>200</v>
      </c>
      <c r="E34" s="72">
        <v>120</v>
      </c>
      <c r="F34" s="43">
        <f>E34/D34</f>
        <v>0.6</v>
      </c>
      <c r="G34" s="123">
        <v>0</v>
      </c>
      <c r="H34" s="75">
        <v>0</v>
      </c>
      <c r="I34" s="72">
        <v>0</v>
      </c>
      <c r="J34" s="43">
        <v>0</v>
      </c>
    </row>
    <row r="35" spans="1:11" ht="15" customHeight="1" x14ac:dyDescent="0.2">
      <c r="A35" s="10" t="s">
        <v>203</v>
      </c>
      <c r="B35" s="9">
        <v>547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75">
        <v>0</v>
      </c>
      <c r="I35" s="72">
        <v>0</v>
      </c>
      <c r="J35" s="43">
        <v>0</v>
      </c>
    </row>
    <row r="36" spans="1:11" ht="15" customHeight="1" x14ac:dyDescent="0.2">
      <c r="A36" s="10" t="s">
        <v>175</v>
      </c>
      <c r="B36" s="11">
        <v>549</v>
      </c>
      <c r="C36" s="74">
        <v>0</v>
      </c>
      <c r="D36" s="72">
        <v>22000</v>
      </c>
      <c r="E36" s="72">
        <v>21997</v>
      </c>
      <c r="F36" s="43">
        <f>E36/D36</f>
        <v>0.9998636363636364</v>
      </c>
      <c r="G36" s="123">
        <v>0</v>
      </c>
      <c r="H36" s="75">
        <v>0</v>
      </c>
      <c r="I36" s="72">
        <v>0</v>
      </c>
      <c r="J36" s="43">
        <v>0</v>
      </c>
    </row>
    <row r="37" spans="1:11" ht="15" customHeight="1" x14ac:dyDescent="0.2">
      <c r="A37" s="17" t="s">
        <v>140</v>
      </c>
      <c r="B37" s="9">
        <v>551</v>
      </c>
      <c r="C37" s="110">
        <v>42200</v>
      </c>
      <c r="D37" s="111">
        <v>57500</v>
      </c>
      <c r="E37" s="111">
        <v>57488.44</v>
      </c>
      <c r="F37" s="43">
        <f>E37/D37</f>
        <v>0.99979895652173922</v>
      </c>
      <c r="G37" s="137">
        <v>0</v>
      </c>
      <c r="H37" s="112">
        <v>0</v>
      </c>
      <c r="I37" s="111">
        <v>0</v>
      </c>
      <c r="J37" s="43">
        <v>0</v>
      </c>
    </row>
    <row r="38" spans="1:11" ht="15" customHeight="1" thickBot="1" x14ac:dyDescent="0.25">
      <c r="A38" s="48" t="s">
        <v>169</v>
      </c>
      <c r="B38" s="12">
        <v>591</v>
      </c>
      <c r="C38" s="169">
        <v>0</v>
      </c>
      <c r="D38" s="114">
        <v>100</v>
      </c>
      <c r="E38" s="114">
        <v>30.82</v>
      </c>
      <c r="F38" s="43">
        <f>E38/D38</f>
        <v>0.30820000000000003</v>
      </c>
      <c r="G38" s="140">
        <v>0</v>
      </c>
      <c r="H38" s="114">
        <v>0</v>
      </c>
      <c r="I38" s="114">
        <v>0</v>
      </c>
      <c r="J38" s="49">
        <v>0</v>
      </c>
    </row>
    <row r="39" spans="1:11" ht="15" customHeight="1" thickBot="1" x14ac:dyDescent="0.25">
      <c r="A39" s="25" t="s">
        <v>20</v>
      </c>
      <c r="B39" s="113"/>
      <c r="C39" s="116">
        <f>SUM(C8:C13)</f>
        <v>1620000</v>
      </c>
      <c r="D39" s="117">
        <f>SUM(D8:D13)</f>
        <v>1816000</v>
      </c>
      <c r="E39" s="118">
        <f>SUM(E8:E13)</f>
        <v>1433622.18</v>
      </c>
      <c r="F39" s="82">
        <f>E39/D39</f>
        <v>0.789439526431718</v>
      </c>
      <c r="G39" s="116">
        <f>SUM(G8:G13)</f>
        <v>600000</v>
      </c>
      <c r="H39" s="117">
        <f>SUM(H8:H13)</f>
        <v>590000</v>
      </c>
      <c r="I39" s="118">
        <f>SUM(I8:I13)</f>
        <v>479640</v>
      </c>
      <c r="J39" s="82">
        <f>I39/H39</f>
        <v>0.81294915254237288</v>
      </c>
    </row>
    <row r="40" spans="1:11" s="83" customFormat="1" ht="15" customHeight="1" thickBot="1" x14ac:dyDescent="0.25">
      <c r="A40" s="57" t="s">
        <v>21</v>
      </c>
      <c r="B40" s="84"/>
      <c r="C40" s="125">
        <f>-SUM(C15:C38)</f>
        <v>-1620000</v>
      </c>
      <c r="D40" s="127">
        <f>-SUM(D15:D38)</f>
        <v>-1816000</v>
      </c>
      <c r="E40" s="126">
        <f>-SUM(E15:E38)</f>
        <v>-1595747.6300000004</v>
      </c>
      <c r="F40" s="43">
        <f>E40/D40</f>
        <v>0.87871565528634377</v>
      </c>
      <c r="G40" s="125">
        <f>-SUM(G15:G38)</f>
        <v>-549600</v>
      </c>
      <c r="H40" s="127">
        <f>-SUM(H15:H38)</f>
        <v>-539600</v>
      </c>
      <c r="I40" s="126">
        <f>-SUM(I15:I38)</f>
        <v>-482123.14</v>
      </c>
      <c r="J40" s="82">
        <f>I40/H40</f>
        <v>0.89348246849518165</v>
      </c>
      <c r="K40" s="4"/>
    </row>
    <row r="41" spans="1:11" s="87" customFormat="1" ht="13.5" thickBot="1" x14ac:dyDescent="0.25">
      <c r="A41" s="92" t="s">
        <v>162</v>
      </c>
      <c r="B41" s="85"/>
      <c r="C41" s="79">
        <f>+C39+C40</f>
        <v>0</v>
      </c>
      <c r="D41" s="79">
        <f>+D39+D40</f>
        <v>0</v>
      </c>
      <c r="E41" s="79">
        <f>+E39+E40</f>
        <v>-162125.45000000042</v>
      </c>
      <c r="F41" s="103" t="s">
        <v>19</v>
      </c>
      <c r="G41" s="138">
        <f>+G39+G40</f>
        <v>50400</v>
      </c>
      <c r="H41" s="79">
        <f>+H39+H40</f>
        <v>50400</v>
      </c>
      <c r="I41" s="79">
        <f>+I39+I40</f>
        <v>-2483.140000000014</v>
      </c>
      <c r="J41" s="59" t="s">
        <v>19</v>
      </c>
      <c r="K41" s="86"/>
    </row>
    <row r="42" spans="1:11" ht="13.5" thickBot="1" x14ac:dyDescent="0.25">
      <c r="A42" s="145" t="s">
        <v>168</v>
      </c>
      <c r="B42" s="142"/>
      <c r="C42" s="142"/>
      <c r="D42" s="143"/>
      <c r="E42" s="144"/>
      <c r="F42" s="144"/>
      <c r="G42" s="150"/>
      <c r="H42" s="144"/>
      <c r="I42" s="146">
        <f>E41+I41</f>
        <v>-164608.59000000043</v>
      </c>
      <c r="J42" s="151" t="s">
        <v>19</v>
      </c>
    </row>
    <row r="44" spans="1:11" x14ac:dyDescent="0.2">
      <c r="C44" s="148"/>
    </row>
    <row r="45" spans="1:11" x14ac:dyDescent="0.2">
      <c r="C45" s="148"/>
    </row>
    <row r="46" spans="1:11" x14ac:dyDescent="0.2">
      <c r="C46" s="148"/>
    </row>
    <row r="47" spans="1:11" x14ac:dyDescent="0.2">
      <c r="C47" s="148"/>
    </row>
  </sheetData>
  <mergeCells count="3">
    <mergeCell ref="C4:F4"/>
    <mergeCell ref="G4:J4"/>
    <mergeCell ref="A8:B8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&amp;L&amp;A&amp;R149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7" zoomScaleNormal="100" workbookViewId="0">
      <selection activeCell="G16" sqref="G16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" x14ac:dyDescent="0.2">
      <c r="A1" s="29" t="s">
        <v>81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82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60">
        <v>3466000</v>
      </c>
      <c r="D7" s="21">
        <v>3316000</v>
      </c>
      <c r="E7" s="61">
        <v>3316000</v>
      </c>
      <c r="F7" s="43">
        <f t="shared" ref="F7:F16" si="0">E7/D7</f>
        <v>1</v>
      </c>
      <c r="G7" s="21">
        <v>0</v>
      </c>
      <c r="H7" s="21">
        <v>0</v>
      </c>
      <c r="I7" s="61">
        <v>0</v>
      </c>
      <c r="J7" s="43">
        <f t="shared" ref="J7:J16" si="1">IF(ISERR(I7/H7),0,I7/H7)</f>
        <v>0</v>
      </c>
    </row>
    <row r="8" spans="1:10" ht="15" customHeight="1" x14ac:dyDescent="0.2">
      <c r="A8" s="13" t="s">
        <v>197</v>
      </c>
      <c r="B8" s="20"/>
      <c r="C8" s="62">
        <v>0</v>
      </c>
      <c r="D8" s="63">
        <v>1377100</v>
      </c>
      <c r="E8" s="64">
        <v>1377100</v>
      </c>
      <c r="F8" s="43">
        <f t="shared" si="0"/>
        <v>1</v>
      </c>
      <c r="G8" s="132">
        <v>0</v>
      </c>
      <c r="H8" s="63">
        <v>0</v>
      </c>
      <c r="I8" s="64">
        <v>0</v>
      </c>
      <c r="J8" s="46">
        <f t="shared" si="1"/>
        <v>0</v>
      </c>
    </row>
    <row r="9" spans="1:10" ht="15" customHeight="1" x14ac:dyDescent="0.2">
      <c r="A9" s="13" t="s">
        <v>232</v>
      </c>
      <c r="B9" s="20"/>
      <c r="C9" s="62">
        <v>0</v>
      </c>
      <c r="D9" s="63">
        <v>878600</v>
      </c>
      <c r="E9" s="64">
        <v>878568.32</v>
      </c>
      <c r="F9" s="43">
        <f t="shared" si="0"/>
        <v>0.99996394263601174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16"/>
      <c r="C10" s="62">
        <v>0</v>
      </c>
      <c r="D10" s="63">
        <v>186900</v>
      </c>
      <c r="E10" s="64">
        <v>186888.26</v>
      </c>
      <c r="F10" s="43">
        <f t="shared" si="0"/>
        <v>0.99993718566078127</v>
      </c>
      <c r="G10" s="132">
        <v>0</v>
      </c>
      <c r="H10" s="63">
        <v>0</v>
      </c>
      <c r="I10" s="64">
        <v>0</v>
      </c>
      <c r="J10" s="46">
        <f t="shared" si="1"/>
        <v>0</v>
      </c>
    </row>
    <row r="11" spans="1:10" ht="15" customHeight="1" x14ac:dyDescent="0.2">
      <c r="A11" s="13" t="s">
        <v>176</v>
      </c>
      <c r="B11" s="20"/>
      <c r="C11" s="62">
        <v>0</v>
      </c>
      <c r="D11" s="63">
        <v>38800</v>
      </c>
      <c r="E11" s="64">
        <v>38800</v>
      </c>
      <c r="F11" s="43">
        <f t="shared" si="0"/>
        <v>1</v>
      </c>
      <c r="G11" s="132">
        <v>0</v>
      </c>
      <c r="H11" s="63">
        <v>0</v>
      </c>
      <c r="I11" s="64">
        <v>0</v>
      </c>
      <c r="J11" s="46">
        <f t="shared" si="1"/>
        <v>0</v>
      </c>
    </row>
    <row r="12" spans="1:10" ht="15" customHeight="1" x14ac:dyDescent="0.2">
      <c r="A12" s="13" t="s">
        <v>171</v>
      </c>
      <c r="B12" s="16"/>
      <c r="C12" s="62">
        <v>0</v>
      </c>
      <c r="D12" s="63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>IF(ISERR(I12/H12),0,I12/H12)</f>
        <v>0</v>
      </c>
    </row>
    <row r="13" spans="1:10" ht="15" customHeight="1" x14ac:dyDescent="0.2">
      <c r="A13" s="183" t="s">
        <v>58</v>
      </c>
      <c r="B13" s="184"/>
      <c r="C13" s="62">
        <v>400000</v>
      </c>
      <c r="D13" s="63">
        <v>332000</v>
      </c>
      <c r="E13" s="64">
        <v>332200</v>
      </c>
      <c r="F13" s="43">
        <f t="shared" si="0"/>
        <v>1.0006024096385542</v>
      </c>
      <c r="G13" s="132">
        <v>0</v>
      </c>
      <c r="H13" s="63">
        <v>0</v>
      </c>
      <c r="I13" s="64">
        <v>0</v>
      </c>
      <c r="J13" s="46">
        <f t="shared" si="1"/>
        <v>0</v>
      </c>
    </row>
    <row r="14" spans="1:10" ht="15" customHeight="1" x14ac:dyDescent="0.2">
      <c r="A14" s="183" t="s">
        <v>59</v>
      </c>
      <c r="B14" s="185"/>
      <c r="C14" s="62">
        <v>2300000</v>
      </c>
      <c r="D14" s="63">
        <v>1669000</v>
      </c>
      <c r="E14" s="64">
        <v>1669419.13</v>
      </c>
      <c r="F14" s="43">
        <f t="shared" si="0"/>
        <v>1.0002511264230076</v>
      </c>
      <c r="G14" s="132">
        <v>0</v>
      </c>
      <c r="H14" s="63">
        <v>0</v>
      </c>
      <c r="I14" s="64">
        <v>0</v>
      </c>
      <c r="J14" s="46">
        <f t="shared" si="1"/>
        <v>0</v>
      </c>
    </row>
    <row r="15" spans="1:10" ht="15" customHeight="1" x14ac:dyDescent="0.2">
      <c r="A15" s="13" t="s">
        <v>68</v>
      </c>
      <c r="B15" s="20"/>
      <c r="C15" s="65">
        <v>0</v>
      </c>
      <c r="D15" s="66">
        <v>483900</v>
      </c>
      <c r="E15" s="67">
        <v>392504.3</v>
      </c>
      <c r="F15" s="43">
        <f t="shared" si="0"/>
        <v>0.81112688572019009</v>
      </c>
      <c r="G15" s="133">
        <v>500000</v>
      </c>
      <c r="H15" s="66">
        <v>313000</v>
      </c>
      <c r="I15" s="67">
        <v>311993.64</v>
      </c>
      <c r="J15" s="43">
        <f>I15/H15</f>
        <v>0.99678479233226847</v>
      </c>
    </row>
    <row r="16" spans="1:10" ht="15" customHeight="1" thickBot="1" x14ac:dyDescent="0.25">
      <c r="A16" s="174" t="s">
        <v>220</v>
      </c>
      <c r="B16" s="175"/>
      <c r="C16" s="68">
        <v>0</v>
      </c>
      <c r="D16" s="69">
        <v>104800</v>
      </c>
      <c r="E16" s="70">
        <v>104835.26</v>
      </c>
      <c r="F16" s="43">
        <f t="shared" si="0"/>
        <v>1.0003364503816794</v>
      </c>
      <c r="G16" s="134">
        <v>0</v>
      </c>
      <c r="H16" s="69">
        <v>0</v>
      </c>
      <c r="I16" s="70">
        <v>0</v>
      </c>
      <c r="J16" s="47">
        <f t="shared" si="1"/>
        <v>0</v>
      </c>
    </row>
    <row r="17" spans="1:10" ht="15" customHeight="1" x14ac:dyDescent="0.2">
      <c r="A17" s="40" t="s">
        <v>61</v>
      </c>
      <c r="B17" s="41"/>
      <c r="C17" s="41"/>
      <c r="D17" s="41"/>
      <c r="E17" s="41"/>
      <c r="F17" s="41"/>
      <c r="G17" s="136"/>
      <c r="H17" s="41"/>
      <c r="I17" s="41"/>
      <c r="J17" s="42"/>
    </row>
    <row r="18" spans="1:10" ht="15" customHeight="1" x14ac:dyDescent="0.2">
      <c r="A18" s="18" t="s">
        <v>123</v>
      </c>
      <c r="B18" s="19">
        <v>558</v>
      </c>
      <c r="C18" s="71">
        <v>91000</v>
      </c>
      <c r="D18" s="72">
        <v>333000</v>
      </c>
      <c r="E18" s="61">
        <v>333810.34000000003</v>
      </c>
      <c r="F18" s="43">
        <f>E18/D18</f>
        <v>1.0024334534534536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167000</v>
      </c>
      <c r="D19" s="61">
        <v>645500</v>
      </c>
      <c r="E19" s="61">
        <v>645494.43000000005</v>
      </c>
      <c r="F19" s="43">
        <f t="shared" ref="F19:F42" si="2">E19/D19</f>
        <v>0.99999137103020919</v>
      </c>
      <c r="G19" s="21">
        <v>40000</v>
      </c>
      <c r="H19" s="21">
        <v>5100</v>
      </c>
      <c r="I19" s="61">
        <v>4245</v>
      </c>
      <c r="J19" s="43">
        <f>I19/H19</f>
        <v>0.83235294117647063</v>
      </c>
    </row>
    <row r="20" spans="1:10" ht="15" customHeight="1" x14ac:dyDescent="0.2">
      <c r="A20" s="18" t="s">
        <v>125</v>
      </c>
      <c r="B20" s="19">
        <v>501</v>
      </c>
      <c r="C20" s="71">
        <v>2300000</v>
      </c>
      <c r="D20" s="61">
        <v>1669000</v>
      </c>
      <c r="E20" s="61">
        <v>1669420.13</v>
      </c>
      <c r="F20" s="43">
        <f t="shared" si="2"/>
        <v>1.0002517255841821</v>
      </c>
      <c r="G20" s="21">
        <v>0</v>
      </c>
      <c r="H20" s="21">
        <v>15200</v>
      </c>
      <c r="I20" s="61">
        <v>15175.14</v>
      </c>
      <c r="J20" s="43">
        <f>I20/H20</f>
        <v>0.99836447368421044</v>
      </c>
    </row>
    <row r="21" spans="1:10" ht="15" customHeight="1" x14ac:dyDescent="0.2">
      <c r="A21" s="10" t="s">
        <v>126</v>
      </c>
      <c r="B21" s="11">
        <v>502</v>
      </c>
      <c r="C21" s="74">
        <v>750000</v>
      </c>
      <c r="D21" s="72">
        <v>662000</v>
      </c>
      <c r="E21" s="72">
        <v>661926.68999999994</v>
      </c>
      <c r="F21" s="43">
        <f t="shared" si="2"/>
        <v>0.999889259818731</v>
      </c>
      <c r="G21" s="157">
        <v>45000</v>
      </c>
      <c r="H21" s="157">
        <v>22400</v>
      </c>
      <c r="I21" s="72">
        <v>22487</v>
      </c>
      <c r="J21" s="43">
        <f>I21/H21</f>
        <v>1.0038839285714285</v>
      </c>
    </row>
    <row r="22" spans="1:10" ht="15" customHeight="1" x14ac:dyDescent="0.2">
      <c r="A22" s="10" t="s">
        <v>127</v>
      </c>
      <c r="B22" s="11">
        <v>502</v>
      </c>
      <c r="C22" s="74">
        <v>775000</v>
      </c>
      <c r="D22" s="72">
        <v>504000</v>
      </c>
      <c r="E22" s="72">
        <v>504095.5</v>
      </c>
      <c r="F22" s="43">
        <f t="shared" si="2"/>
        <v>1.0001894841269841</v>
      </c>
      <c r="G22" s="123">
        <v>30000</v>
      </c>
      <c r="H22" s="123">
        <v>32000</v>
      </c>
      <c r="I22" s="72">
        <v>31543.5</v>
      </c>
      <c r="J22" s="43">
        <f>I22/H22</f>
        <v>0.98573437500000005</v>
      </c>
    </row>
    <row r="23" spans="1:10" ht="15" customHeight="1" x14ac:dyDescent="0.2">
      <c r="A23" s="10" t="s">
        <v>128</v>
      </c>
      <c r="B23" s="11">
        <v>502</v>
      </c>
      <c r="C23" s="74">
        <v>300000</v>
      </c>
      <c r="D23" s="72">
        <v>315000</v>
      </c>
      <c r="E23" s="72">
        <v>314900</v>
      </c>
      <c r="F23" s="43">
        <f t="shared" si="2"/>
        <v>0.99968253968253973</v>
      </c>
      <c r="G23" s="123">
        <v>20000</v>
      </c>
      <c r="H23" s="123">
        <v>16000</v>
      </c>
      <c r="I23" s="72">
        <v>15989</v>
      </c>
      <c r="J23" s="43">
        <f>I23/H23</f>
        <v>0.99931250000000005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5300</v>
      </c>
      <c r="I25" s="72">
        <v>5290</v>
      </c>
      <c r="J25" s="43">
        <f>I25/H25</f>
        <v>0.99811320754716981</v>
      </c>
    </row>
    <row r="26" spans="1:10" ht="15" customHeight="1" x14ac:dyDescent="0.2">
      <c r="A26" s="10" t="s">
        <v>131</v>
      </c>
      <c r="B26" s="11">
        <v>511</v>
      </c>
      <c r="C26" s="74">
        <v>20000</v>
      </c>
      <c r="D26" s="72">
        <v>163000</v>
      </c>
      <c r="E26" s="72">
        <v>162430.63</v>
      </c>
      <c r="F26" s="43">
        <f t="shared" si="2"/>
        <v>0.99650693251533751</v>
      </c>
      <c r="G26" s="123">
        <v>35000</v>
      </c>
      <c r="H26" s="123">
        <v>5000</v>
      </c>
      <c r="I26" s="72">
        <v>4850</v>
      </c>
      <c r="J26" s="43">
        <f>I26/H26</f>
        <v>0.97</v>
      </c>
    </row>
    <row r="27" spans="1:10" ht="15" customHeight="1" x14ac:dyDescent="0.2">
      <c r="A27" s="10" t="s">
        <v>141</v>
      </c>
      <c r="B27" s="11">
        <v>512</v>
      </c>
      <c r="C27" s="74">
        <v>20000</v>
      </c>
      <c r="D27" s="72">
        <v>1300</v>
      </c>
      <c r="E27" s="72">
        <v>1210</v>
      </c>
      <c r="F27" s="43">
        <f t="shared" si="2"/>
        <v>0.93076923076923079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1110000</v>
      </c>
      <c r="D29" s="72">
        <v>1025500</v>
      </c>
      <c r="E29" s="72">
        <v>1022329.2</v>
      </c>
      <c r="F29" s="43">
        <f t="shared" si="2"/>
        <v>0.99690804485616769</v>
      </c>
      <c r="G29" s="123">
        <v>10000</v>
      </c>
      <c r="H29" s="123">
        <v>18000</v>
      </c>
      <c r="I29" s="72">
        <v>18009</v>
      </c>
      <c r="J29" s="43">
        <f>I29/H29</f>
        <v>1.0004999999999999</v>
      </c>
    </row>
    <row r="30" spans="1:10" ht="15" customHeight="1" x14ac:dyDescent="0.2">
      <c r="A30" s="10" t="s">
        <v>134</v>
      </c>
      <c r="B30" s="11">
        <v>521</v>
      </c>
      <c r="C30" s="74">
        <v>150000</v>
      </c>
      <c r="D30" s="72">
        <v>1739100</v>
      </c>
      <c r="E30" s="72">
        <v>1739099</v>
      </c>
      <c r="F30" s="43">
        <f t="shared" si="2"/>
        <v>0.99999942498993732</v>
      </c>
      <c r="G30" s="123">
        <v>50000</v>
      </c>
      <c r="H30" s="123">
        <v>23000</v>
      </c>
      <c r="I30" s="72">
        <v>22814</v>
      </c>
      <c r="J30" s="43">
        <f>I30/H30</f>
        <v>0.99191304347826081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578700</v>
      </c>
      <c r="E31" s="72">
        <v>575617</v>
      </c>
      <c r="F31" s="43">
        <f t="shared" si="2"/>
        <v>0.99467254190426824</v>
      </c>
      <c r="G31" s="123">
        <v>18000</v>
      </c>
      <c r="H31" s="123">
        <v>0</v>
      </c>
      <c r="I31" s="72">
        <v>0</v>
      </c>
      <c r="J31" s="43">
        <v>0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145000</v>
      </c>
      <c r="E32" s="72">
        <v>145539.88</v>
      </c>
      <c r="F32" s="43">
        <f t="shared" si="2"/>
        <v>1.0037233103448275</v>
      </c>
      <c r="G32" s="123">
        <v>1000</v>
      </c>
      <c r="H32" s="123">
        <v>0</v>
      </c>
      <c r="I32" s="72">
        <v>0</v>
      </c>
      <c r="J32" s="43">
        <v>0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37100</v>
      </c>
      <c r="E37" s="72">
        <v>36803.870000000003</v>
      </c>
      <c r="F37" s="43">
        <f t="shared" si="2"/>
        <v>0.9920180592991914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174</v>
      </c>
      <c r="B38" s="11">
        <v>549</v>
      </c>
      <c r="C38" s="74">
        <v>0</v>
      </c>
      <c r="D38" s="72">
        <v>20900</v>
      </c>
      <c r="E38" s="72">
        <v>20937</v>
      </c>
      <c r="F38" s="43">
        <f t="shared" si="2"/>
        <v>1.0017703349282296</v>
      </c>
      <c r="G38" s="123">
        <v>0</v>
      </c>
      <c r="H38" s="123">
        <v>0</v>
      </c>
      <c r="I38" s="72">
        <v>0</v>
      </c>
      <c r="J38" s="43">
        <v>0</v>
      </c>
    </row>
    <row r="39" spans="1:10" ht="15" customHeight="1" x14ac:dyDescent="0.2">
      <c r="A39" s="17" t="s">
        <v>140</v>
      </c>
      <c r="B39" s="9">
        <v>551</v>
      </c>
      <c r="C39" s="74">
        <v>483000</v>
      </c>
      <c r="D39" s="72">
        <v>547000</v>
      </c>
      <c r="E39" s="72">
        <v>547041</v>
      </c>
      <c r="F39" s="43">
        <f t="shared" si="2"/>
        <v>1.0000749542961609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1000</v>
      </c>
      <c r="E40" s="77">
        <v>670.86</v>
      </c>
      <c r="F40" s="43">
        <f t="shared" si="2"/>
        <v>0.67086000000000001</v>
      </c>
      <c r="G40" s="122">
        <v>0</v>
      </c>
      <c r="H40" s="122">
        <v>-13000</v>
      </c>
      <c r="I40" s="77">
        <v>-12920</v>
      </c>
      <c r="J40" s="43">
        <f t="shared" ref="J40" si="3">I40/H40</f>
        <v>0.99384615384615382</v>
      </c>
    </row>
    <row r="41" spans="1:10" ht="15" customHeight="1" x14ac:dyDescent="0.2">
      <c r="A41" s="14" t="s">
        <v>20</v>
      </c>
      <c r="B41" s="15"/>
      <c r="C41" s="50">
        <f>SUM(C7:C16)</f>
        <v>6166000</v>
      </c>
      <c r="D41" s="50">
        <f>SUM(D7:D16)</f>
        <v>8387100</v>
      </c>
      <c r="E41" s="50">
        <f>SUM(E7:E16)</f>
        <v>8296315.2699999996</v>
      </c>
      <c r="F41" s="51">
        <f t="shared" si="2"/>
        <v>0.98917567097089576</v>
      </c>
      <c r="G41" s="52">
        <f>SUM(G7:G16)</f>
        <v>500000</v>
      </c>
      <c r="H41" s="52">
        <f>SUM(H7:H16)</f>
        <v>313000</v>
      </c>
      <c r="I41" s="53">
        <f>SUM(I7:I16)</f>
        <v>311993.64</v>
      </c>
      <c r="J41" s="51">
        <f>I41/H41</f>
        <v>0.99678479233226847</v>
      </c>
    </row>
    <row r="42" spans="1:10" ht="15" customHeight="1" thickBot="1" x14ac:dyDescent="0.25">
      <c r="A42" s="13" t="s">
        <v>21</v>
      </c>
      <c r="B42" s="16"/>
      <c r="C42" s="54">
        <f>-SUM(C18:C40)</f>
        <v>-6166000</v>
      </c>
      <c r="D42" s="54">
        <f>-SUM(D18:D40)</f>
        <v>-8387100</v>
      </c>
      <c r="E42" s="54">
        <f>-SUM(E18:E40)</f>
        <v>-8381325.5300000003</v>
      </c>
      <c r="F42" s="43">
        <f t="shared" si="2"/>
        <v>0.99931150576480554</v>
      </c>
      <c r="G42" s="55">
        <f>-SUM(G18:G40)</f>
        <v>-249000</v>
      </c>
      <c r="H42" s="55">
        <f>-SUM(H18:H40)</f>
        <v>-129000</v>
      </c>
      <c r="I42" s="56">
        <f>-SUM(I18:I40)</f>
        <v>-127482.64000000001</v>
      </c>
      <c r="J42" s="43">
        <f>I42/H42</f>
        <v>0.98823751937984505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-85010.260000000708</v>
      </c>
      <c r="F43" s="59" t="s">
        <v>19</v>
      </c>
      <c r="G43" s="141">
        <f>+G41+G42</f>
        <v>251000</v>
      </c>
      <c r="H43" s="93">
        <f>+H41+H42</f>
        <v>184000</v>
      </c>
      <c r="I43" s="79">
        <f>+I41+I42</f>
        <v>184511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99500.739999999292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60"/>
    </row>
    <row r="49" spans="3:3" x14ac:dyDescent="0.2">
      <c r="C49" s="160"/>
    </row>
  </sheetData>
  <mergeCells count="8">
    <mergeCell ref="A14:B14"/>
    <mergeCell ref="A16:B16"/>
    <mergeCell ref="D1:F1"/>
    <mergeCell ref="C3:F3"/>
    <mergeCell ref="G3:J3"/>
    <mergeCell ref="A6:J6"/>
    <mergeCell ref="A7:B7"/>
    <mergeCell ref="A13:B13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 xml:space="preserve">&amp;L&amp;A&amp;R114
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7" workbookViewId="0">
      <selection activeCell="E25" sqref="E25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6.285156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" x14ac:dyDescent="0.2">
      <c r="A1" s="29" t="s">
        <v>79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80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24">
        <v>3870000</v>
      </c>
      <c r="D7" s="22">
        <v>3912300</v>
      </c>
      <c r="E7" s="61">
        <v>3912300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0" ht="15" customHeight="1" x14ac:dyDescent="0.2">
      <c r="A8" s="13" t="s">
        <v>197</v>
      </c>
      <c r="B8" s="20"/>
      <c r="C8" s="164">
        <v>0</v>
      </c>
      <c r="D8" s="64">
        <v>1889300</v>
      </c>
      <c r="E8" s="64">
        <v>1889300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0" ht="15" customHeight="1" x14ac:dyDescent="0.2">
      <c r="A9" s="13" t="s">
        <v>221</v>
      </c>
      <c r="B9" s="20"/>
      <c r="C9" s="164">
        <v>0</v>
      </c>
      <c r="D9" s="64">
        <v>595300</v>
      </c>
      <c r="E9" s="64">
        <v>595289.36</v>
      </c>
      <c r="F9" s="43">
        <f>E9/D9</f>
        <v>0.99998212665882746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16"/>
      <c r="C10" s="164">
        <v>0</v>
      </c>
      <c r="D10" s="64">
        <v>60200</v>
      </c>
      <c r="E10" s="64">
        <v>60129.760000000002</v>
      </c>
      <c r="F10" s="43">
        <f>E10/D10</f>
        <v>0.9988332225913622</v>
      </c>
      <c r="G10" s="132">
        <v>0</v>
      </c>
      <c r="H10" s="63">
        <v>0</v>
      </c>
      <c r="I10" s="64">
        <v>0</v>
      </c>
      <c r="J10" s="46">
        <f t="shared" si="0"/>
        <v>0</v>
      </c>
    </row>
    <row r="11" spans="1:10" ht="15" customHeight="1" x14ac:dyDescent="0.2">
      <c r="A11" s="13" t="s">
        <v>176</v>
      </c>
      <c r="B11" s="20"/>
      <c r="C11" s="164">
        <v>0</v>
      </c>
      <c r="D11" s="64">
        <v>15000</v>
      </c>
      <c r="E11" s="64">
        <v>15000</v>
      </c>
      <c r="F11" s="43">
        <f>E11/D11</f>
        <v>1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0" ht="15" customHeight="1" x14ac:dyDescent="0.2">
      <c r="A12" s="13" t="s">
        <v>171</v>
      </c>
      <c r="B12" s="16"/>
      <c r="C12" s="164">
        <v>0</v>
      </c>
      <c r="D12" s="64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 t="shared" si="0"/>
        <v>0</v>
      </c>
    </row>
    <row r="13" spans="1:10" ht="15" customHeight="1" x14ac:dyDescent="0.2">
      <c r="A13" s="183" t="s">
        <v>58</v>
      </c>
      <c r="B13" s="184"/>
      <c r="C13" s="164">
        <v>670000</v>
      </c>
      <c r="D13" s="64">
        <v>670000</v>
      </c>
      <c r="E13" s="64">
        <v>380400</v>
      </c>
      <c r="F13" s="43">
        <f>E13/D13</f>
        <v>0.5677611940298507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164">
        <v>3114000</v>
      </c>
      <c r="D14" s="64">
        <v>3114000</v>
      </c>
      <c r="E14" s="64">
        <v>2186749.64</v>
      </c>
      <c r="F14" s="43">
        <f>E14/D14</f>
        <v>0.70223174052665382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3" t="s">
        <v>68</v>
      </c>
      <c r="B15" s="20"/>
      <c r="C15" s="165">
        <v>0</v>
      </c>
      <c r="D15" s="67">
        <v>1620000</v>
      </c>
      <c r="E15" s="67">
        <v>1621833.44</v>
      </c>
      <c r="F15" s="43">
        <f>E15/D15</f>
        <v>1.0011317530864197</v>
      </c>
      <c r="G15" s="133">
        <v>1235000</v>
      </c>
      <c r="H15" s="133">
        <v>1235000</v>
      </c>
      <c r="I15" s="67">
        <v>810938.79</v>
      </c>
      <c r="J15" s="43">
        <f>I15/H15</f>
        <v>0.65663059919028344</v>
      </c>
    </row>
    <row r="16" spans="1:10" ht="15" customHeight="1" thickBot="1" x14ac:dyDescent="0.25">
      <c r="A16" s="174" t="s">
        <v>90</v>
      </c>
      <c r="B16" s="175"/>
      <c r="C16" s="166">
        <v>0</v>
      </c>
      <c r="D16" s="70">
        <v>29000</v>
      </c>
      <c r="E16" s="70">
        <v>29023.7</v>
      </c>
      <c r="F16" s="43">
        <f>E16/D16</f>
        <v>1.0008172413793104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220000</v>
      </c>
      <c r="D18" s="72">
        <v>600000</v>
      </c>
      <c r="E18" s="61">
        <v>427182.61</v>
      </c>
      <c r="F18" s="43">
        <f t="shared" ref="F18:F42" si="1">E18/D18</f>
        <v>0.71197101666666662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490000</v>
      </c>
      <c r="D19" s="61">
        <v>705800</v>
      </c>
      <c r="E19" s="61">
        <v>615274.91</v>
      </c>
      <c r="F19" s="43">
        <f t="shared" si="1"/>
        <v>0.87174115896854643</v>
      </c>
      <c r="G19" s="21">
        <v>20000</v>
      </c>
      <c r="H19" s="21">
        <v>20000</v>
      </c>
      <c r="I19" s="61">
        <v>24690.15</v>
      </c>
      <c r="J19" s="43">
        <f>I19/H19</f>
        <v>1.2345075000000001</v>
      </c>
    </row>
    <row r="20" spans="1:10" ht="15" customHeight="1" x14ac:dyDescent="0.2">
      <c r="A20" s="18" t="s">
        <v>125</v>
      </c>
      <c r="B20" s="19">
        <v>501</v>
      </c>
      <c r="C20" s="71">
        <v>3114000</v>
      </c>
      <c r="D20" s="61">
        <v>1860900</v>
      </c>
      <c r="E20" s="61">
        <v>1860907.58</v>
      </c>
      <c r="F20" s="43">
        <f t="shared" si="1"/>
        <v>1.0000040732978666</v>
      </c>
      <c r="G20" s="21">
        <v>210000</v>
      </c>
      <c r="H20" s="21">
        <v>210000</v>
      </c>
      <c r="I20" s="61">
        <v>87131.95</v>
      </c>
      <c r="J20" s="43">
        <f>I20/H20</f>
        <v>0.4149140476190476</v>
      </c>
    </row>
    <row r="21" spans="1:10" ht="15" customHeight="1" x14ac:dyDescent="0.2">
      <c r="A21" s="10" t="s">
        <v>126</v>
      </c>
      <c r="B21" s="11">
        <v>502</v>
      </c>
      <c r="C21" s="74">
        <v>750000</v>
      </c>
      <c r="D21" s="72">
        <v>855500</v>
      </c>
      <c r="E21" s="72">
        <v>859534.18</v>
      </c>
      <c r="F21" s="43">
        <f t="shared" si="1"/>
        <v>1.0047155815312683</v>
      </c>
      <c r="G21" s="123">
        <v>150000</v>
      </c>
      <c r="H21" s="123">
        <v>150000</v>
      </c>
      <c r="I21" s="72">
        <v>20744.330000000002</v>
      </c>
      <c r="J21" s="43">
        <f>I21/H21</f>
        <v>0.13829553333333333</v>
      </c>
    </row>
    <row r="22" spans="1:10" ht="15" customHeight="1" x14ac:dyDescent="0.2">
      <c r="A22" s="10" t="s">
        <v>127</v>
      </c>
      <c r="B22" s="11">
        <v>502</v>
      </c>
      <c r="C22" s="74">
        <v>560000</v>
      </c>
      <c r="D22" s="72">
        <v>677900</v>
      </c>
      <c r="E22" s="72">
        <v>677907.87</v>
      </c>
      <c r="F22" s="43">
        <f t="shared" si="1"/>
        <v>1.0000116093819147</v>
      </c>
      <c r="G22" s="123">
        <v>150000</v>
      </c>
      <c r="H22" s="123">
        <v>150000</v>
      </c>
      <c r="I22" s="72">
        <v>19567.650000000001</v>
      </c>
      <c r="J22" s="43">
        <f>I22/H22</f>
        <v>0.13045100000000001</v>
      </c>
    </row>
    <row r="23" spans="1:10" ht="15" customHeight="1" x14ac:dyDescent="0.2">
      <c r="A23" s="10" t="s">
        <v>128</v>
      </c>
      <c r="B23" s="11">
        <v>502</v>
      </c>
      <c r="C23" s="74">
        <v>320000</v>
      </c>
      <c r="D23" s="72">
        <v>447000</v>
      </c>
      <c r="E23" s="72">
        <v>448398.04</v>
      </c>
      <c r="F23" s="43">
        <f t="shared" si="1"/>
        <v>1.003127606263982</v>
      </c>
      <c r="G23" s="123">
        <v>20000</v>
      </c>
      <c r="H23" s="123">
        <v>20000</v>
      </c>
      <c r="I23" s="72">
        <v>32025.83</v>
      </c>
      <c r="J23" s="43">
        <f>I23/H23</f>
        <v>1.6012915000000001</v>
      </c>
    </row>
    <row r="24" spans="1:10" ht="15" customHeight="1" x14ac:dyDescent="0.2">
      <c r="A24" s="10" t="s">
        <v>129</v>
      </c>
      <c r="B24" s="11">
        <v>502</v>
      </c>
      <c r="C24" s="74">
        <v>25000</v>
      </c>
      <c r="D24" s="72">
        <v>25000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1600</v>
      </c>
      <c r="E25" s="72">
        <v>1607</v>
      </c>
      <c r="F25" s="43">
        <f>E25/D25</f>
        <v>1.004375</v>
      </c>
      <c r="G25" s="123">
        <v>0</v>
      </c>
      <c r="H25" s="123">
        <v>0</v>
      </c>
      <c r="I25" s="72">
        <v>0</v>
      </c>
      <c r="J25" s="43">
        <v>0</v>
      </c>
    </row>
    <row r="26" spans="1:10" ht="15" customHeight="1" x14ac:dyDescent="0.2">
      <c r="A26" s="10" t="s">
        <v>131</v>
      </c>
      <c r="B26" s="11">
        <v>511</v>
      </c>
      <c r="C26" s="74">
        <v>220000</v>
      </c>
      <c r="D26" s="72">
        <v>300000</v>
      </c>
      <c r="E26" s="72">
        <v>272825.17</v>
      </c>
      <c r="F26" s="43">
        <f t="shared" si="1"/>
        <v>0.90941723333333324</v>
      </c>
      <c r="G26" s="123">
        <v>45000</v>
      </c>
      <c r="H26" s="123">
        <v>45000</v>
      </c>
      <c r="I26" s="72">
        <v>2360</v>
      </c>
      <c r="J26" s="43">
        <f>I26/H26</f>
        <v>5.2444444444444446E-2</v>
      </c>
    </row>
    <row r="27" spans="1:10" ht="15" customHeight="1" x14ac:dyDescent="0.2">
      <c r="A27" s="10" t="s">
        <v>141</v>
      </c>
      <c r="B27" s="11">
        <v>512</v>
      </c>
      <c r="C27" s="74">
        <v>10000</v>
      </c>
      <c r="D27" s="72">
        <v>10000</v>
      </c>
      <c r="E27" s="72">
        <v>0</v>
      </c>
      <c r="F27" s="43">
        <f t="shared" si="1"/>
        <v>0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5000</v>
      </c>
      <c r="D28" s="72">
        <v>2800</v>
      </c>
      <c r="E28" s="72">
        <v>2761.81</v>
      </c>
      <c r="F28" s="43">
        <f t="shared" si="1"/>
        <v>0.98636071428571426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815000</v>
      </c>
      <c r="D29" s="72">
        <v>2700000</v>
      </c>
      <c r="E29" s="72">
        <v>2271796.12</v>
      </c>
      <c r="F29" s="43">
        <f t="shared" si="1"/>
        <v>0.84140597037037046</v>
      </c>
      <c r="G29" s="123">
        <v>45000</v>
      </c>
      <c r="H29" s="123">
        <v>45000</v>
      </c>
      <c r="I29" s="72">
        <v>40599.08</v>
      </c>
      <c r="J29" s="43">
        <f>I29/H29</f>
        <v>0.90220177777777777</v>
      </c>
    </row>
    <row r="30" spans="1:10" ht="15" customHeight="1" x14ac:dyDescent="0.2">
      <c r="A30" s="10" t="s">
        <v>134</v>
      </c>
      <c r="B30" s="11">
        <v>521</v>
      </c>
      <c r="C30" s="74">
        <v>170000</v>
      </c>
      <c r="D30" s="72">
        <v>2000000</v>
      </c>
      <c r="E30" s="72">
        <v>1698398.5</v>
      </c>
      <c r="F30" s="43">
        <f t="shared" si="1"/>
        <v>0.84919924999999996</v>
      </c>
      <c r="G30" s="123">
        <v>260000</v>
      </c>
      <c r="H30" s="123">
        <v>260000</v>
      </c>
      <c r="I30" s="72">
        <v>140185</v>
      </c>
      <c r="J30" s="43">
        <f>I30/H30</f>
        <v>0.53917307692307692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700000</v>
      </c>
      <c r="E31" s="72">
        <v>561341.5</v>
      </c>
      <c r="F31" s="43">
        <f t="shared" si="1"/>
        <v>0.80191642857142853</v>
      </c>
      <c r="G31" s="123">
        <v>96200</v>
      </c>
      <c r="H31" s="123">
        <v>91000</v>
      </c>
      <c r="I31" s="72">
        <v>22291</v>
      </c>
      <c r="J31" s="43">
        <f>I31/H31</f>
        <v>0.24495604395604395</v>
      </c>
    </row>
    <row r="32" spans="1:10" ht="15" customHeight="1" x14ac:dyDescent="0.2">
      <c r="A32" s="10" t="s">
        <v>206</v>
      </c>
      <c r="B32" s="11">
        <v>527</v>
      </c>
      <c r="C32" s="74">
        <v>0</v>
      </c>
      <c r="D32" s="72">
        <v>200000</v>
      </c>
      <c r="E32" s="72">
        <v>175195.35</v>
      </c>
      <c r="F32" s="43">
        <f t="shared" si="1"/>
        <v>0.87597675000000008</v>
      </c>
      <c r="G32" s="123">
        <v>0</v>
      </c>
      <c r="H32" s="123">
        <v>5200</v>
      </c>
      <c r="I32" s="72">
        <v>1923.7</v>
      </c>
      <c r="J32" s="43">
        <f>I32/H32</f>
        <v>0.36994230769230768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286</v>
      </c>
      <c r="J33" s="43">
        <v>0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54100</v>
      </c>
      <c r="E37" s="72">
        <v>54079.76</v>
      </c>
      <c r="F37" s="43">
        <f>E37/D37</f>
        <v>0.99962587800369684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184</v>
      </c>
      <c r="B38" s="11">
        <v>549</v>
      </c>
      <c r="C38" s="74">
        <v>504500</v>
      </c>
      <c r="D38" s="72">
        <v>313400</v>
      </c>
      <c r="E38" s="72">
        <v>313595.31</v>
      </c>
      <c r="F38" s="43">
        <f t="shared" si="1"/>
        <v>1.0006231971920867</v>
      </c>
      <c r="G38" s="123">
        <v>42400</v>
      </c>
      <c r="H38" s="123">
        <v>42400</v>
      </c>
      <c r="I38" s="72">
        <v>3000</v>
      </c>
      <c r="J38" s="43">
        <f>I38/H38</f>
        <v>7.0754716981132074E-2</v>
      </c>
    </row>
    <row r="39" spans="1:10" ht="15" customHeight="1" x14ac:dyDescent="0.2">
      <c r="A39" s="17" t="s">
        <v>140</v>
      </c>
      <c r="B39" s="9">
        <v>551</v>
      </c>
      <c r="C39" s="74">
        <v>450500</v>
      </c>
      <c r="D39" s="72">
        <v>450500</v>
      </c>
      <c r="E39" s="72">
        <v>448704</v>
      </c>
      <c r="F39" s="43">
        <f t="shared" si="1"/>
        <v>0.99601331853496111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600</v>
      </c>
      <c r="E40" s="77">
        <v>516.19000000000005</v>
      </c>
      <c r="F40" s="43">
        <f>E40/D40</f>
        <v>0.86031666666666673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7654000</v>
      </c>
      <c r="D41" s="50">
        <f>SUM(D7:D16)</f>
        <v>11905100</v>
      </c>
      <c r="E41" s="50">
        <f>SUM(E7:E16)</f>
        <v>10690025.899999999</v>
      </c>
      <c r="F41" s="51">
        <f t="shared" si="1"/>
        <v>0.89793667419845269</v>
      </c>
      <c r="G41" s="52">
        <f>SUM(G7:G16)</f>
        <v>1235000</v>
      </c>
      <c r="H41" s="52">
        <f>SUM(H7:H16)</f>
        <v>1235000</v>
      </c>
      <c r="I41" s="53">
        <f>SUM(I7:I16)</f>
        <v>810938.79</v>
      </c>
      <c r="J41" s="51">
        <f>I41/H41</f>
        <v>0.65663059919028344</v>
      </c>
    </row>
    <row r="42" spans="1:10" ht="15" customHeight="1" thickBot="1" x14ac:dyDescent="0.25">
      <c r="A42" s="13" t="s">
        <v>21</v>
      </c>
      <c r="B42" s="16"/>
      <c r="C42" s="54">
        <f>-SUM(C18:C40)</f>
        <v>-7654000</v>
      </c>
      <c r="D42" s="54">
        <f>-SUM(D18:D40)</f>
        <v>-11905100</v>
      </c>
      <c r="E42" s="54">
        <f>-SUM(E18:E40)</f>
        <v>-10690025.899999999</v>
      </c>
      <c r="F42" s="43">
        <f t="shared" si="1"/>
        <v>0.89793667419845269</v>
      </c>
      <c r="G42" s="55">
        <f>-SUM(G18:G40)</f>
        <v>-1038600</v>
      </c>
      <c r="H42" s="55">
        <f>-SUM(H18:H40)</f>
        <v>-1038600</v>
      </c>
      <c r="I42" s="56">
        <f>-SUM(I18:I40)</f>
        <v>-394804.69</v>
      </c>
      <c r="J42" s="43">
        <f>I42/H42</f>
        <v>0.38013160985942618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41">
        <f>+G41+G42</f>
        <v>196400</v>
      </c>
      <c r="H43" s="93">
        <f>+H41+H42</f>
        <v>196400</v>
      </c>
      <c r="I43" s="79">
        <f>+I41+I42</f>
        <v>416134.10000000003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416134.10000000003</v>
      </c>
      <c r="J44" s="151" t="s">
        <v>19</v>
      </c>
    </row>
    <row r="45" spans="1:10" x14ac:dyDescent="0.2">
      <c r="C45" s="148"/>
    </row>
    <row r="46" spans="1:10" x14ac:dyDescent="0.2">
      <c r="C46" s="147"/>
    </row>
    <row r="47" spans="1:10" x14ac:dyDescent="0.2">
      <c r="C47" s="147"/>
    </row>
    <row r="48" spans="1:10" x14ac:dyDescent="0.2">
      <c r="C48" s="159"/>
    </row>
    <row r="49" spans="3:3" x14ac:dyDescent="0.2">
      <c r="C49" s="159"/>
    </row>
    <row r="50" spans="3:3" x14ac:dyDescent="0.2">
      <c r="C50" s="159"/>
    </row>
    <row r="51" spans="3:3" x14ac:dyDescent="0.2">
      <c r="C51" s="159"/>
    </row>
  </sheetData>
  <mergeCells count="9">
    <mergeCell ref="A17:J17"/>
    <mergeCell ref="D1:F1"/>
    <mergeCell ref="C3:F3"/>
    <mergeCell ref="G3:J3"/>
    <mergeCell ref="A6:J6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0" workbookViewId="0">
      <selection activeCell="L15" sqref="L15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" x14ac:dyDescent="0.2">
      <c r="A1" s="29" t="s">
        <v>77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78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60">
        <v>3644000</v>
      </c>
      <c r="D7" s="21">
        <v>3656000</v>
      </c>
      <c r="E7" s="61">
        <v>3656000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0" ht="15" customHeight="1" x14ac:dyDescent="0.2">
      <c r="A8" s="13" t="s">
        <v>197</v>
      </c>
      <c r="B8" s="20"/>
      <c r="C8" s="62">
        <v>0</v>
      </c>
      <c r="D8" s="63">
        <v>768400</v>
      </c>
      <c r="E8" s="64">
        <v>768400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0" ht="15" customHeight="1" x14ac:dyDescent="0.2">
      <c r="A9" s="13" t="s">
        <v>177</v>
      </c>
      <c r="B9" s="20"/>
      <c r="C9" s="62">
        <v>0</v>
      </c>
      <c r="D9" s="63">
        <v>20000</v>
      </c>
      <c r="E9" s="64">
        <v>20000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16"/>
      <c r="C10" s="62">
        <v>0</v>
      </c>
      <c r="D10" s="63">
        <v>29400</v>
      </c>
      <c r="E10" s="64">
        <v>29374.78</v>
      </c>
      <c r="F10" s="43">
        <f>E10/D10</f>
        <v>0.99914217687074824</v>
      </c>
      <c r="G10" s="132">
        <v>0</v>
      </c>
      <c r="H10" s="63">
        <v>0</v>
      </c>
      <c r="I10" s="64">
        <v>0</v>
      </c>
      <c r="J10" s="46">
        <f t="shared" si="0"/>
        <v>0</v>
      </c>
    </row>
    <row r="11" spans="1:10" ht="15" customHeight="1" x14ac:dyDescent="0.2">
      <c r="A11" s="13" t="s">
        <v>176</v>
      </c>
      <c r="B11" s="20"/>
      <c r="C11" s="62">
        <v>0</v>
      </c>
      <c r="D11" s="63">
        <v>13800</v>
      </c>
      <c r="E11" s="64">
        <v>13790.5</v>
      </c>
      <c r="F11" s="43">
        <f>E11/D11</f>
        <v>0.9993115942028985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0" ht="15" customHeight="1" x14ac:dyDescent="0.2">
      <c r="A12" s="13" t="s">
        <v>171</v>
      </c>
      <c r="B12" s="16"/>
      <c r="C12" s="62">
        <v>0</v>
      </c>
      <c r="D12" s="63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v>0</v>
      </c>
    </row>
    <row r="13" spans="1:10" ht="15" customHeight="1" x14ac:dyDescent="0.2">
      <c r="A13" s="183" t="s">
        <v>58</v>
      </c>
      <c r="B13" s="184"/>
      <c r="C13" s="62">
        <v>210000</v>
      </c>
      <c r="D13" s="63">
        <v>121400</v>
      </c>
      <c r="E13" s="64">
        <v>121400</v>
      </c>
      <c r="F13" s="43">
        <f>E13/D13</f>
        <v>1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62">
        <v>1450000</v>
      </c>
      <c r="D14" s="63">
        <v>816900</v>
      </c>
      <c r="E14" s="64">
        <v>816868.25</v>
      </c>
      <c r="F14" s="43">
        <f>E14/D14</f>
        <v>0.99996113355367855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3" t="s">
        <v>68</v>
      </c>
      <c r="B15" s="20"/>
      <c r="C15" s="65">
        <v>800</v>
      </c>
      <c r="D15" s="66">
        <v>584200</v>
      </c>
      <c r="E15" s="67">
        <v>584179.4</v>
      </c>
      <c r="F15" s="43">
        <f>E15/D15</f>
        <v>0.99996473810338926</v>
      </c>
      <c r="G15" s="133">
        <v>990000</v>
      </c>
      <c r="H15" s="66">
        <v>870900</v>
      </c>
      <c r="I15" s="67">
        <v>870858.9</v>
      </c>
      <c r="J15" s="43">
        <f>I15/H15</f>
        <v>0.99995280744057868</v>
      </c>
    </row>
    <row r="16" spans="1:10" ht="15" customHeight="1" thickBot="1" x14ac:dyDescent="0.25">
      <c r="A16" s="174" t="s">
        <v>90</v>
      </c>
      <c r="B16" s="175"/>
      <c r="C16" s="68">
        <v>0</v>
      </c>
      <c r="D16" s="69">
        <v>371600</v>
      </c>
      <c r="E16" s="70">
        <v>371566.58</v>
      </c>
      <c r="F16" s="43">
        <f>E16/D16</f>
        <v>0.99991006458557596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80000</v>
      </c>
      <c r="D18" s="72">
        <v>256500</v>
      </c>
      <c r="E18" s="61">
        <v>256394.5</v>
      </c>
      <c r="F18" s="43">
        <f>E18/D18</f>
        <v>0.99958869395711503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346000</v>
      </c>
      <c r="D19" s="61">
        <v>848500</v>
      </c>
      <c r="E19" s="61">
        <v>848601.79</v>
      </c>
      <c r="F19" s="43">
        <f t="shared" ref="F19:F42" si="1">E19/D19</f>
        <v>1.0001199646434886</v>
      </c>
      <c r="G19" s="21">
        <v>20000</v>
      </c>
      <c r="H19" s="21">
        <v>8600</v>
      </c>
      <c r="I19" s="61">
        <v>8606.16</v>
      </c>
      <c r="J19" s="43">
        <f>I19/H19</f>
        <v>1.0007162790697675</v>
      </c>
    </row>
    <row r="20" spans="1:10" ht="15" customHeight="1" x14ac:dyDescent="0.2">
      <c r="A20" s="18" t="s">
        <v>125</v>
      </c>
      <c r="B20" s="19">
        <v>501</v>
      </c>
      <c r="C20" s="71">
        <v>1450000</v>
      </c>
      <c r="D20" s="61">
        <v>816900</v>
      </c>
      <c r="E20" s="61">
        <v>816868.25</v>
      </c>
      <c r="F20" s="43">
        <f t="shared" si="1"/>
        <v>0.99996113355367855</v>
      </c>
      <c r="G20" s="21">
        <v>75000</v>
      </c>
      <c r="H20" s="21">
        <v>46400</v>
      </c>
      <c r="I20" s="61">
        <v>46437.4</v>
      </c>
      <c r="J20" s="43">
        <f>I20/H20</f>
        <v>1.0008060344827587</v>
      </c>
    </row>
    <row r="21" spans="1:10" ht="15" customHeight="1" x14ac:dyDescent="0.2">
      <c r="A21" s="10" t="s">
        <v>126</v>
      </c>
      <c r="B21" s="11">
        <v>502</v>
      </c>
      <c r="C21" s="74">
        <v>818000</v>
      </c>
      <c r="D21" s="72">
        <v>1018200</v>
      </c>
      <c r="E21" s="72">
        <v>1018244.68</v>
      </c>
      <c r="F21" s="43">
        <f t="shared" si="1"/>
        <v>1.0000438813592616</v>
      </c>
      <c r="G21" s="123">
        <v>111800</v>
      </c>
      <c r="H21" s="123">
        <v>87800</v>
      </c>
      <c r="I21" s="72">
        <v>87816.25</v>
      </c>
      <c r="J21" s="43">
        <f>I21/H21</f>
        <v>1.0001850797266514</v>
      </c>
    </row>
    <row r="22" spans="1:10" ht="15" customHeight="1" x14ac:dyDescent="0.2">
      <c r="A22" s="10" t="s">
        <v>127</v>
      </c>
      <c r="B22" s="11">
        <v>502</v>
      </c>
      <c r="C22" s="74">
        <v>719300</v>
      </c>
      <c r="D22" s="72">
        <v>549400</v>
      </c>
      <c r="E22" s="72">
        <v>549384.11</v>
      </c>
      <c r="F22" s="43">
        <f t="shared" si="1"/>
        <v>0.99997107753913361</v>
      </c>
      <c r="G22" s="123">
        <v>115200</v>
      </c>
      <c r="H22" s="123">
        <v>80200</v>
      </c>
      <c r="I22" s="72">
        <v>80158.89</v>
      </c>
      <c r="J22" s="43">
        <f>I22/H22</f>
        <v>0.99948740648379053</v>
      </c>
    </row>
    <row r="23" spans="1:10" ht="15" customHeight="1" x14ac:dyDescent="0.2">
      <c r="A23" s="10" t="s">
        <v>128</v>
      </c>
      <c r="B23" s="11">
        <v>502</v>
      </c>
      <c r="C23" s="74">
        <v>517000</v>
      </c>
      <c r="D23" s="72">
        <v>360000</v>
      </c>
      <c r="E23" s="72">
        <v>359975.23</v>
      </c>
      <c r="F23" s="43">
        <f t="shared" si="1"/>
        <v>0.99993119444444434</v>
      </c>
      <c r="G23" s="123">
        <v>57000</v>
      </c>
      <c r="H23" s="123">
        <v>49400</v>
      </c>
      <c r="I23" s="72">
        <v>49427.77</v>
      </c>
      <c r="J23" s="43">
        <f>I23/H23</f>
        <v>1.0005621457489877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8000</v>
      </c>
      <c r="H25" s="123">
        <v>8400</v>
      </c>
      <c r="I25" s="72">
        <v>8350</v>
      </c>
      <c r="J25" s="43">
        <f>I25/H25</f>
        <v>0.99404761904761907</v>
      </c>
    </row>
    <row r="26" spans="1:10" ht="15" customHeight="1" x14ac:dyDescent="0.2">
      <c r="A26" s="10" t="s">
        <v>131</v>
      </c>
      <c r="B26" s="11">
        <v>511</v>
      </c>
      <c r="C26" s="74">
        <v>196500</v>
      </c>
      <c r="D26" s="72">
        <v>271700</v>
      </c>
      <c r="E26" s="72">
        <v>271720.15999999997</v>
      </c>
      <c r="F26" s="43">
        <f t="shared" si="1"/>
        <v>1.0000741994847258</v>
      </c>
      <c r="G26" s="123">
        <v>30000</v>
      </c>
      <c r="H26" s="123">
        <v>0</v>
      </c>
      <c r="I26" s="72">
        <v>0</v>
      </c>
      <c r="J26" s="43">
        <v>0</v>
      </c>
    </row>
    <row r="27" spans="1:10" ht="15" customHeight="1" x14ac:dyDescent="0.2">
      <c r="A27" s="10" t="s">
        <v>141</v>
      </c>
      <c r="B27" s="11">
        <v>512</v>
      </c>
      <c r="C27" s="74">
        <v>3500</v>
      </c>
      <c r="D27" s="72">
        <v>1000</v>
      </c>
      <c r="E27" s="72">
        <v>944</v>
      </c>
      <c r="F27" s="43">
        <f t="shared" si="1"/>
        <v>0.94399999999999995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840500</v>
      </c>
      <c r="D29" s="72">
        <v>1125000</v>
      </c>
      <c r="E29" s="72">
        <v>1124969.42</v>
      </c>
      <c r="F29" s="43">
        <f t="shared" si="1"/>
        <v>0.99997281777777769</v>
      </c>
      <c r="G29" s="123">
        <v>26000</v>
      </c>
      <c r="H29" s="123">
        <v>43400</v>
      </c>
      <c r="I29" s="72">
        <v>43424.480000000003</v>
      </c>
      <c r="J29" s="43">
        <f>I29/H29</f>
        <v>1.0005640552995392</v>
      </c>
    </row>
    <row r="30" spans="1:10" ht="15" customHeight="1" x14ac:dyDescent="0.2">
      <c r="A30" s="10" t="s">
        <v>134</v>
      </c>
      <c r="B30" s="11">
        <v>521</v>
      </c>
      <c r="C30" s="74">
        <v>120000</v>
      </c>
      <c r="D30" s="72">
        <v>597800</v>
      </c>
      <c r="E30" s="72">
        <v>597800</v>
      </c>
      <c r="F30" s="43">
        <f t="shared" si="1"/>
        <v>1</v>
      </c>
      <c r="G30" s="123">
        <v>254000</v>
      </c>
      <c r="H30" s="123">
        <v>219400</v>
      </c>
      <c r="I30" s="72">
        <v>219300</v>
      </c>
      <c r="J30" s="43">
        <f>I30/H30</f>
        <v>0.99954421148587058</v>
      </c>
    </row>
    <row r="31" spans="1:10" ht="15" customHeight="1" x14ac:dyDescent="0.2">
      <c r="A31" s="10" t="s">
        <v>135</v>
      </c>
      <c r="B31" s="11">
        <v>524</v>
      </c>
      <c r="C31" s="74">
        <v>40600</v>
      </c>
      <c r="D31" s="72">
        <v>191300</v>
      </c>
      <c r="E31" s="72">
        <v>191284</v>
      </c>
      <c r="F31" s="43">
        <f t="shared" si="1"/>
        <v>0.99991636173549403</v>
      </c>
      <c r="G31" s="123">
        <v>40600</v>
      </c>
      <c r="H31" s="123">
        <v>32600</v>
      </c>
      <c r="I31" s="72">
        <v>32617</v>
      </c>
      <c r="J31" s="43">
        <f>I31/H31</f>
        <v>1.0005214723926381</v>
      </c>
    </row>
    <row r="32" spans="1:10" ht="15" customHeight="1" x14ac:dyDescent="0.2">
      <c r="A32" s="10" t="s">
        <v>206</v>
      </c>
      <c r="B32" s="11">
        <v>527</v>
      </c>
      <c r="C32" s="74">
        <v>8400</v>
      </c>
      <c r="D32" s="72">
        <v>75900</v>
      </c>
      <c r="E32" s="72">
        <v>75925.95</v>
      </c>
      <c r="F32" s="43">
        <f t="shared" si="1"/>
        <v>1.0003418972332014</v>
      </c>
      <c r="G32" s="123">
        <v>2400</v>
      </c>
      <c r="H32" s="123">
        <v>2000</v>
      </c>
      <c r="I32" s="72">
        <v>1968</v>
      </c>
      <c r="J32" s="43">
        <f>I32/H32</f>
        <v>0.98399999999999999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500</v>
      </c>
      <c r="I33" s="72">
        <v>479</v>
      </c>
      <c r="J33" s="43">
        <f>I33/H33</f>
        <v>0.95799999999999996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39200</v>
      </c>
      <c r="E37" s="72">
        <v>39195.9</v>
      </c>
      <c r="F37" s="43">
        <f t="shared" si="1"/>
        <v>0.99989540816326539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190</v>
      </c>
      <c r="B38" s="11">
        <v>549</v>
      </c>
      <c r="C38" s="74">
        <v>0</v>
      </c>
      <c r="D38" s="72">
        <v>19900</v>
      </c>
      <c r="E38" s="72">
        <v>19906.78</v>
      </c>
      <c r="F38" s="43">
        <f t="shared" si="1"/>
        <v>1.000340703517588</v>
      </c>
      <c r="G38" s="123">
        <v>0</v>
      </c>
      <c r="H38" s="123">
        <v>0</v>
      </c>
      <c r="I38" s="72">
        <v>0</v>
      </c>
      <c r="J38" s="43">
        <v>0</v>
      </c>
    </row>
    <row r="39" spans="1:10" ht="15" customHeight="1" x14ac:dyDescent="0.2">
      <c r="A39" s="17" t="s">
        <v>140</v>
      </c>
      <c r="B39" s="9">
        <v>551</v>
      </c>
      <c r="C39" s="74">
        <v>164400</v>
      </c>
      <c r="D39" s="72">
        <v>210000</v>
      </c>
      <c r="E39" s="72">
        <v>209974</v>
      </c>
      <c r="F39" s="43">
        <f t="shared" si="1"/>
        <v>0.99987619047619047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600</v>
      </c>
      <c r="D40" s="77">
        <v>400</v>
      </c>
      <c r="E40" s="77">
        <v>390.74</v>
      </c>
      <c r="F40" s="43">
        <f t="shared" si="1"/>
        <v>0.97685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5304800</v>
      </c>
      <c r="D41" s="50">
        <f>SUM(D7:D16)</f>
        <v>6381700</v>
      </c>
      <c r="E41" s="50">
        <f>SUM(E7:E16)</f>
        <v>6381579.5100000007</v>
      </c>
      <c r="F41" s="51">
        <f t="shared" si="1"/>
        <v>0.99998111945093016</v>
      </c>
      <c r="G41" s="52">
        <f>SUM(G7:G16)</f>
        <v>990000</v>
      </c>
      <c r="H41" s="52">
        <f>SUM(H7:H16)</f>
        <v>870900</v>
      </c>
      <c r="I41" s="53">
        <f>SUM(I7:I16)</f>
        <v>870858.9</v>
      </c>
      <c r="J41" s="51">
        <f>I41/H41</f>
        <v>0.99995280744057868</v>
      </c>
    </row>
    <row r="42" spans="1:10" ht="15" customHeight="1" thickBot="1" x14ac:dyDescent="0.25">
      <c r="A42" s="13" t="s">
        <v>21</v>
      </c>
      <c r="B42" s="16"/>
      <c r="C42" s="54">
        <f>-SUM(C18:C40)</f>
        <v>-5304800</v>
      </c>
      <c r="D42" s="54">
        <f>-SUM(D18:D40)</f>
        <v>-6381700</v>
      </c>
      <c r="E42" s="54">
        <f>-SUM(E18:E40)</f>
        <v>-6381579.5100000016</v>
      </c>
      <c r="F42" s="43">
        <f t="shared" si="1"/>
        <v>0.99998111945093027</v>
      </c>
      <c r="G42" s="55">
        <f>-SUM(G18:G40)</f>
        <v>-740000</v>
      </c>
      <c r="H42" s="55">
        <f>-SUM(H18:H40)</f>
        <v>-578700</v>
      </c>
      <c r="I42" s="56">
        <f>-SUM(I18:I40)</f>
        <v>-578584.94999999995</v>
      </c>
      <c r="J42" s="49">
        <f>I42/H42</f>
        <v>0.99980119232763076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0</v>
      </c>
      <c r="F43" s="59" t="s">
        <v>19</v>
      </c>
      <c r="G43" s="141">
        <f>+G41+G42</f>
        <v>250000</v>
      </c>
      <c r="H43" s="93">
        <f>+H41+H42</f>
        <v>292200</v>
      </c>
      <c r="I43" s="79">
        <f>+I41+I42</f>
        <v>292273.95000000007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292273.95000000007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60"/>
    </row>
  </sheetData>
  <mergeCells count="9">
    <mergeCell ref="A17:J17"/>
    <mergeCell ref="D1:F1"/>
    <mergeCell ref="C3:F3"/>
    <mergeCell ref="G3:J3"/>
    <mergeCell ref="A6:J6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0" workbookViewId="0">
      <selection activeCell="M14" sqref="M14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0" ht="15" x14ac:dyDescent="0.2">
      <c r="A1" s="29" t="s">
        <v>75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0" ht="15" thickBot="1" x14ac:dyDescent="0.25">
      <c r="A2" s="29" t="s">
        <v>76</v>
      </c>
    </row>
    <row r="3" spans="1:10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0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0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0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5" customHeight="1" x14ac:dyDescent="0.2">
      <c r="A7" s="181" t="s">
        <v>198</v>
      </c>
      <c r="B7" s="182"/>
      <c r="C7" s="60">
        <v>3396000</v>
      </c>
      <c r="D7" s="21">
        <v>3795900</v>
      </c>
      <c r="E7" s="61">
        <v>3795900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0" ht="15" customHeight="1" x14ac:dyDescent="0.2">
      <c r="A8" s="13" t="s">
        <v>197</v>
      </c>
      <c r="B8" s="20"/>
      <c r="C8" s="62">
        <v>0</v>
      </c>
      <c r="D8" s="63">
        <v>833700</v>
      </c>
      <c r="E8" s="64">
        <v>833700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0" ht="15" customHeight="1" x14ac:dyDescent="0.2">
      <c r="A9" s="13" t="s">
        <v>222</v>
      </c>
      <c r="B9" s="20"/>
      <c r="C9" s="62">
        <v>0</v>
      </c>
      <c r="D9" s="63">
        <v>367800</v>
      </c>
      <c r="E9" s="64">
        <v>368023.6</v>
      </c>
      <c r="F9" s="43">
        <f t="shared" ref="F9:F16" si="1">E9/D9</f>
        <v>1.0006079390973355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0" ht="15" customHeight="1" x14ac:dyDescent="0.2">
      <c r="A10" s="13" t="s">
        <v>234</v>
      </c>
      <c r="B10" s="16"/>
      <c r="C10" s="62">
        <v>0</v>
      </c>
      <c r="D10" s="63">
        <v>22000</v>
      </c>
      <c r="E10" s="64">
        <v>21981.11</v>
      </c>
      <c r="F10" s="43">
        <f t="shared" si="1"/>
        <v>0.99914136363636363</v>
      </c>
      <c r="G10" s="132">
        <v>0</v>
      </c>
      <c r="H10" s="63">
        <v>0</v>
      </c>
      <c r="I10" s="64">
        <v>0</v>
      </c>
      <c r="J10" s="46">
        <f t="shared" si="0"/>
        <v>0</v>
      </c>
    </row>
    <row r="11" spans="1:10" ht="15" customHeight="1" x14ac:dyDescent="0.2">
      <c r="A11" s="13" t="s">
        <v>176</v>
      </c>
      <c r="B11" s="20"/>
      <c r="C11" s="62">
        <v>0</v>
      </c>
      <c r="D11" s="63">
        <v>15000</v>
      </c>
      <c r="E11" s="64">
        <v>15000</v>
      </c>
      <c r="F11" s="43">
        <f t="shared" si="1"/>
        <v>1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0" ht="15" customHeight="1" x14ac:dyDescent="0.2">
      <c r="A12" s="13" t="s">
        <v>171</v>
      </c>
      <c r="B12" s="16"/>
      <c r="C12" s="62">
        <v>0</v>
      </c>
      <c r="D12" s="63">
        <v>43700</v>
      </c>
      <c r="E12" s="64">
        <v>43737</v>
      </c>
      <c r="F12" s="43">
        <f t="shared" si="1"/>
        <v>1.0008466819221968</v>
      </c>
      <c r="G12" s="132">
        <v>0</v>
      </c>
      <c r="H12" s="63">
        <v>0</v>
      </c>
      <c r="I12" s="64">
        <v>0</v>
      </c>
      <c r="J12" s="46">
        <f t="shared" si="0"/>
        <v>0</v>
      </c>
    </row>
    <row r="13" spans="1:10" ht="15" customHeight="1" x14ac:dyDescent="0.2">
      <c r="A13" s="183" t="s">
        <v>58</v>
      </c>
      <c r="B13" s="184"/>
      <c r="C13" s="62">
        <v>320000</v>
      </c>
      <c r="D13" s="63">
        <v>211500</v>
      </c>
      <c r="E13" s="64">
        <v>211500</v>
      </c>
      <c r="F13" s="43">
        <f t="shared" si="1"/>
        <v>1</v>
      </c>
      <c r="G13" s="132">
        <v>0</v>
      </c>
      <c r="H13" s="63">
        <v>0</v>
      </c>
      <c r="I13" s="64">
        <v>0</v>
      </c>
      <c r="J13" s="46">
        <f t="shared" si="0"/>
        <v>0</v>
      </c>
    </row>
    <row r="14" spans="1:10" ht="15" customHeight="1" x14ac:dyDescent="0.2">
      <c r="A14" s="183" t="s">
        <v>59</v>
      </c>
      <c r="B14" s="185"/>
      <c r="C14" s="62">
        <v>1600000</v>
      </c>
      <c r="D14" s="63">
        <v>1100000</v>
      </c>
      <c r="E14" s="64">
        <v>1101564</v>
      </c>
      <c r="F14" s="43">
        <f t="shared" si="1"/>
        <v>1.0014218181818182</v>
      </c>
      <c r="G14" s="132">
        <v>0</v>
      </c>
      <c r="H14" s="63">
        <v>0</v>
      </c>
      <c r="I14" s="64">
        <v>0</v>
      </c>
      <c r="J14" s="46">
        <f t="shared" si="0"/>
        <v>0</v>
      </c>
    </row>
    <row r="15" spans="1:10" ht="15" customHeight="1" x14ac:dyDescent="0.2">
      <c r="A15" s="13" t="s">
        <v>68</v>
      </c>
      <c r="B15" s="20"/>
      <c r="C15" s="65">
        <v>1000</v>
      </c>
      <c r="D15" s="66">
        <v>995200</v>
      </c>
      <c r="E15" s="67">
        <v>995423.77</v>
      </c>
      <c r="F15" s="43">
        <f t="shared" si="1"/>
        <v>1.0002248492765273</v>
      </c>
      <c r="G15" s="133">
        <v>700000</v>
      </c>
      <c r="H15" s="66">
        <v>534600</v>
      </c>
      <c r="I15" s="67">
        <v>534430.42000000004</v>
      </c>
      <c r="J15" s="43">
        <f>I15/H15</f>
        <v>0.99968279087167988</v>
      </c>
    </row>
    <row r="16" spans="1:10" ht="15" customHeight="1" thickBot="1" x14ac:dyDescent="0.25">
      <c r="A16" s="174" t="s">
        <v>212</v>
      </c>
      <c r="B16" s="175"/>
      <c r="C16" s="68">
        <v>0</v>
      </c>
      <c r="D16" s="69">
        <v>69000</v>
      </c>
      <c r="E16" s="70">
        <v>69002</v>
      </c>
      <c r="F16" s="43">
        <f t="shared" si="1"/>
        <v>1.0000289855072464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184000</v>
      </c>
      <c r="D18" s="72">
        <v>746500</v>
      </c>
      <c r="E18" s="61">
        <v>746488.69</v>
      </c>
      <c r="F18" s="43">
        <f t="shared" ref="F18:F23" si="2">E18/D18</f>
        <v>0.99998484929671794</v>
      </c>
      <c r="G18" s="21">
        <v>0</v>
      </c>
      <c r="H18" s="21">
        <v>14000</v>
      </c>
      <c r="I18" s="61">
        <v>13990</v>
      </c>
      <c r="J18" s="43">
        <f t="shared" ref="J18:J23" si="3">I18/H18</f>
        <v>0.99928571428571433</v>
      </c>
    </row>
    <row r="19" spans="1:10" ht="15" customHeight="1" x14ac:dyDescent="0.2">
      <c r="A19" s="18" t="s">
        <v>124</v>
      </c>
      <c r="B19" s="19">
        <v>501</v>
      </c>
      <c r="C19" s="71">
        <v>650000</v>
      </c>
      <c r="D19" s="61">
        <v>1149150</v>
      </c>
      <c r="E19" s="61">
        <v>1150462.69</v>
      </c>
      <c r="F19" s="43">
        <f t="shared" si="2"/>
        <v>1.0011423138841753</v>
      </c>
      <c r="G19" s="21">
        <v>10000</v>
      </c>
      <c r="H19" s="21">
        <v>10000</v>
      </c>
      <c r="I19" s="61">
        <v>9418.1</v>
      </c>
      <c r="J19" s="43">
        <f t="shared" si="3"/>
        <v>0.94181000000000004</v>
      </c>
    </row>
    <row r="20" spans="1:10" ht="15" customHeight="1" x14ac:dyDescent="0.2">
      <c r="A20" s="18" t="s">
        <v>125</v>
      </c>
      <c r="B20" s="19">
        <v>501</v>
      </c>
      <c r="C20" s="71">
        <v>1600000</v>
      </c>
      <c r="D20" s="61">
        <v>1100000</v>
      </c>
      <c r="E20" s="61">
        <v>1098760.46</v>
      </c>
      <c r="F20" s="43">
        <f t="shared" si="2"/>
        <v>0.99887314545454542</v>
      </c>
      <c r="G20" s="21">
        <v>75000</v>
      </c>
      <c r="H20" s="21">
        <v>62300</v>
      </c>
      <c r="I20" s="61">
        <v>62321.81</v>
      </c>
      <c r="J20" s="43">
        <f t="shared" si="3"/>
        <v>1.0003500802568217</v>
      </c>
    </row>
    <row r="21" spans="1:10" ht="15" customHeight="1" x14ac:dyDescent="0.2">
      <c r="A21" s="10" t="s">
        <v>126</v>
      </c>
      <c r="B21" s="11">
        <v>502</v>
      </c>
      <c r="C21" s="74">
        <v>700000</v>
      </c>
      <c r="D21" s="72">
        <v>612800</v>
      </c>
      <c r="E21" s="72">
        <v>612791.23</v>
      </c>
      <c r="F21" s="43">
        <f t="shared" si="2"/>
        <v>0.99998568864229764</v>
      </c>
      <c r="G21" s="123">
        <v>55000</v>
      </c>
      <c r="H21" s="123">
        <v>23000</v>
      </c>
      <c r="I21" s="72">
        <v>22953.31</v>
      </c>
      <c r="J21" s="43">
        <f t="shared" si="3"/>
        <v>0.99797000000000002</v>
      </c>
    </row>
    <row r="22" spans="1:10" ht="15" customHeight="1" x14ac:dyDescent="0.2">
      <c r="A22" s="10" t="s">
        <v>127</v>
      </c>
      <c r="B22" s="11">
        <v>502</v>
      </c>
      <c r="C22" s="74">
        <v>650000</v>
      </c>
      <c r="D22" s="72">
        <v>613400</v>
      </c>
      <c r="E22" s="72">
        <v>613355.68999999994</v>
      </c>
      <c r="F22" s="43">
        <f t="shared" si="2"/>
        <v>0.99992776328659916</v>
      </c>
      <c r="G22" s="123">
        <v>60000</v>
      </c>
      <c r="H22" s="123">
        <v>32700</v>
      </c>
      <c r="I22" s="72">
        <v>32675.31</v>
      </c>
      <c r="J22" s="43">
        <f t="shared" si="3"/>
        <v>0.99924495412844039</v>
      </c>
    </row>
    <row r="23" spans="1:10" ht="15" customHeight="1" x14ac:dyDescent="0.2">
      <c r="A23" s="10" t="s">
        <v>128</v>
      </c>
      <c r="B23" s="11">
        <v>502</v>
      </c>
      <c r="C23" s="74">
        <v>370000</v>
      </c>
      <c r="D23" s="72">
        <v>457000</v>
      </c>
      <c r="E23" s="72">
        <v>457414.91</v>
      </c>
      <c r="F23" s="43">
        <f t="shared" si="2"/>
        <v>1.0009078993435447</v>
      </c>
      <c r="G23" s="123">
        <v>15000</v>
      </c>
      <c r="H23" s="123">
        <v>11500</v>
      </c>
      <c r="I23" s="72">
        <v>11446.09</v>
      </c>
      <c r="J23" s="43">
        <f t="shared" si="3"/>
        <v>0.9953121739130435</v>
      </c>
    </row>
    <row r="24" spans="1:10" ht="15" customHeight="1" x14ac:dyDescent="0.2">
      <c r="A24" s="10" t="s">
        <v>129</v>
      </c>
      <c r="B24" s="11">
        <v>502</v>
      </c>
      <c r="C24" s="74">
        <v>0</v>
      </c>
      <c r="D24" s="72">
        <v>0</v>
      </c>
      <c r="E24" s="72">
        <v>0</v>
      </c>
      <c r="F24" s="43">
        <v>0</v>
      </c>
      <c r="G24" s="123">
        <v>0</v>
      </c>
      <c r="H24" s="123">
        <v>0</v>
      </c>
      <c r="I24" s="72">
        <v>0</v>
      </c>
      <c r="J24" s="43">
        <v>0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8000</v>
      </c>
      <c r="H25" s="123">
        <v>9000</v>
      </c>
      <c r="I25" s="72">
        <v>9000</v>
      </c>
      <c r="J25" s="43">
        <f>I25/H25</f>
        <v>1</v>
      </c>
    </row>
    <row r="26" spans="1:10" ht="15" customHeight="1" x14ac:dyDescent="0.2">
      <c r="A26" s="10" t="s">
        <v>131</v>
      </c>
      <c r="B26" s="11">
        <v>511</v>
      </c>
      <c r="C26" s="74">
        <v>80000</v>
      </c>
      <c r="D26" s="72">
        <v>130500</v>
      </c>
      <c r="E26" s="72">
        <v>130504.29</v>
      </c>
      <c r="F26" s="43">
        <f t="shared" ref="F26:F32" si="4">E26/D26</f>
        <v>1.0000328735632182</v>
      </c>
      <c r="G26" s="123">
        <v>0</v>
      </c>
      <c r="H26" s="123">
        <v>3000</v>
      </c>
      <c r="I26" s="72">
        <v>3000</v>
      </c>
      <c r="J26" s="43">
        <f>I26/H26</f>
        <v>1</v>
      </c>
    </row>
    <row r="27" spans="1:10" ht="15" customHeight="1" x14ac:dyDescent="0.2">
      <c r="A27" s="10" t="s">
        <v>141</v>
      </c>
      <c r="B27" s="11">
        <v>512</v>
      </c>
      <c r="C27" s="74">
        <v>1000</v>
      </c>
      <c r="D27" s="72">
        <v>4700</v>
      </c>
      <c r="E27" s="72">
        <v>4678</v>
      </c>
      <c r="F27" s="43">
        <f t="shared" si="4"/>
        <v>0.99531914893617024</v>
      </c>
      <c r="G27" s="123">
        <v>0</v>
      </c>
      <c r="H27" s="123">
        <v>0</v>
      </c>
      <c r="I27" s="72">
        <v>0</v>
      </c>
      <c r="J27" s="43">
        <v>0</v>
      </c>
    </row>
    <row r="28" spans="1:10" ht="15" customHeight="1" x14ac:dyDescent="0.2">
      <c r="A28" s="10" t="s">
        <v>132</v>
      </c>
      <c r="B28" s="11">
        <v>513</v>
      </c>
      <c r="C28" s="74">
        <v>2000</v>
      </c>
      <c r="D28" s="72">
        <v>1500</v>
      </c>
      <c r="E28" s="72">
        <v>929</v>
      </c>
      <c r="F28" s="43">
        <f t="shared" si="4"/>
        <v>0.61933333333333329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904300</v>
      </c>
      <c r="D29" s="72">
        <v>1427100</v>
      </c>
      <c r="E29" s="72">
        <v>1236298.6599999999</v>
      </c>
      <c r="F29" s="43">
        <f t="shared" si="4"/>
        <v>0.86630135239296469</v>
      </c>
      <c r="G29" s="123">
        <v>100000</v>
      </c>
      <c r="H29" s="123">
        <v>44300</v>
      </c>
      <c r="I29" s="72">
        <v>44315.47</v>
      </c>
      <c r="J29" s="43">
        <f>I29/H29</f>
        <v>1.0003492099322799</v>
      </c>
    </row>
    <row r="30" spans="1:10" ht="15" customHeight="1" x14ac:dyDescent="0.2">
      <c r="A30" s="10" t="s">
        <v>134</v>
      </c>
      <c r="B30" s="11">
        <v>521</v>
      </c>
      <c r="C30" s="74">
        <v>0</v>
      </c>
      <c r="D30" s="72">
        <v>680400</v>
      </c>
      <c r="E30" s="72">
        <v>680400</v>
      </c>
      <c r="F30" s="43">
        <f t="shared" si="4"/>
        <v>1</v>
      </c>
      <c r="G30" s="123">
        <v>300000</v>
      </c>
      <c r="H30" s="123">
        <v>201000</v>
      </c>
      <c r="I30" s="72">
        <v>201165</v>
      </c>
      <c r="J30" s="43">
        <f>I30/H30</f>
        <v>1.0008208955223881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207500</v>
      </c>
      <c r="E31" s="72">
        <v>207522</v>
      </c>
      <c r="F31" s="43">
        <f t="shared" si="4"/>
        <v>1.0001060240963855</v>
      </c>
      <c r="G31" s="123">
        <v>20000</v>
      </c>
      <c r="H31" s="123">
        <v>29700</v>
      </c>
      <c r="I31" s="72">
        <v>29653</v>
      </c>
      <c r="J31" s="43">
        <f>I31/H31</f>
        <v>0.99841750841750843</v>
      </c>
    </row>
    <row r="32" spans="1:10" ht="15" customHeight="1" x14ac:dyDescent="0.2">
      <c r="A32" s="10" t="s">
        <v>223</v>
      </c>
      <c r="B32" s="11">
        <v>527</v>
      </c>
      <c r="C32" s="74">
        <v>0</v>
      </c>
      <c r="D32" s="72">
        <v>87400</v>
      </c>
      <c r="E32" s="72">
        <v>87404.1</v>
      </c>
      <c r="F32" s="43">
        <f t="shared" si="4"/>
        <v>1.0000469107551488</v>
      </c>
      <c r="G32" s="123">
        <v>1000</v>
      </c>
      <c r="H32" s="123">
        <v>1000</v>
      </c>
      <c r="I32" s="72">
        <v>560.32000000000005</v>
      </c>
      <c r="J32" s="43">
        <f>I32/H32</f>
        <v>0.56032000000000004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7000</v>
      </c>
      <c r="E37" s="72">
        <v>6981.11</v>
      </c>
      <c r="F37" s="43">
        <f>E37/D37</f>
        <v>0.99730142857142856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174</v>
      </c>
      <c r="B38" s="11">
        <v>549</v>
      </c>
      <c r="C38" s="74">
        <v>1000</v>
      </c>
      <c r="D38" s="72">
        <v>500</v>
      </c>
      <c r="E38" s="72">
        <v>0</v>
      </c>
      <c r="F38" s="43">
        <v>0</v>
      </c>
      <c r="G38" s="123">
        <v>0</v>
      </c>
      <c r="H38" s="123">
        <v>0</v>
      </c>
      <c r="I38" s="72">
        <v>0</v>
      </c>
      <c r="J38" s="43">
        <v>0</v>
      </c>
    </row>
    <row r="39" spans="1:10" ht="15" customHeight="1" x14ac:dyDescent="0.2">
      <c r="A39" s="17" t="s">
        <v>140</v>
      </c>
      <c r="B39" s="9">
        <v>551</v>
      </c>
      <c r="C39" s="74">
        <v>174700</v>
      </c>
      <c r="D39" s="72">
        <v>228000</v>
      </c>
      <c r="E39" s="72">
        <v>227974.2</v>
      </c>
      <c r="F39" s="43">
        <f>E39/D39</f>
        <v>0.99988684210526324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350</v>
      </c>
      <c r="E40" s="77">
        <v>321.64</v>
      </c>
      <c r="F40" s="43">
        <f>E40/D40</f>
        <v>0.91897142857142855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5317000</v>
      </c>
      <c r="D41" s="50">
        <f>SUM(D7:D16)</f>
        <v>7453800</v>
      </c>
      <c r="E41" s="50">
        <f>SUM(E7:E16)</f>
        <v>7455831.4800000004</v>
      </c>
      <c r="F41" s="51">
        <f>E41/D41</f>
        <v>1.0002725428640427</v>
      </c>
      <c r="G41" s="52">
        <f>SUM(G7:G16)</f>
        <v>700000</v>
      </c>
      <c r="H41" s="52">
        <f>SUM(H7:H16)</f>
        <v>534600</v>
      </c>
      <c r="I41" s="53">
        <f>SUM(I7:I16)</f>
        <v>534430.42000000004</v>
      </c>
      <c r="J41" s="51">
        <f>I41/H41</f>
        <v>0.99968279087167988</v>
      </c>
    </row>
    <row r="42" spans="1:10" ht="15" customHeight="1" thickBot="1" x14ac:dyDescent="0.25">
      <c r="A42" s="13" t="s">
        <v>21</v>
      </c>
      <c r="B42" s="16"/>
      <c r="C42" s="54">
        <f>-SUM(C18:C40)</f>
        <v>-5317000</v>
      </c>
      <c r="D42" s="54">
        <f>-SUM(D18:D40)</f>
        <v>-7453800</v>
      </c>
      <c r="E42" s="54">
        <f>-SUM(E18:E40)</f>
        <v>-7262286.6699999999</v>
      </c>
      <c r="F42" s="43">
        <f>E42/D42</f>
        <v>0.97430661810083441</v>
      </c>
      <c r="G42" s="55">
        <f>-SUM(G18:G40)</f>
        <v>-644000</v>
      </c>
      <c r="H42" s="55">
        <f>-SUM(H18:H40)</f>
        <v>-441500</v>
      </c>
      <c r="I42" s="56">
        <f>-SUM(I18:I40)</f>
        <v>-440498.41</v>
      </c>
      <c r="J42" s="49">
        <f>I42/H42</f>
        <v>0.99773139297848235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193544.81000000052</v>
      </c>
      <c r="F43" s="59" t="s">
        <v>19</v>
      </c>
      <c r="G43" s="141">
        <f>+G41+G42</f>
        <v>56000</v>
      </c>
      <c r="H43" s="93">
        <f>+H41+H42</f>
        <v>93100</v>
      </c>
      <c r="I43" s="79">
        <f>+I41+I42</f>
        <v>93932.010000000068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287476.82000000059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60"/>
    </row>
  </sheetData>
  <mergeCells count="9">
    <mergeCell ref="A17:J17"/>
    <mergeCell ref="D1:F1"/>
    <mergeCell ref="C3:F3"/>
    <mergeCell ref="G3:J3"/>
    <mergeCell ref="A6:J6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0" workbookViewId="0">
      <selection activeCell="O20" sqref="O20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6384" width="9.140625" style="5"/>
  </cols>
  <sheetData>
    <row r="1" spans="1:12" ht="15" x14ac:dyDescent="0.2">
      <c r="A1" s="29" t="s">
        <v>73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2" ht="15" thickBot="1" x14ac:dyDescent="0.25">
      <c r="A2" s="29" t="s">
        <v>74</v>
      </c>
    </row>
    <row r="3" spans="1:12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2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2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2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2" ht="15" customHeight="1" x14ac:dyDescent="0.2">
      <c r="A7" s="181" t="s">
        <v>198</v>
      </c>
      <c r="B7" s="182"/>
      <c r="C7" s="60">
        <v>4155000</v>
      </c>
      <c r="D7" s="21">
        <v>4187300</v>
      </c>
      <c r="E7" s="61">
        <v>4187300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2" ht="15" customHeight="1" x14ac:dyDescent="0.2">
      <c r="A8" s="13" t="s">
        <v>197</v>
      </c>
      <c r="B8" s="20"/>
      <c r="C8" s="62">
        <v>0</v>
      </c>
      <c r="D8" s="63">
        <v>1539100</v>
      </c>
      <c r="E8" s="64">
        <v>1539100</v>
      </c>
      <c r="F8" s="43">
        <f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  <c r="L8" s="44"/>
    </row>
    <row r="9" spans="1:12" ht="15" customHeight="1" x14ac:dyDescent="0.2">
      <c r="A9" s="13" t="s">
        <v>224</v>
      </c>
      <c r="B9" s="20"/>
      <c r="C9" s="62">
        <v>0</v>
      </c>
      <c r="D9" s="63">
        <v>11100</v>
      </c>
      <c r="E9" s="64">
        <v>11100</v>
      </c>
      <c r="F9" s="43">
        <f>E9/D9</f>
        <v>1</v>
      </c>
      <c r="G9" s="132">
        <v>0</v>
      </c>
      <c r="H9" s="63">
        <v>0</v>
      </c>
      <c r="I9" s="64">
        <v>0</v>
      </c>
      <c r="J9" s="46">
        <f>IF(ISERR(I9/H9),0,I9/H9)</f>
        <v>0</v>
      </c>
      <c r="L9" s="44"/>
    </row>
    <row r="10" spans="1:12" ht="15" customHeight="1" x14ac:dyDescent="0.2">
      <c r="A10" s="13" t="s">
        <v>234</v>
      </c>
      <c r="B10" s="16"/>
      <c r="C10" s="62">
        <v>0</v>
      </c>
      <c r="D10" s="63">
        <v>15000</v>
      </c>
      <c r="E10" s="64">
        <v>15000</v>
      </c>
      <c r="F10" s="43">
        <f>E10/D10</f>
        <v>1</v>
      </c>
      <c r="G10" s="132">
        <v>0</v>
      </c>
      <c r="H10" s="63">
        <v>0</v>
      </c>
      <c r="I10" s="64">
        <v>0</v>
      </c>
      <c r="J10" s="46">
        <f t="shared" si="0"/>
        <v>0</v>
      </c>
      <c r="L10" s="44"/>
    </row>
    <row r="11" spans="1:12" ht="15" customHeight="1" x14ac:dyDescent="0.2">
      <c r="A11" s="13" t="s">
        <v>176</v>
      </c>
      <c r="B11" s="20"/>
      <c r="C11" s="62">
        <v>0</v>
      </c>
      <c r="D11" s="63">
        <v>0</v>
      </c>
      <c r="E11" s="64">
        <v>0</v>
      </c>
      <c r="F11" s="43">
        <v>0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2" ht="15" customHeight="1" x14ac:dyDescent="0.2">
      <c r="A12" s="13" t="s">
        <v>171</v>
      </c>
      <c r="B12" s="16"/>
      <c r="C12" s="62">
        <v>0</v>
      </c>
      <c r="D12" s="63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 t="shared" si="0"/>
        <v>0</v>
      </c>
      <c r="L12" s="44"/>
    </row>
    <row r="13" spans="1:12" ht="15" customHeight="1" x14ac:dyDescent="0.2">
      <c r="A13" s="183" t="s">
        <v>58</v>
      </c>
      <c r="B13" s="184"/>
      <c r="C13" s="62">
        <v>560000</v>
      </c>
      <c r="D13" s="63">
        <v>313300</v>
      </c>
      <c r="E13" s="64">
        <v>313300</v>
      </c>
      <c r="F13" s="43">
        <f>E13/D13</f>
        <v>1</v>
      </c>
      <c r="G13" s="132">
        <v>0</v>
      </c>
      <c r="H13" s="63">
        <v>0</v>
      </c>
      <c r="I13" s="64">
        <v>0</v>
      </c>
      <c r="J13" s="46">
        <f t="shared" si="0"/>
        <v>0</v>
      </c>
      <c r="L13" s="44"/>
    </row>
    <row r="14" spans="1:12" ht="15" customHeight="1" x14ac:dyDescent="0.2">
      <c r="A14" s="183" t="s">
        <v>59</v>
      </c>
      <c r="B14" s="185"/>
      <c r="C14" s="62">
        <v>3850000</v>
      </c>
      <c r="D14" s="63">
        <v>2150800</v>
      </c>
      <c r="E14" s="64">
        <v>2150842.9900000002</v>
      </c>
      <c r="F14" s="43">
        <f>E14/D14</f>
        <v>1.0000199879114748</v>
      </c>
      <c r="G14" s="132">
        <v>0</v>
      </c>
      <c r="H14" s="63">
        <v>0</v>
      </c>
      <c r="I14" s="64">
        <v>0</v>
      </c>
      <c r="J14" s="46">
        <f t="shared" si="0"/>
        <v>0</v>
      </c>
      <c r="L14" s="44"/>
    </row>
    <row r="15" spans="1:12" ht="15" customHeight="1" x14ac:dyDescent="0.2">
      <c r="A15" s="13" t="s">
        <v>68</v>
      </c>
      <c r="B15" s="20"/>
      <c r="C15" s="65">
        <v>0</v>
      </c>
      <c r="D15" s="66">
        <v>2228800</v>
      </c>
      <c r="E15" s="67">
        <v>2018447.88</v>
      </c>
      <c r="F15" s="43">
        <f>E15/D15</f>
        <v>0.90562090811198848</v>
      </c>
      <c r="G15" s="133">
        <v>2900000</v>
      </c>
      <c r="H15" s="66">
        <v>2414800</v>
      </c>
      <c r="I15" s="67">
        <v>2414678.52</v>
      </c>
      <c r="J15" s="43">
        <f>I15/H15</f>
        <v>0.99994969355640217</v>
      </c>
    </row>
    <row r="16" spans="1:12" ht="15" customHeight="1" thickBot="1" x14ac:dyDescent="0.25">
      <c r="A16" s="174" t="s">
        <v>212</v>
      </c>
      <c r="B16" s="175"/>
      <c r="C16" s="68">
        <v>0</v>
      </c>
      <c r="D16" s="69">
        <v>69900</v>
      </c>
      <c r="E16" s="70">
        <v>69926.86</v>
      </c>
      <c r="F16" s="43">
        <f>E16/D16</f>
        <v>1.0003842632331903</v>
      </c>
      <c r="G16" s="134">
        <v>0</v>
      </c>
      <c r="H16" s="69">
        <v>0</v>
      </c>
      <c r="I16" s="70">
        <v>0</v>
      </c>
      <c r="J16" s="47">
        <f t="shared" si="0"/>
        <v>0</v>
      </c>
    </row>
    <row r="17" spans="1:10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</row>
    <row r="18" spans="1:10" ht="15" customHeight="1" x14ac:dyDescent="0.2">
      <c r="A18" s="18" t="s">
        <v>123</v>
      </c>
      <c r="B18" s="19">
        <v>558</v>
      </c>
      <c r="C18" s="71">
        <v>78300</v>
      </c>
      <c r="D18" s="72">
        <v>17500</v>
      </c>
      <c r="E18" s="61">
        <v>17500</v>
      </c>
      <c r="F18" s="43">
        <f>E18/D18</f>
        <v>1</v>
      </c>
      <c r="G18" s="21">
        <v>0</v>
      </c>
      <c r="H18" s="21">
        <v>0</v>
      </c>
      <c r="I18" s="61">
        <v>0</v>
      </c>
      <c r="J18" s="43">
        <v>0</v>
      </c>
    </row>
    <row r="19" spans="1:10" ht="15" customHeight="1" x14ac:dyDescent="0.2">
      <c r="A19" s="18" t="s">
        <v>124</v>
      </c>
      <c r="B19" s="19">
        <v>501</v>
      </c>
      <c r="C19" s="71">
        <v>360000</v>
      </c>
      <c r="D19" s="61">
        <v>973800</v>
      </c>
      <c r="E19" s="61">
        <v>973779.15</v>
      </c>
      <c r="F19" s="43">
        <f t="shared" ref="F19:F24" si="1">E19/D19</f>
        <v>0.99997858903265557</v>
      </c>
      <c r="G19" s="21">
        <v>40000</v>
      </c>
      <c r="H19" s="21">
        <v>14300</v>
      </c>
      <c r="I19" s="61">
        <v>14365.54</v>
      </c>
      <c r="J19" s="43">
        <f t="shared" ref="J19:J24" si="2">I19/H19</f>
        <v>1.0045832167832169</v>
      </c>
    </row>
    <row r="20" spans="1:10" ht="15" customHeight="1" x14ac:dyDescent="0.2">
      <c r="A20" s="18" t="s">
        <v>125</v>
      </c>
      <c r="B20" s="19">
        <v>501</v>
      </c>
      <c r="C20" s="71">
        <v>3850000</v>
      </c>
      <c r="D20" s="61">
        <v>2152900</v>
      </c>
      <c r="E20" s="61">
        <v>2152960.9900000002</v>
      </c>
      <c r="F20" s="43">
        <f t="shared" si="1"/>
        <v>1.0000283292303407</v>
      </c>
      <c r="G20" s="21">
        <v>200000</v>
      </c>
      <c r="H20" s="21">
        <v>120300</v>
      </c>
      <c r="I20" s="61">
        <v>120267.88</v>
      </c>
      <c r="J20" s="43">
        <f t="shared" si="2"/>
        <v>0.99973300083125527</v>
      </c>
    </row>
    <row r="21" spans="1:10" ht="15" customHeight="1" x14ac:dyDescent="0.2">
      <c r="A21" s="10" t="s">
        <v>126</v>
      </c>
      <c r="B21" s="11">
        <v>502</v>
      </c>
      <c r="C21" s="74">
        <v>1357000</v>
      </c>
      <c r="D21" s="72">
        <v>1139800</v>
      </c>
      <c r="E21" s="72">
        <v>1139775.33</v>
      </c>
      <c r="F21" s="43">
        <f t="shared" si="1"/>
        <v>0.99997835585190387</v>
      </c>
      <c r="G21" s="123">
        <v>676000</v>
      </c>
      <c r="H21" s="123">
        <v>473300</v>
      </c>
      <c r="I21" s="72">
        <v>473297.96</v>
      </c>
      <c r="J21" s="43">
        <f t="shared" si="2"/>
        <v>0.99999568983731257</v>
      </c>
    </row>
    <row r="22" spans="1:10" ht="15" customHeight="1" x14ac:dyDescent="0.2">
      <c r="A22" s="10" t="s">
        <v>127</v>
      </c>
      <c r="B22" s="11">
        <v>502</v>
      </c>
      <c r="C22" s="74">
        <v>812000</v>
      </c>
      <c r="D22" s="72">
        <v>627200</v>
      </c>
      <c r="E22" s="72">
        <v>627212.71</v>
      </c>
      <c r="F22" s="43">
        <f t="shared" si="1"/>
        <v>1.0000202646683674</v>
      </c>
      <c r="G22" s="123">
        <v>321000</v>
      </c>
      <c r="H22" s="123">
        <v>364800</v>
      </c>
      <c r="I22" s="72">
        <v>364856.29</v>
      </c>
      <c r="J22" s="43">
        <f t="shared" si="2"/>
        <v>1.00015430372807</v>
      </c>
    </row>
    <row r="23" spans="1:10" ht="15" customHeight="1" x14ac:dyDescent="0.2">
      <c r="A23" s="10" t="s">
        <v>128</v>
      </c>
      <c r="B23" s="11">
        <v>502</v>
      </c>
      <c r="C23" s="74">
        <v>429000</v>
      </c>
      <c r="D23" s="72">
        <v>418600</v>
      </c>
      <c r="E23" s="72">
        <v>418699.74</v>
      </c>
      <c r="F23" s="43">
        <f t="shared" si="1"/>
        <v>1.0002382704252268</v>
      </c>
      <c r="G23" s="123">
        <v>98000</v>
      </c>
      <c r="H23" s="123">
        <v>118000</v>
      </c>
      <c r="I23" s="72">
        <v>118009.26</v>
      </c>
      <c r="J23" s="43">
        <f t="shared" si="2"/>
        <v>1.0000784745762712</v>
      </c>
    </row>
    <row r="24" spans="1:10" ht="15" customHeight="1" x14ac:dyDescent="0.2">
      <c r="A24" s="10" t="s">
        <v>129</v>
      </c>
      <c r="B24" s="11">
        <v>502</v>
      </c>
      <c r="C24" s="74">
        <v>47000</v>
      </c>
      <c r="D24" s="72">
        <v>128100</v>
      </c>
      <c r="E24" s="72">
        <v>128105.25</v>
      </c>
      <c r="F24" s="43">
        <f t="shared" si="1"/>
        <v>1.0000409836065574</v>
      </c>
      <c r="G24" s="123">
        <v>21400</v>
      </c>
      <c r="H24" s="123">
        <v>19600</v>
      </c>
      <c r="I24" s="72">
        <v>19551.75</v>
      </c>
      <c r="J24" s="43">
        <f t="shared" si="2"/>
        <v>0.99753826530612244</v>
      </c>
    </row>
    <row r="25" spans="1:10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22000</v>
      </c>
      <c r="H25" s="123">
        <v>9300</v>
      </c>
      <c r="I25" s="72">
        <v>9331.59</v>
      </c>
      <c r="J25" s="43">
        <f>I25/H25</f>
        <v>1.0033967741935483</v>
      </c>
    </row>
    <row r="26" spans="1:10" ht="15" customHeight="1" x14ac:dyDescent="0.2">
      <c r="A26" s="10" t="s">
        <v>131</v>
      </c>
      <c r="B26" s="11">
        <v>511</v>
      </c>
      <c r="C26" s="74">
        <v>395000</v>
      </c>
      <c r="D26" s="72">
        <v>306500</v>
      </c>
      <c r="E26" s="72">
        <v>306506.03999999998</v>
      </c>
      <c r="F26" s="43">
        <f>E26/D26</f>
        <v>1.0000197063621532</v>
      </c>
      <c r="G26" s="123">
        <v>38000</v>
      </c>
      <c r="H26" s="123">
        <v>2400</v>
      </c>
      <c r="I26" s="72">
        <v>2401.9299999999998</v>
      </c>
      <c r="J26" s="43">
        <f>I26/H26</f>
        <v>1.0008041666666665</v>
      </c>
    </row>
    <row r="27" spans="1:10" ht="15" customHeight="1" x14ac:dyDescent="0.2">
      <c r="A27" s="10" t="s">
        <v>166</v>
      </c>
      <c r="B27" s="11">
        <v>512</v>
      </c>
      <c r="C27" s="74">
        <v>20000</v>
      </c>
      <c r="D27" s="72">
        <v>5100</v>
      </c>
      <c r="E27" s="72">
        <v>5031.9399999999996</v>
      </c>
      <c r="F27" s="43">
        <f>E27/D27</f>
        <v>0.9866549019607842</v>
      </c>
      <c r="G27" s="123">
        <v>0</v>
      </c>
      <c r="H27" s="123">
        <v>200</v>
      </c>
      <c r="I27" s="72">
        <v>173.06</v>
      </c>
      <c r="J27" s="43">
        <f>I27/H27</f>
        <v>0.86529999999999996</v>
      </c>
    </row>
    <row r="28" spans="1:10" ht="15" customHeight="1" x14ac:dyDescent="0.2">
      <c r="A28" s="10" t="s">
        <v>132</v>
      </c>
      <c r="B28" s="11">
        <v>513</v>
      </c>
      <c r="C28" s="74">
        <v>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0" ht="15" customHeight="1" x14ac:dyDescent="0.2">
      <c r="A29" s="10" t="s">
        <v>133</v>
      </c>
      <c r="B29" s="11">
        <v>518</v>
      </c>
      <c r="C29" s="74">
        <v>630100</v>
      </c>
      <c r="D29" s="72">
        <v>2563500</v>
      </c>
      <c r="E29" s="72">
        <v>2563314.2799999998</v>
      </c>
      <c r="F29" s="43">
        <f>E29/D29</f>
        <v>0.99992755217476104</v>
      </c>
      <c r="G29" s="123">
        <v>252000</v>
      </c>
      <c r="H29" s="123">
        <v>519800</v>
      </c>
      <c r="I29" s="72">
        <v>519719.95</v>
      </c>
      <c r="J29" s="43">
        <f>I29/H29</f>
        <v>0.99984599846094657</v>
      </c>
    </row>
    <row r="30" spans="1:10" ht="15" customHeight="1" x14ac:dyDescent="0.2">
      <c r="A30" s="10" t="s">
        <v>134</v>
      </c>
      <c r="B30" s="11">
        <v>521</v>
      </c>
      <c r="C30" s="74">
        <v>40000</v>
      </c>
      <c r="D30" s="72">
        <v>1147400</v>
      </c>
      <c r="E30" s="72">
        <v>1147400</v>
      </c>
      <c r="F30" s="43">
        <f>E30/D30</f>
        <v>1</v>
      </c>
      <c r="G30" s="123">
        <v>841000</v>
      </c>
      <c r="H30" s="123">
        <v>447100</v>
      </c>
      <c r="I30" s="72">
        <v>446942</v>
      </c>
      <c r="J30" s="43">
        <f>I30/H30</f>
        <v>0.99964661149630951</v>
      </c>
    </row>
    <row r="31" spans="1:10" ht="15" customHeight="1" x14ac:dyDescent="0.2">
      <c r="A31" s="10" t="s">
        <v>135</v>
      </c>
      <c r="B31" s="11">
        <v>524</v>
      </c>
      <c r="C31" s="74">
        <v>0</v>
      </c>
      <c r="D31" s="72">
        <v>383100</v>
      </c>
      <c r="E31" s="72">
        <v>383032</v>
      </c>
      <c r="F31" s="43">
        <f>E31/D31</f>
        <v>0.99982250065257117</v>
      </c>
      <c r="G31" s="123">
        <v>88400</v>
      </c>
      <c r="H31" s="123">
        <v>29900</v>
      </c>
      <c r="I31" s="72">
        <v>29864</v>
      </c>
      <c r="J31" s="43">
        <f>I31/H31</f>
        <v>0.99879598662207358</v>
      </c>
    </row>
    <row r="32" spans="1:10" ht="15" customHeight="1" x14ac:dyDescent="0.2">
      <c r="A32" s="10" t="s">
        <v>206</v>
      </c>
      <c r="B32" s="11">
        <v>527</v>
      </c>
      <c r="C32" s="74">
        <v>18000</v>
      </c>
      <c r="D32" s="72">
        <v>97300</v>
      </c>
      <c r="E32" s="72">
        <v>97310.9</v>
      </c>
      <c r="F32" s="43">
        <f>E32/D32</f>
        <v>1.0001120246659814</v>
      </c>
      <c r="G32" s="123">
        <v>5200</v>
      </c>
      <c r="H32" s="123">
        <v>4800</v>
      </c>
      <c r="I32" s="72">
        <v>4767.4799999999996</v>
      </c>
      <c r="J32" s="43">
        <f>I32/H32</f>
        <v>0.99322499999999991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0</v>
      </c>
      <c r="I33" s="72">
        <v>0</v>
      </c>
      <c r="J33" s="43">
        <v>0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0</v>
      </c>
      <c r="E37" s="72">
        <v>0</v>
      </c>
      <c r="F37" s="43">
        <v>0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225</v>
      </c>
      <c r="B38" s="11">
        <v>549</v>
      </c>
      <c r="C38" s="74">
        <v>8000</v>
      </c>
      <c r="D38" s="72">
        <v>4900</v>
      </c>
      <c r="E38" s="72">
        <v>4867</v>
      </c>
      <c r="F38" s="43">
        <f>E38/D38</f>
        <v>0.99326530612244901</v>
      </c>
      <c r="G38" s="123">
        <v>7000</v>
      </c>
      <c r="H38" s="123">
        <v>0</v>
      </c>
      <c r="I38" s="72">
        <v>0</v>
      </c>
      <c r="J38" s="43">
        <v>0</v>
      </c>
    </row>
    <row r="39" spans="1:10" ht="15" customHeight="1" x14ac:dyDescent="0.2">
      <c r="A39" s="17" t="s">
        <v>140</v>
      </c>
      <c r="B39" s="9">
        <v>551</v>
      </c>
      <c r="C39" s="74">
        <v>520600</v>
      </c>
      <c r="D39" s="72">
        <v>549600</v>
      </c>
      <c r="E39" s="72">
        <v>549552</v>
      </c>
      <c r="F39" s="43">
        <f>E39/D39</f>
        <v>0.99991266375545851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0</v>
      </c>
      <c r="E40" s="77">
        <v>0</v>
      </c>
      <c r="F40" s="49">
        <v>0</v>
      </c>
      <c r="G40" s="122">
        <v>0</v>
      </c>
      <c r="H40" s="122">
        <v>0</v>
      </c>
      <c r="I40" s="77">
        <v>0</v>
      </c>
      <c r="J40" s="43">
        <v>0</v>
      </c>
    </row>
    <row r="41" spans="1:10" ht="15" customHeight="1" x14ac:dyDescent="0.2">
      <c r="A41" s="14" t="s">
        <v>20</v>
      </c>
      <c r="B41" s="15"/>
      <c r="C41" s="50">
        <f>SUM(C7:C16)</f>
        <v>8565000</v>
      </c>
      <c r="D41" s="50">
        <f>SUM(D7:D16)</f>
        <v>10515300</v>
      </c>
      <c r="E41" s="50">
        <f>SUM(E7:E16)</f>
        <v>10305017.73</v>
      </c>
      <c r="F41" s="51">
        <f>E41/D41</f>
        <v>0.98000225671164876</v>
      </c>
      <c r="G41" s="52">
        <f>SUM(G7:G16)</f>
        <v>2900000</v>
      </c>
      <c r="H41" s="52">
        <f>SUM(H7:H16)</f>
        <v>2414800</v>
      </c>
      <c r="I41" s="53">
        <f>SUM(I7:I16)</f>
        <v>2414678.52</v>
      </c>
      <c r="J41" s="51">
        <f>I41/H41</f>
        <v>0.99994969355640217</v>
      </c>
    </row>
    <row r="42" spans="1:10" ht="15" customHeight="1" thickBot="1" x14ac:dyDescent="0.25">
      <c r="A42" s="13" t="s">
        <v>21</v>
      </c>
      <c r="B42" s="16"/>
      <c r="C42" s="54">
        <f>-SUM(C18:C40)</f>
        <v>-8565000</v>
      </c>
      <c r="D42" s="54">
        <f>-SUM(D18:D40)</f>
        <v>-10515300</v>
      </c>
      <c r="E42" s="54">
        <f>-SUM(E18:E40)</f>
        <v>-10515047.330000002</v>
      </c>
      <c r="F42" s="43">
        <f>E42/D42</f>
        <v>0.99997597120386505</v>
      </c>
      <c r="G42" s="55">
        <f>-SUM(G18:G40)</f>
        <v>-2610000</v>
      </c>
      <c r="H42" s="55">
        <f>-SUM(H18:H40)</f>
        <v>-2123800</v>
      </c>
      <c r="I42" s="56">
        <f>-SUM(I18:I40)</f>
        <v>-2123548.69</v>
      </c>
      <c r="J42" s="43">
        <f>I42/H42</f>
        <v>0.99988166964874281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-210029.60000000149</v>
      </c>
      <c r="F43" s="59" t="s">
        <v>19</v>
      </c>
      <c r="G43" s="141">
        <f>+G41+G42</f>
        <v>290000</v>
      </c>
      <c r="H43" s="93">
        <f>+H41+H42</f>
        <v>291000</v>
      </c>
      <c r="I43" s="79">
        <f>+I41+I42</f>
        <v>291129.83000000007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81100.229999998584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  <row r="48" spans="1:10" x14ac:dyDescent="0.2">
      <c r="C48" s="148"/>
    </row>
  </sheetData>
  <mergeCells count="9">
    <mergeCell ref="A17:J17"/>
    <mergeCell ref="D1:F1"/>
    <mergeCell ref="C3:F3"/>
    <mergeCell ref="G3:J3"/>
    <mergeCell ref="A6:J6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7" workbookViewId="0">
      <selection activeCell="I22" sqref="I22"/>
    </sheetView>
  </sheetViews>
  <sheetFormatPr defaultColWidth="9.140625" defaultRowHeight="12.75" x14ac:dyDescent="0.2"/>
  <cols>
    <col min="1" max="1" width="52" style="6" customWidth="1"/>
    <col min="2" max="2" width="5.5703125" style="1" customWidth="1"/>
    <col min="3" max="3" width="13" style="1" customWidth="1"/>
    <col min="4" max="4" width="13" style="2" customWidth="1"/>
    <col min="5" max="5" width="13" style="3" customWidth="1"/>
    <col min="6" max="6" width="5.5703125" style="3" customWidth="1"/>
    <col min="7" max="7" width="13" style="120" customWidth="1"/>
    <col min="8" max="9" width="13" style="3" customWidth="1"/>
    <col min="10" max="10" width="5.5703125" style="3" customWidth="1"/>
    <col min="11" max="11" width="9.140625" style="4" customWidth="1"/>
    <col min="12" max="12" width="10.140625" style="5" bestFit="1" customWidth="1"/>
    <col min="13" max="16384" width="9.140625" style="5"/>
  </cols>
  <sheetData>
    <row r="1" spans="1:12" ht="15" x14ac:dyDescent="0.2">
      <c r="A1" s="29" t="s">
        <v>71</v>
      </c>
      <c r="D1" s="176" t="s">
        <v>8</v>
      </c>
      <c r="E1" s="176"/>
      <c r="F1" s="176"/>
      <c r="G1" s="119"/>
      <c r="H1" s="30" t="s">
        <v>9</v>
      </c>
      <c r="I1" s="31">
        <v>44196</v>
      </c>
    </row>
    <row r="2" spans="1:12" ht="15" thickBot="1" x14ac:dyDescent="0.25">
      <c r="A2" s="29" t="s">
        <v>72</v>
      </c>
    </row>
    <row r="3" spans="1:12" ht="12.4" customHeight="1" x14ac:dyDescent="0.2">
      <c r="C3" s="177" t="s">
        <v>53</v>
      </c>
      <c r="D3" s="178"/>
      <c r="E3" s="178"/>
      <c r="F3" s="179"/>
      <c r="G3" s="180" t="s">
        <v>10</v>
      </c>
      <c r="H3" s="178"/>
      <c r="I3" s="178"/>
      <c r="J3" s="179"/>
    </row>
    <row r="4" spans="1:12" ht="12.4" customHeight="1" x14ac:dyDescent="0.2">
      <c r="A4" s="32"/>
      <c r="B4" s="7"/>
      <c r="C4" s="33" t="s">
        <v>54</v>
      </c>
      <c r="D4" s="34" t="s">
        <v>55</v>
      </c>
      <c r="E4" s="35" t="s">
        <v>56</v>
      </c>
      <c r="F4" s="36" t="s">
        <v>7</v>
      </c>
      <c r="G4" s="128" t="s">
        <v>54</v>
      </c>
      <c r="H4" s="34" t="s">
        <v>55</v>
      </c>
      <c r="I4" s="8" t="s">
        <v>56</v>
      </c>
      <c r="J4" s="9" t="s">
        <v>7</v>
      </c>
    </row>
    <row r="5" spans="1:12" ht="9.9499999999999993" customHeight="1" thickBot="1" x14ac:dyDescent="0.25">
      <c r="A5" s="32"/>
      <c r="B5" s="37"/>
      <c r="C5" s="38" t="s">
        <v>11</v>
      </c>
      <c r="D5" s="39" t="s">
        <v>12</v>
      </c>
      <c r="E5" s="8" t="s">
        <v>13</v>
      </c>
      <c r="F5" s="9" t="s">
        <v>14</v>
      </c>
      <c r="G5" s="131" t="s">
        <v>15</v>
      </c>
      <c r="H5" s="39" t="s">
        <v>16</v>
      </c>
      <c r="I5" s="8" t="s">
        <v>17</v>
      </c>
      <c r="J5" s="9" t="s">
        <v>18</v>
      </c>
    </row>
    <row r="6" spans="1:12" ht="15" customHeight="1" x14ac:dyDescent="0.2">
      <c r="A6" s="186" t="s">
        <v>57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2" ht="15" customHeight="1" x14ac:dyDescent="0.2">
      <c r="A7" s="181" t="s">
        <v>198</v>
      </c>
      <c r="B7" s="182"/>
      <c r="C7" s="24">
        <v>3769000</v>
      </c>
      <c r="D7" s="22">
        <v>3769000</v>
      </c>
      <c r="E7" s="61">
        <v>3769000</v>
      </c>
      <c r="F7" s="43">
        <f>E7/D7</f>
        <v>1</v>
      </c>
      <c r="G7" s="21">
        <v>0</v>
      </c>
      <c r="H7" s="21">
        <v>0</v>
      </c>
      <c r="I7" s="61">
        <v>0</v>
      </c>
      <c r="J7" s="43">
        <f t="shared" ref="J7:J16" si="0">IF(ISERR(I7/H7),0,I7/H7)</f>
        <v>0</v>
      </c>
    </row>
    <row r="8" spans="1:12" ht="15" customHeight="1" x14ac:dyDescent="0.2">
      <c r="A8" s="13" t="s">
        <v>197</v>
      </c>
      <c r="B8" s="20"/>
      <c r="C8" s="164">
        <v>0</v>
      </c>
      <c r="D8" s="64">
        <v>1451800</v>
      </c>
      <c r="E8" s="64">
        <v>1451800</v>
      </c>
      <c r="F8" s="43">
        <f t="shared" ref="F8:F16" si="1">E8/D8</f>
        <v>1</v>
      </c>
      <c r="G8" s="132">
        <v>0</v>
      </c>
      <c r="H8" s="63">
        <v>0</v>
      </c>
      <c r="I8" s="64">
        <v>0</v>
      </c>
      <c r="J8" s="46">
        <f t="shared" si="0"/>
        <v>0</v>
      </c>
    </row>
    <row r="9" spans="1:12" ht="15" customHeight="1" x14ac:dyDescent="0.2">
      <c r="A9" s="13" t="s">
        <v>177</v>
      </c>
      <c r="B9" s="20"/>
      <c r="C9" s="164">
        <v>0</v>
      </c>
      <c r="D9" s="64">
        <v>837700</v>
      </c>
      <c r="E9" s="64">
        <v>87699.5</v>
      </c>
      <c r="F9" s="43">
        <f t="shared" si="1"/>
        <v>0.10469082010266205</v>
      </c>
      <c r="G9" s="132">
        <v>0</v>
      </c>
      <c r="H9" s="63">
        <v>0</v>
      </c>
      <c r="I9" s="64">
        <v>0</v>
      </c>
      <c r="J9" s="46">
        <f>IF(ISERR(I9/H9),0,I9/H9)</f>
        <v>0</v>
      </c>
    </row>
    <row r="10" spans="1:12" ht="15" customHeight="1" x14ac:dyDescent="0.2">
      <c r="A10" s="13" t="s">
        <v>234</v>
      </c>
      <c r="B10" s="16"/>
      <c r="C10" s="164">
        <v>0</v>
      </c>
      <c r="D10" s="64">
        <v>46600</v>
      </c>
      <c r="E10" s="64">
        <v>46613.51</v>
      </c>
      <c r="F10" s="43">
        <f t="shared" si="1"/>
        <v>1.0002899141630901</v>
      </c>
      <c r="G10" s="132">
        <v>0</v>
      </c>
      <c r="H10" s="63">
        <v>0</v>
      </c>
      <c r="I10" s="64">
        <v>0</v>
      </c>
      <c r="J10" s="46">
        <f t="shared" si="0"/>
        <v>0</v>
      </c>
      <c r="L10" s="44"/>
    </row>
    <row r="11" spans="1:12" ht="15" customHeight="1" x14ac:dyDescent="0.2">
      <c r="A11" s="13" t="s">
        <v>176</v>
      </c>
      <c r="B11" s="20"/>
      <c r="C11" s="164">
        <v>0</v>
      </c>
      <c r="D11" s="64">
        <v>15000</v>
      </c>
      <c r="E11" s="64">
        <v>15000</v>
      </c>
      <c r="F11" s="43">
        <f t="shared" si="1"/>
        <v>1</v>
      </c>
      <c r="G11" s="132">
        <v>0</v>
      </c>
      <c r="H11" s="63">
        <v>0</v>
      </c>
      <c r="I11" s="64">
        <v>0</v>
      </c>
      <c r="J11" s="46">
        <f t="shared" si="0"/>
        <v>0</v>
      </c>
    </row>
    <row r="12" spans="1:12" ht="15" customHeight="1" x14ac:dyDescent="0.2">
      <c r="A12" s="13" t="s">
        <v>171</v>
      </c>
      <c r="B12" s="16"/>
      <c r="C12" s="164">
        <v>0</v>
      </c>
      <c r="D12" s="64">
        <v>0</v>
      </c>
      <c r="E12" s="64">
        <v>0</v>
      </c>
      <c r="F12" s="43">
        <v>0</v>
      </c>
      <c r="G12" s="132">
        <v>0</v>
      </c>
      <c r="H12" s="63">
        <v>0</v>
      </c>
      <c r="I12" s="64">
        <v>0</v>
      </c>
      <c r="J12" s="46">
        <f t="shared" si="0"/>
        <v>0</v>
      </c>
      <c r="L12" s="44"/>
    </row>
    <row r="13" spans="1:12" ht="15" customHeight="1" x14ac:dyDescent="0.2">
      <c r="A13" s="183" t="s">
        <v>58</v>
      </c>
      <c r="B13" s="184"/>
      <c r="C13" s="164">
        <v>660000</v>
      </c>
      <c r="D13" s="64">
        <v>373000</v>
      </c>
      <c r="E13" s="64">
        <v>372600</v>
      </c>
      <c r="F13" s="43">
        <f t="shared" si="1"/>
        <v>0.99892761394101881</v>
      </c>
      <c r="G13" s="132">
        <v>0</v>
      </c>
      <c r="H13" s="63">
        <v>0</v>
      </c>
      <c r="I13" s="64">
        <v>0</v>
      </c>
      <c r="J13" s="46">
        <f t="shared" si="0"/>
        <v>0</v>
      </c>
      <c r="L13" s="44"/>
    </row>
    <row r="14" spans="1:12" ht="15" customHeight="1" x14ac:dyDescent="0.2">
      <c r="A14" s="183" t="s">
        <v>59</v>
      </c>
      <c r="B14" s="185"/>
      <c r="C14" s="164">
        <v>2800000</v>
      </c>
      <c r="D14" s="64">
        <v>1541000</v>
      </c>
      <c r="E14" s="64">
        <v>1541155.09</v>
      </c>
      <c r="F14" s="43">
        <f t="shared" si="1"/>
        <v>1.0001006424399741</v>
      </c>
      <c r="G14" s="132">
        <v>0</v>
      </c>
      <c r="H14" s="63">
        <v>0</v>
      </c>
      <c r="I14" s="64">
        <v>0</v>
      </c>
      <c r="J14" s="46">
        <f t="shared" si="0"/>
        <v>0</v>
      </c>
      <c r="L14" s="44"/>
    </row>
    <row r="15" spans="1:12" ht="15" customHeight="1" x14ac:dyDescent="0.2">
      <c r="A15" s="13" t="s">
        <v>68</v>
      </c>
      <c r="B15" s="20"/>
      <c r="C15" s="165">
        <v>490000</v>
      </c>
      <c r="D15" s="67">
        <v>1145300</v>
      </c>
      <c r="E15" s="67">
        <v>1139377.6399999999</v>
      </c>
      <c r="F15" s="43">
        <f t="shared" si="1"/>
        <v>0.99482898803806852</v>
      </c>
      <c r="G15" s="133">
        <v>870000</v>
      </c>
      <c r="H15" s="66">
        <v>403000</v>
      </c>
      <c r="I15" s="67">
        <v>400739.65</v>
      </c>
      <c r="J15" s="43">
        <f>I15/H15</f>
        <v>0.99439119106699758</v>
      </c>
      <c r="L15" s="44"/>
    </row>
    <row r="16" spans="1:12" ht="15" customHeight="1" thickBot="1" x14ac:dyDescent="0.25">
      <c r="A16" s="174" t="s">
        <v>90</v>
      </c>
      <c r="B16" s="175"/>
      <c r="C16" s="166">
        <v>0</v>
      </c>
      <c r="D16" s="70">
        <v>54000</v>
      </c>
      <c r="E16" s="70">
        <v>54026</v>
      </c>
      <c r="F16" s="43">
        <f t="shared" si="1"/>
        <v>1.0004814814814815</v>
      </c>
      <c r="G16" s="134">
        <v>0</v>
      </c>
      <c r="H16" s="69">
        <v>0</v>
      </c>
      <c r="I16" s="70">
        <v>0</v>
      </c>
      <c r="J16" s="47">
        <f t="shared" si="0"/>
        <v>0</v>
      </c>
      <c r="L16" s="44"/>
    </row>
    <row r="17" spans="1:12" ht="15" customHeight="1" x14ac:dyDescent="0.2">
      <c r="A17" s="186" t="s">
        <v>61</v>
      </c>
      <c r="B17" s="187"/>
      <c r="C17" s="187"/>
      <c r="D17" s="187"/>
      <c r="E17" s="187"/>
      <c r="F17" s="187"/>
      <c r="G17" s="187"/>
      <c r="H17" s="187"/>
      <c r="I17" s="187"/>
      <c r="J17" s="188"/>
      <c r="L17" s="44"/>
    </row>
    <row r="18" spans="1:12" ht="15" customHeight="1" x14ac:dyDescent="0.2">
      <c r="A18" s="18" t="s">
        <v>196</v>
      </c>
      <c r="B18" s="19">
        <v>558</v>
      </c>
      <c r="C18" s="71">
        <v>50000</v>
      </c>
      <c r="D18" s="72">
        <v>1115000</v>
      </c>
      <c r="E18" s="61">
        <v>238736.3</v>
      </c>
      <c r="F18" s="43">
        <f t="shared" ref="F18:F40" si="2">E18/D18</f>
        <v>0.21411327354260087</v>
      </c>
      <c r="G18" s="21">
        <v>0</v>
      </c>
      <c r="H18" s="21">
        <v>100</v>
      </c>
      <c r="I18" s="61">
        <v>70</v>
      </c>
      <c r="J18" s="43">
        <f t="shared" ref="J18:J26" si="3">I18/H18</f>
        <v>0.7</v>
      </c>
    </row>
    <row r="19" spans="1:12" ht="15" customHeight="1" x14ac:dyDescent="0.2">
      <c r="A19" s="18" t="s">
        <v>124</v>
      </c>
      <c r="B19" s="19">
        <v>501</v>
      </c>
      <c r="C19" s="71">
        <v>508000</v>
      </c>
      <c r="D19" s="61">
        <v>894500</v>
      </c>
      <c r="E19" s="61">
        <v>886690.77</v>
      </c>
      <c r="F19" s="43">
        <f t="shared" si="2"/>
        <v>0.99126972610396868</v>
      </c>
      <c r="G19" s="21">
        <v>75000</v>
      </c>
      <c r="H19" s="21">
        <v>13000</v>
      </c>
      <c r="I19" s="61">
        <v>12363.72</v>
      </c>
      <c r="J19" s="43">
        <f t="shared" si="3"/>
        <v>0.95105538461538452</v>
      </c>
    </row>
    <row r="20" spans="1:12" ht="15" customHeight="1" x14ac:dyDescent="0.2">
      <c r="A20" s="18" t="s">
        <v>125</v>
      </c>
      <c r="B20" s="19">
        <v>501</v>
      </c>
      <c r="C20" s="71">
        <v>2800000</v>
      </c>
      <c r="D20" s="61">
        <v>1541000</v>
      </c>
      <c r="E20" s="61">
        <v>1541154.89</v>
      </c>
      <c r="F20" s="43">
        <f t="shared" si="2"/>
        <v>1.0001005126541207</v>
      </c>
      <c r="G20" s="21">
        <v>0</v>
      </c>
      <c r="H20" s="21">
        <v>22300</v>
      </c>
      <c r="I20" s="61">
        <v>22233.37</v>
      </c>
      <c r="J20" s="43">
        <f t="shared" si="3"/>
        <v>0.99701210762331838</v>
      </c>
    </row>
    <row r="21" spans="1:12" ht="15" customHeight="1" x14ac:dyDescent="0.2">
      <c r="A21" s="10" t="s">
        <v>126</v>
      </c>
      <c r="B21" s="11">
        <v>502</v>
      </c>
      <c r="C21" s="74">
        <v>710000</v>
      </c>
      <c r="D21" s="72">
        <v>622000</v>
      </c>
      <c r="E21" s="72">
        <v>620548.37</v>
      </c>
      <c r="F21" s="43">
        <f t="shared" si="2"/>
        <v>0.99766618971061094</v>
      </c>
      <c r="G21" s="123">
        <v>80000</v>
      </c>
      <c r="H21" s="123">
        <v>1000</v>
      </c>
      <c r="I21" s="72">
        <v>875</v>
      </c>
      <c r="J21" s="43">
        <f t="shared" si="3"/>
        <v>0.875</v>
      </c>
    </row>
    <row r="22" spans="1:12" ht="15" customHeight="1" x14ac:dyDescent="0.2">
      <c r="A22" s="10" t="s">
        <v>127</v>
      </c>
      <c r="B22" s="11">
        <v>502</v>
      </c>
      <c r="C22" s="74">
        <v>750000</v>
      </c>
      <c r="D22" s="72">
        <v>788000</v>
      </c>
      <c r="E22" s="72">
        <v>788628</v>
      </c>
      <c r="F22" s="43">
        <f t="shared" si="2"/>
        <v>1.0007969543147208</v>
      </c>
      <c r="G22" s="123">
        <v>120000</v>
      </c>
      <c r="H22" s="123">
        <v>100</v>
      </c>
      <c r="I22" s="72">
        <v>27</v>
      </c>
      <c r="J22" s="43">
        <f t="shared" si="3"/>
        <v>0.27</v>
      </c>
    </row>
    <row r="23" spans="1:12" ht="15" customHeight="1" x14ac:dyDescent="0.2">
      <c r="A23" s="10" t="s">
        <v>128</v>
      </c>
      <c r="B23" s="11">
        <v>502</v>
      </c>
      <c r="C23" s="74">
        <v>340000</v>
      </c>
      <c r="D23" s="72">
        <v>228000</v>
      </c>
      <c r="E23" s="72">
        <v>228414</v>
      </c>
      <c r="F23" s="43">
        <f t="shared" si="2"/>
        <v>1.0018157894736841</v>
      </c>
      <c r="G23" s="123">
        <v>50000</v>
      </c>
      <c r="H23" s="123">
        <v>100</v>
      </c>
      <c r="I23" s="72">
        <v>57</v>
      </c>
      <c r="J23" s="43">
        <f t="shared" si="3"/>
        <v>0.56999999999999995</v>
      </c>
    </row>
    <row r="24" spans="1:12" ht="15" customHeight="1" x14ac:dyDescent="0.2">
      <c r="A24" s="10" t="s">
        <v>129</v>
      </c>
      <c r="B24" s="11">
        <v>502</v>
      </c>
      <c r="C24" s="74">
        <v>20000</v>
      </c>
      <c r="D24" s="72">
        <v>42000</v>
      </c>
      <c r="E24" s="72">
        <v>41794.44</v>
      </c>
      <c r="F24" s="43">
        <f t="shared" si="2"/>
        <v>0.99510571428571437</v>
      </c>
      <c r="G24" s="123">
        <v>0</v>
      </c>
      <c r="H24" s="123">
        <v>1000</v>
      </c>
      <c r="I24" s="72">
        <v>444</v>
      </c>
      <c r="J24" s="43">
        <f t="shared" si="3"/>
        <v>0.44400000000000001</v>
      </c>
    </row>
    <row r="25" spans="1:12" ht="15" customHeight="1" x14ac:dyDescent="0.2">
      <c r="A25" s="10" t="s">
        <v>130</v>
      </c>
      <c r="B25" s="11">
        <v>504</v>
      </c>
      <c r="C25" s="74">
        <v>0</v>
      </c>
      <c r="D25" s="72">
        <v>0</v>
      </c>
      <c r="E25" s="72">
        <v>0</v>
      </c>
      <c r="F25" s="43">
        <v>0</v>
      </c>
      <c r="G25" s="123">
        <v>0</v>
      </c>
      <c r="H25" s="123">
        <v>6300</v>
      </c>
      <c r="I25" s="72">
        <v>6325</v>
      </c>
      <c r="J25" s="43">
        <f t="shared" si="3"/>
        <v>1.003968253968254</v>
      </c>
    </row>
    <row r="26" spans="1:12" ht="15" customHeight="1" x14ac:dyDescent="0.2">
      <c r="A26" s="10" t="s">
        <v>131</v>
      </c>
      <c r="B26" s="11">
        <v>511</v>
      </c>
      <c r="C26" s="74">
        <v>158900</v>
      </c>
      <c r="D26" s="72">
        <v>171900</v>
      </c>
      <c r="E26" s="72">
        <v>170906.6</v>
      </c>
      <c r="F26" s="43">
        <f t="shared" si="2"/>
        <v>0.99422105875509015</v>
      </c>
      <c r="G26" s="123">
        <v>9000</v>
      </c>
      <c r="H26" s="123">
        <v>100</v>
      </c>
      <c r="I26" s="72">
        <v>16</v>
      </c>
      <c r="J26" s="43">
        <f t="shared" si="3"/>
        <v>0.16</v>
      </c>
    </row>
    <row r="27" spans="1:12" ht="15" customHeight="1" x14ac:dyDescent="0.2">
      <c r="A27" s="10" t="s">
        <v>141</v>
      </c>
      <c r="B27" s="11">
        <v>512</v>
      </c>
      <c r="C27" s="74">
        <v>5000</v>
      </c>
      <c r="D27" s="72">
        <v>1000</v>
      </c>
      <c r="E27" s="72">
        <v>360</v>
      </c>
      <c r="F27" s="43">
        <f t="shared" si="2"/>
        <v>0.36</v>
      </c>
      <c r="G27" s="123">
        <v>0</v>
      </c>
      <c r="H27" s="123">
        <v>0</v>
      </c>
      <c r="I27" s="72">
        <v>0</v>
      </c>
      <c r="J27" s="43">
        <v>0</v>
      </c>
    </row>
    <row r="28" spans="1:12" ht="15" customHeight="1" x14ac:dyDescent="0.2">
      <c r="A28" s="10" t="s">
        <v>132</v>
      </c>
      <c r="B28" s="11">
        <v>513</v>
      </c>
      <c r="C28" s="74">
        <v>2000</v>
      </c>
      <c r="D28" s="72">
        <v>0</v>
      </c>
      <c r="E28" s="72">
        <v>0</v>
      </c>
      <c r="F28" s="43">
        <v>0</v>
      </c>
      <c r="G28" s="123">
        <v>0</v>
      </c>
      <c r="H28" s="123">
        <v>0</v>
      </c>
      <c r="I28" s="72">
        <v>0</v>
      </c>
      <c r="J28" s="43">
        <v>0</v>
      </c>
    </row>
    <row r="29" spans="1:12" ht="15" customHeight="1" x14ac:dyDescent="0.2">
      <c r="A29" s="10" t="s">
        <v>133</v>
      </c>
      <c r="B29" s="11">
        <v>518</v>
      </c>
      <c r="C29" s="74">
        <v>1936100</v>
      </c>
      <c r="D29" s="72">
        <v>1760300</v>
      </c>
      <c r="E29" s="72">
        <v>1764286.95</v>
      </c>
      <c r="F29" s="43">
        <f t="shared" si="2"/>
        <v>1.0022649264329944</v>
      </c>
      <c r="G29" s="123">
        <v>45000</v>
      </c>
      <c r="H29" s="123">
        <v>16000</v>
      </c>
      <c r="I29" s="72">
        <v>15929</v>
      </c>
      <c r="J29" s="43">
        <f>I29/H29</f>
        <v>0.99556250000000002</v>
      </c>
    </row>
    <row r="30" spans="1:12" ht="15" customHeight="1" x14ac:dyDescent="0.2">
      <c r="A30" s="10" t="s">
        <v>134</v>
      </c>
      <c r="B30" s="11">
        <v>521</v>
      </c>
      <c r="C30" s="74">
        <v>0</v>
      </c>
      <c r="D30" s="72">
        <v>1108100</v>
      </c>
      <c r="E30" s="72">
        <v>1107100</v>
      </c>
      <c r="F30" s="43">
        <f t="shared" si="2"/>
        <v>0.99909755437234904</v>
      </c>
      <c r="G30" s="123">
        <v>350000</v>
      </c>
      <c r="H30" s="123">
        <v>221000</v>
      </c>
      <c r="I30" s="72">
        <v>221295</v>
      </c>
      <c r="J30" s="43">
        <f>I30/H30</f>
        <v>1.0013348416289594</v>
      </c>
    </row>
    <row r="31" spans="1:12" ht="15" customHeight="1" x14ac:dyDescent="0.2">
      <c r="A31" s="10" t="s">
        <v>135</v>
      </c>
      <c r="B31" s="11">
        <v>524</v>
      </c>
      <c r="C31" s="74">
        <v>0</v>
      </c>
      <c r="D31" s="72">
        <v>362400</v>
      </c>
      <c r="E31" s="72">
        <v>361357</v>
      </c>
      <c r="F31" s="43">
        <f t="shared" si="2"/>
        <v>0.99712196467991165</v>
      </c>
      <c r="G31" s="123">
        <v>60000</v>
      </c>
      <c r="H31" s="123">
        <v>65400</v>
      </c>
      <c r="I31" s="72">
        <v>65348</v>
      </c>
      <c r="J31" s="43">
        <f>I31/H31</f>
        <v>0.99920489296636084</v>
      </c>
    </row>
    <row r="32" spans="1:12" ht="15" customHeight="1" x14ac:dyDescent="0.2">
      <c r="A32" s="10" t="s">
        <v>206</v>
      </c>
      <c r="B32" s="11">
        <v>527</v>
      </c>
      <c r="C32" s="74">
        <v>0</v>
      </c>
      <c r="D32" s="72">
        <v>97500</v>
      </c>
      <c r="E32" s="72">
        <v>97520.45</v>
      </c>
      <c r="F32" s="43">
        <f t="shared" si="2"/>
        <v>1.0002097435897435</v>
      </c>
      <c r="G32" s="123">
        <v>2000</v>
      </c>
      <c r="H32" s="123">
        <v>3000</v>
      </c>
      <c r="I32" s="72">
        <v>2353.04</v>
      </c>
      <c r="J32" s="43">
        <f>I32/H32</f>
        <v>0.78434666666666664</v>
      </c>
    </row>
    <row r="33" spans="1:10" ht="15" customHeight="1" x14ac:dyDescent="0.2">
      <c r="A33" s="10" t="s">
        <v>136</v>
      </c>
      <c r="B33" s="11">
        <v>525</v>
      </c>
      <c r="C33" s="74">
        <v>0</v>
      </c>
      <c r="D33" s="72">
        <v>0</v>
      </c>
      <c r="E33" s="72">
        <v>0</v>
      </c>
      <c r="F33" s="43">
        <v>0</v>
      </c>
      <c r="G33" s="123">
        <v>0</v>
      </c>
      <c r="H33" s="123">
        <v>1100</v>
      </c>
      <c r="I33" s="72">
        <v>1099</v>
      </c>
      <c r="J33" s="43">
        <f>I33/H33</f>
        <v>0.99909090909090914</v>
      </c>
    </row>
    <row r="34" spans="1:10" ht="15" customHeight="1" x14ac:dyDescent="0.2">
      <c r="A34" s="10" t="s">
        <v>137</v>
      </c>
      <c r="B34" s="11">
        <v>528</v>
      </c>
      <c r="C34" s="74">
        <v>0</v>
      </c>
      <c r="D34" s="72">
        <v>0</v>
      </c>
      <c r="E34" s="72">
        <v>0</v>
      </c>
      <c r="F34" s="43">
        <v>0</v>
      </c>
      <c r="G34" s="123">
        <v>0</v>
      </c>
      <c r="H34" s="123">
        <v>0</v>
      </c>
      <c r="I34" s="72">
        <v>0</v>
      </c>
      <c r="J34" s="43">
        <v>0</v>
      </c>
    </row>
    <row r="35" spans="1:10" ht="15" customHeight="1" x14ac:dyDescent="0.2">
      <c r="A35" s="10" t="s">
        <v>138</v>
      </c>
      <c r="B35" s="11">
        <v>538</v>
      </c>
      <c r="C35" s="74">
        <v>0</v>
      </c>
      <c r="D35" s="72">
        <v>0</v>
      </c>
      <c r="E35" s="72">
        <v>0</v>
      </c>
      <c r="F35" s="43">
        <v>0</v>
      </c>
      <c r="G35" s="123">
        <v>0</v>
      </c>
      <c r="H35" s="123">
        <v>0</v>
      </c>
      <c r="I35" s="72">
        <v>0</v>
      </c>
      <c r="J35" s="43">
        <v>0</v>
      </c>
    </row>
    <row r="36" spans="1:10" ht="15" customHeight="1" x14ac:dyDescent="0.2">
      <c r="A36" s="10" t="s">
        <v>139</v>
      </c>
      <c r="B36" s="11">
        <v>541</v>
      </c>
      <c r="C36" s="74">
        <v>0</v>
      </c>
      <c r="D36" s="72">
        <v>0</v>
      </c>
      <c r="E36" s="72">
        <v>0</v>
      </c>
      <c r="F36" s="43">
        <v>0</v>
      </c>
      <c r="G36" s="123">
        <v>0</v>
      </c>
      <c r="H36" s="123">
        <v>0</v>
      </c>
      <c r="I36" s="72">
        <v>0</v>
      </c>
      <c r="J36" s="43">
        <v>0</v>
      </c>
    </row>
    <row r="37" spans="1:10" ht="15" customHeight="1" x14ac:dyDescent="0.2">
      <c r="A37" s="10" t="s">
        <v>235</v>
      </c>
      <c r="B37" s="11">
        <v>547</v>
      </c>
      <c r="C37" s="74">
        <v>0</v>
      </c>
      <c r="D37" s="72">
        <v>31600</v>
      </c>
      <c r="E37" s="72">
        <v>31029.08</v>
      </c>
      <c r="F37" s="43">
        <f t="shared" si="2"/>
        <v>0.98193291139240513</v>
      </c>
      <c r="G37" s="123">
        <v>0</v>
      </c>
      <c r="H37" s="123">
        <v>0</v>
      </c>
      <c r="I37" s="72">
        <v>0</v>
      </c>
      <c r="J37" s="43">
        <v>0</v>
      </c>
    </row>
    <row r="38" spans="1:10" ht="15" customHeight="1" x14ac:dyDescent="0.2">
      <c r="A38" s="10" t="s">
        <v>226</v>
      </c>
      <c r="B38" s="11">
        <v>549</v>
      </c>
      <c r="C38" s="74">
        <v>50000</v>
      </c>
      <c r="D38" s="72">
        <v>17000</v>
      </c>
      <c r="E38" s="72">
        <v>15843</v>
      </c>
      <c r="F38" s="43">
        <f t="shared" si="2"/>
        <v>0.93194117647058827</v>
      </c>
      <c r="G38" s="123">
        <v>0</v>
      </c>
      <c r="H38" s="123">
        <v>100</v>
      </c>
      <c r="I38" s="72">
        <v>33</v>
      </c>
      <c r="J38" s="43">
        <f>I38/H38</f>
        <v>0.33</v>
      </c>
    </row>
    <row r="39" spans="1:10" ht="15" customHeight="1" x14ac:dyDescent="0.2">
      <c r="A39" s="17" t="s">
        <v>140</v>
      </c>
      <c r="B39" s="9">
        <v>551</v>
      </c>
      <c r="C39" s="74">
        <v>389000</v>
      </c>
      <c r="D39" s="72">
        <v>453000</v>
      </c>
      <c r="E39" s="72">
        <v>453134</v>
      </c>
      <c r="F39" s="43">
        <f t="shared" si="2"/>
        <v>1.0002958057395144</v>
      </c>
      <c r="G39" s="123">
        <v>0</v>
      </c>
      <c r="H39" s="123">
        <v>0</v>
      </c>
      <c r="I39" s="72">
        <v>0</v>
      </c>
      <c r="J39" s="43">
        <v>0</v>
      </c>
    </row>
    <row r="40" spans="1:10" ht="15" customHeight="1" thickBot="1" x14ac:dyDescent="0.25">
      <c r="A40" s="48" t="s">
        <v>169</v>
      </c>
      <c r="B40" s="12">
        <v>591</v>
      </c>
      <c r="C40" s="76">
        <v>0</v>
      </c>
      <c r="D40" s="77">
        <v>100</v>
      </c>
      <c r="E40" s="77">
        <v>5.98</v>
      </c>
      <c r="F40" s="43">
        <f t="shared" si="2"/>
        <v>5.9800000000000006E-2</v>
      </c>
      <c r="G40" s="122">
        <v>0</v>
      </c>
      <c r="H40" s="122">
        <v>0</v>
      </c>
      <c r="I40" s="77">
        <v>0</v>
      </c>
      <c r="J40" s="49">
        <v>0</v>
      </c>
    </row>
    <row r="41" spans="1:10" ht="15" customHeight="1" x14ac:dyDescent="0.2">
      <c r="A41" s="14" t="s">
        <v>20</v>
      </c>
      <c r="B41" s="15"/>
      <c r="C41" s="50">
        <f>SUM(C7:C16)</f>
        <v>7719000</v>
      </c>
      <c r="D41" s="50">
        <f>SUM(D7:D16)</f>
        <v>9233400</v>
      </c>
      <c r="E41" s="50">
        <f>SUM(E7:E16)</f>
        <v>8477271.7400000002</v>
      </c>
      <c r="F41" s="51">
        <f>E41/D41</f>
        <v>0.91810944397513383</v>
      </c>
      <c r="G41" s="52">
        <f>SUM(G7:G16)</f>
        <v>870000</v>
      </c>
      <c r="H41" s="52">
        <f>SUM(H7:H16)</f>
        <v>403000</v>
      </c>
      <c r="I41" s="53">
        <f>SUM(I7:I16)</f>
        <v>400739.65</v>
      </c>
      <c r="J41" s="51">
        <f>I41/H41</f>
        <v>0.99439119106699758</v>
      </c>
    </row>
    <row r="42" spans="1:10" ht="15" customHeight="1" thickBot="1" x14ac:dyDescent="0.25">
      <c r="A42" s="13" t="s">
        <v>21</v>
      </c>
      <c r="B42" s="16"/>
      <c r="C42" s="54">
        <f>-SUM(C18:C40)</f>
        <v>-7719000</v>
      </c>
      <c r="D42" s="54">
        <f>-SUM(D18:D40)</f>
        <v>-9233400</v>
      </c>
      <c r="E42" s="54">
        <f>-SUM(E18:E40)</f>
        <v>-8347509.830000001</v>
      </c>
      <c r="F42" s="43">
        <f>E42/D42</f>
        <v>0.90405590898260668</v>
      </c>
      <c r="G42" s="55">
        <f>-SUM(G18:G40)</f>
        <v>-791000</v>
      </c>
      <c r="H42" s="55">
        <f>-SUM(H18:H40)</f>
        <v>-350600</v>
      </c>
      <c r="I42" s="56">
        <f>-SUM(I18:I40)</f>
        <v>-348468.12999999995</v>
      </c>
      <c r="J42" s="43">
        <f>I42/H42</f>
        <v>0.99391936679977166</v>
      </c>
    </row>
    <row r="43" spans="1:10" ht="15" customHeight="1" thickBot="1" x14ac:dyDescent="0.25">
      <c r="A43" s="92" t="s">
        <v>162</v>
      </c>
      <c r="B43" s="58"/>
      <c r="C43" s="93">
        <f>+C41+C42</f>
        <v>0</v>
      </c>
      <c r="D43" s="79">
        <f>+D41+D42</f>
        <v>0</v>
      </c>
      <c r="E43" s="79">
        <f>+E41+E42</f>
        <v>129761.90999999922</v>
      </c>
      <c r="F43" s="59" t="s">
        <v>19</v>
      </c>
      <c r="G43" s="141">
        <f>+G41+G42</f>
        <v>79000</v>
      </c>
      <c r="H43" s="93">
        <f>+H41+H42</f>
        <v>52400</v>
      </c>
      <c r="I43" s="79">
        <f>+I41+I42</f>
        <v>52271.520000000077</v>
      </c>
      <c r="J43" s="59" t="s">
        <v>19</v>
      </c>
    </row>
    <row r="44" spans="1:10" ht="13.5" thickBot="1" x14ac:dyDescent="0.25">
      <c r="A44" s="145" t="s">
        <v>168</v>
      </c>
      <c r="B44" s="142"/>
      <c r="C44" s="142"/>
      <c r="D44" s="143"/>
      <c r="E44" s="144"/>
      <c r="F44" s="144"/>
      <c r="G44" s="150"/>
      <c r="H44" s="144"/>
      <c r="I44" s="146">
        <f>E43+I43</f>
        <v>182033.42999999929</v>
      </c>
      <c r="J44" s="151" t="s">
        <v>19</v>
      </c>
    </row>
    <row r="45" spans="1:10" x14ac:dyDescent="0.2">
      <c r="C45" s="148"/>
    </row>
    <row r="46" spans="1:10" x14ac:dyDescent="0.2">
      <c r="C46" s="148"/>
    </row>
    <row r="47" spans="1:10" x14ac:dyDescent="0.2">
      <c r="C47" s="148"/>
    </row>
  </sheetData>
  <mergeCells count="9">
    <mergeCell ref="A17:J17"/>
    <mergeCell ref="D1:F1"/>
    <mergeCell ref="C3:F3"/>
    <mergeCell ref="G3:J3"/>
    <mergeCell ref="A6:J6"/>
    <mergeCell ref="A7:B7"/>
    <mergeCell ref="A13:B13"/>
    <mergeCell ref="A14:B14"/>
    <mergeCell ref="A16:B16"/>
  </mergeCells>
  <phoneticPr fontId="0" type="noConversion"/>
  <printOptions horizontalCentered="1"/>
  <pageMargins left="0" right="0" top="0.98425196850393704" bottom="0" header="0.70866141732283472" footer="0.51181102362204722"/>
  <pageSetup paperSize="9" scale="75" orientation="landscape" r:id="rId1"/>
  <headerFooter alignWithMargins="0">
    <oddFooter>&amp;L&amp;A&amp;R119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40</vt:i4>
      </vt:variant>
      <vt:variant>
        <vt:lpstr>Pojmenované oblasti</vt:lpstr>
      </vt:variant>
      <vt:variant>
        <vt:i4>1</vt:i4>
      </vt:variant>
    </vt:vector>
  </HeadingPairs>
  <TitlesOfParts>
    <vt:vector size="41" baseType="lpstr">
      <vt:lpstr>Základní školy - obsah</vt:lpstr>
      <vt:lpstr>Základní školy - celkem</vt:lpstr>
      <vt:lpstr>ZŠ Brdičkova 1878</vt:lpstr>
      <vt:lpstr>ZŠ Bronzová 2027</vt:lpstr>
      <vt:lpstr>ZŠ prof.O.Chlupa Fingerova 2186</vt:lpstr>
      <vt:lpstr>ZŠ Janského 2189</vt:lpstr>
      <vt:lpstr>ZŠ Klausova 2450</vt:lpstr>
      <vt:lpstr>ZŠ Kuncova 1580</vt:lpstr>
      <vt:lpstr>ZŠ Mezi Školami 2322</vt:lpstr>
      <vt:lpstr>ZŠ Mládí 135</vt:lpstr>
      <vt:lpstr>ZŠ Mohylová 1963</vt:lpstr>
      <vt:lpstr>ZŠ Trávníčkova 1744</vt:lpstr>
      <vt:lpstr>Mateřské školy - obsah</vt:lpstr>
      <vt:lpstr>Mateřské školy - celkem</vt:lpstr>
      <vt:lpstr>MŠ Běhounkova 2300</vt:lpstr>
      <vt:lpstr>MŠ Běhounkova 2474</vt:lpstr>
      <vt:lpstr>MŠ Herčíkova 2190</vt:lpstr>
      <vt:lpstr>MŠ Horákova 2064</vt:lpstr>
      <vt:lpstr>MŠ Hostinského 1534</vt:lpstr>
      <vt:lpstr>MŠ Husníkova 2075</vt:lpstr>
      <vt:lpstr>MŠ Husníkova 2076</vt:lpstr>
      <vt:lpstr>MŠ Chlupova 1798</vt:lpstr>
      <vt:lpstr>MŠ Chlupova 1799</vt:lpstr>
      <vt:lpstr>MŠ Janského 2187</vt:lpstr>
      <vt:lpstr>MŠ Janského 2188</vt:lpstr>
      <vt:lpstr>MŠ Klausova 2449</vt:lpstr>
      <vt:lpstr>MŠ Mezi Školami 2323</vt:lpstr>
      <vt:lpstr>MŠ Mezi Školami 2482 </vt:lpstr>
      <vt:lpstr>MŠ Mohylová 1964</vt:lpstr>
      <vt:lpstr>MŠ Ovčí Hájek 2174</vt:lpstr>
      <vt:lpstr>MŠ Ovčí Hájek 2177</vt:lpstr>
      <vt:lpstr>MŠ Podpěrova 1880</vt:lpstr>
      <vt:lpstr>MŠ Trávníčkova 1747</vt:lpstr>
      <vt:lpstr>MŠ Vlachova 1501</vt:lpstr>
      <vt:lpstr>MŠ Vlasákova 955</vt:lpstr>
      <vt:lpstr>MŠ Zázvorkova 1994</vt:lpstr>
      <vt:lpstr>Ostatní přísp.organizace-obsah </vt:lpstr>
      <vt:lpstr>DDM Stodůlky, Chlupova 1800</vt:lpstr>
      <vt:lpstr>Rekreační objekt Kozel</vt:lpstr>
      <vt:lpstr>List1</vt:lpstr>
      <vt:lpstr>'DDM Stodůlky, Chlupova 1800'!Oblast_tisku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ÚMČ P13</dc:creator>
  <cp:lastModifiedBy>SvorcovaM</cp:lastModifiedBy>
  <cp:lastPrinted>2021-03-29T07:09:55Z</cp:lastPrinted>
  <dcterms:created xsi:type="dcterms:W3CDTF">2002-08-20T12:32:41Z</dcterms:created>
  <dcterms:modified xsi:type="dcterms:W3CDTF">2021-03-29T07:10:00Z</dcterms:modified>
</cp:coreProperties>
</file>