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2" windowWidth="11328" windowHeight="6012" firstSheet="42" activeTab="45"/>
  </bookViews>
  <sheets>
    <sheet name="Obsah" sheetId="1" r:id="rId1"/>
    <sheet name="List1 " sheetId="2" r:id="rId2"/>
    <sheet name="Příjmy podle tříd" sheetId="3" r:id="rId3"/>
    <sheet name="Výdaje dle kapitol" sheetId="4" r:id="rId4"/>
    <sheet name="Sumarizace příjmů a výdajů" sheetId="5" r:id="rId5"/>
    <sheet name="Přijaté transfery" sheetId="6" r:id="rId6"/>
    <sheet name="Daňové příjmy" sheetId="7" r:id="rId7"/>
    <sheet name="Nedaňové příjmy" sheetId="8" r:id="rId8"/>
    <sheet name="Investiční příjmy" sheetId="9" r:id="rId9"/>
    <sheet name="SFZ + FOO" sheetId="10" r:id="rId10"/>
    <sheet name="FRR" sheetId="11" r:id="rId11"/>
    <sheet name="Neinvestiční výdaje celkem" sheetId="12" r:id="rId12"/>
    <sheet name="Kancelář starosty" sheetId="13" r:id="rId13"/>
    <sheet name="MS Zelený" sheetId="14" r:id="rId14"/>
    <sheet name="MS RNDr. Plesníková" sheetId="15" r:id="rId15"/>
    <sheet name="Místostarosta Zeman" sheetId="16" r:id="rId16"/>
    <sheet name="Kancelář tajemníka úřadu" sheetId="17" r:id="rId17"/>
    <sheet name="Proj.Využití inovačních řešení" sheetId="18" r:id="rId18"/>
    <sheet name="Proj.Cesta k dalš.rozvoji P13" sheetId="19" r:id="rId19"/>
    <sheet name="Volby do EU parlamentu" sheetId="20" r:id="rId20"/>
    <sheet name="Agenda 21 " sheetId="21" r:id="rId21"/>
    <sheet name="Výbory a komise" sheetId="22" r:id="rId22"/>
    <sheet name="Oblast kult.,tělov. a sport.č." sheetId="23" r:id="rId23"/>
    <sheet name="Neinvest.rezerv.z VHP" sheetId="24" state="hidden" r:id="rId24"/>
    <sheet name="Neinvestiční rezerva z VHP" sheetId="25" r:id="rId25"/>
    <sheet name="Odbor ekonomický" sheetId="26" r:id="rId26"/>
    <sheet name="Odbor maj., byt. a investiční" sheetId="27" r:id="rId27"/>
    <sheet name="Odbor legislativně - právní" sheetId="28" r:id="rId28"/>
    <sheet name="Odbor stavební" sheetId="29" r:id="rId29"/>
    <sheet name="Odbor dopravy" sheetId="30" r:id="rId30"/>
    <sheet name="Odbor školství" sheetId="31" r:id="rId31"/>
    <sheet name="projekt MAP II" sheetId="32" r:id="rId32"/>
    <sheet name="projekt Primas P13" sheetId="33" r:id="rId33"/>
    <sheet name="Odbor občansko -  správní" sheetId="34" r:id="rId34"/>
    <sheet name="Odbor životního prostředí" sheetId="35" r:id="rId35"/>
    <sheet name="Projekty OŽP" sheetId="36" state="hidden" r:id="rId36"/>
    <sheet name="Odbor soc. péče " sheetId="37" r:id="rId37"/>
    <sheet name="proj. Společná adresa P. 13" sheetId="38" r:id="rId38"/>
    <sheet name="Odbor hospodářské správy" sheetId="39" r:id="rId39"/>
    <sheet name="Odbor informatiky" sheetId="40" r:id="rId40"/>
    <sheet name="Příspěvky ostatních organizací" sheetId="41" r:id="rId41"/>
    <sheet name="Příspěvky PO - MŠ" sheetId="42" r:id="rId42"/>
    <sheet name="Příspěvky PO - ZŠ" sheetId="43" r:id="rId43"/>
    <sheet name="Investiční výdaje celkem" sheetId="44" r:id="rId44"/>
    <sheet name="Odb. maj., byt. a inv. - inv.v." sheetId="45" r:id="rId45"/>
    <sheet name="Odbor školství - inv. výd." sheetId="46" r:id="rId46"/>
    <sheet name="Odbor informatiky - inv. výdaje" sheetId="47" r:id="rId47"/>
    <sheet name="MS Zelený - inv. výdaje " sheetId="48" r:id="rId48"/>
    <sheet name="Oblast k.,t.a s.č. - inv. výd." sheetId="49" r:id="rId49"/>
    <sheet name="Středisko soc.sl. - inv. výd." sheetId="50" r:id="rId50"/>
    <sheet name="Trans.přísp.org. - inv. výd." sheetId="51" r:id="rId51"/>
    <sheet name="Odbor život. prostř. - inv. v." sheetId="52" r:id="rId52"/>
    <sheet name="Odbor kanc. tajemn. - inv. v." sheetId="53" r:id="rId53"/>
    <sheet name="Odbor hosp.správy - inv. v." sheetId="54" r:id="rId54"/>
    <sheet name="Bytový fond - inv. výdaje" sheetId="55" r:id="rId55"/>
    <sheet name="List1" sheetId="56" r:id="rId56"/>
  </sheets>
  <definedNames>
    <definedName name="_xlnm.Print_Area" localSheetId="10">'FRR'!$A$1:$F$40</definedName>
    <definedName name="_xlnm.Print_Area" localSheetId="16">'Kancelář tajemníka úřadu'!$A$1:$K$155</definedName>
    <definedName name="_xlnm.Print_Area" localSheetId="5">'Přijaté transfery'!$A$1:$G$33</definedName>
    <definedName name="_xlnm.Print_Area" localSheetId="42">'Příspěvky PO - ZŠ'!$A$1:$K$90</definedName>
    <definedName name="_xlnm.Print_Area" localSheetId="4">'Sumarizace příjmů a výdajů'!$A$1:$F$30</definedName>
    <definedName name="_xlnm.Print_Area" localSheetId="3">'Výdaje dle kapitol'!$A$1:$F$177</definedName>
  </definedNames>
  <calcPr fullCalcOnLoad="1"/>
</workbook>
</file>

<file path=xl/sharedStrings.xml><?xml version="1.0" encoding="utf-8"?>
<sst xmlns="http://schemas.openxmlformats.org/spreadsheetml/2006/main" count="3202" uniqueCount="1065">
  <si>
    <t xml:space="preserve">Volba prezidenta republiky (str. 33) </t>
  </si>
  <si>
    <t xml:space="preserve">vytvořená neinvestiční rezerva </t>
  </si>
  <si>
    <t>VÝDAJE</t>
  </si>
  <si>
    <t>Třída    8 - financování</t>
  </si>
  <si>
    <t>CELKEM  VÝDAJE (včetně financování)</t>
  </si>
  <si>
    <t>PŘIJATÉ TRANSFERY</t>
  </si>
  <si>
    <t>DAŇOVÉ PŘÍJMY</t>
  </si>
  <si>
    <t>NEDAŇOVÉ PŘÍJMY</t>
  </si>
  <si>
    <t>INVESTIČNÍ  PŘÍJMY</t>
  </si>
  <si>
    <t>CELKEM PŘÍJMY</t>
  </si>
  <si>
    <t>TŘÍDA 8 - FINANCOVÁNÍ</t>
  </si>
  <si>
    <t>ÚHRNEM PŘÍJMY</t>
  </si>
  <si>
    <t>NEINVESTIČNÍ VÝDAJE</t>
  </si>
  <si>
    <t>Povinné poj.na veřejné zdravotní pojištění</t>
  </si>
  <si>
    <t>Platby daní a poplatků</t>
  </si>
  <si>
    <t>Opravy a udržování</t>
  </si>
  <si>
    <t>Ochranné pomůcky</t>
  </si>
  <si>
    <t>DAŇOVÉ PŘÍJMY CELKEM</t>
  </si>
  <si>
    <t>v tis. Kč</t>
  </si>
  <si>
    <t>V Ý D A J E  -  K A P I T O L Y</t>
  </si>
  <si>
    <t>druh
výdajů</t>
  </si>
  <si>
    <t>Text</t>
  </si>
  <si>
    <t xml:space="preserve">          01 - Rozvoj obce - celkem</t>
  </si>
  <si>
    <t>neinvestiční</t>
  </si>
  <si>
    <t>celkem</t>
  </si>
  <si>
    <t>Konzultační, poradenské a právní služby</t>
  </si>
  <si>
    <t>Nákup ostatních služeb</t>
  </si>
  <si>
    <t>Kancelář starosty - sekretariát</t>
  </si>
  <si>
    <t>Léky a zdravotnický materiál</t>
  </si>
  <si>
    <t>Platby daní a poplatků státnímu rozpočtu</t>
  </si>
  <si>
    <t>Převody z vlast. fondů hospodářské činnosti</t>
  </si>
  <si>
    <t xml:space="preserve"> TRANSFERY CELKEM</t>
  </si>
  <si>
    <t>Investiční dar</t>
  </si>
  <si>
    <t>INVESTIČNÍ PŘÍJMY CELKEM</t>
  </si>
  <si>
    <t>Příjmy z úroků</t>
  </si>
  <si>
    <t>Přijaté nekapitálové příspěvky a náhrady</t>
  </si>
  <si>
    <t>Pol</t>
  </si>
  <si>
    <t>Ostatní povinné pojistné hrazené zaměstnavatelem</t>
  </si>
  <si>
    <t>Nákup materiálu</t>
  </si>
  <si>
    <t>Ostatní poskytované zálohy a jistiny</t>
  </si>
  <si>
    <t>11.</t>
  </si>
  <si>
    <t>ORJ 117</t>
  </si>
  <si>
    <t>ORJ 933</t>
  </si>
  <si>
    <t>ORJ 634</t>
  </si>
  <si>
    <t>ORJ 943</t>
  </si>
  <si>
    <t>ORJ 1005</t>
  </si>
  <si>
    <t>ORJ 317</t>
  </si>
  <si>
    <t>ORJ 817</t>
  </si>
  <si>
    <t>ORJ 646</t>
  </si>
  <si>
    <t>ORJ 946</t>
  </si>
  <si>
    <t>ORJ 725</t>
  </si>
  <si>
    <t>ORJ 926</t>
  </si>
  <si>
    <t>Ostatní neinv. transfery obyvatelstvu</t>
  </si>
  <si>
    <t>ORJ 905</t>
  </si>
  <si>
    <t>Poplatky za znečišťování ovzduší</t>
  </si>
  <si>
    <t>Nájemné</t>
  </si>
  <si>
    <t xml:space="preserve">Zahrnuje příjmy z přijatých úroků na běžných bankovních účtech v hlavní činnosti. </t>
  </si>
  <si>
    <t>ZŠ Janského 2189</t>
  </si>
  <si>
    <t>ZŠ Klausova 2450</t>
  </si>
  <si>
    <t>ZŠ Kuncova 1580</t>
  </si>
  <si>
    <t>ZŠ Mládí 135</t>
  </si>
  <si>
    <t>Služby peněžních ústavů</t>
  </si>
  <si>
    <t>Služby telekomunikací a radiokomunikací</t>
  </si>
  <si>
    <t>Drobný hmotný dlouhodobý majetek</t>
  </si>
  <si>
    <t>Pohonné hmoty a maziva</t>
  </si>
  <si>
    <t>OKS - odd. tisku a informací</t>
  </si>
  <si>
    <t>OKS - odd.organiz.administrativní</t>
  </si>
  <si>
    <t>Povinné poj.na soc.zab.a přísp.na st.pol.zaměstn.</t>
  </si>
  <si>
    <t>Odbor majet., byt. a investiční</t>
  </si>
  <si>
    <t xml:space="preserve">II. Rozbor hospodaření zdaňované činnosti MČ Praha 13 včetně správcovských firem </t>
  </si>
  <si>
    <t>Odbor školství - investiční výdaje</t>
  </si>
  <si>
    <t>Nákup ostatních služeb - rozhlas a televize</t>
  </si>
  <si>
    <t>MŠ Klausova 2449</t>
  </si>
  <si>
    <t>*) za výpisy ze živnost., obchod. rejstříku a katastru nemovitostí</t>
  </si>
  <si>
    <t>PŘÍSPĚVKY PO - MŠ</t>
  </si>
  <si>
    <t>Odbor občansko-správní</t>
  </si>
  <si>
    <t>Služby školení a vzdělávání</t>
  </si>
  <si>
    <t>Služby pošt</t>
  </si>
  <si>
    <t>Nákup kolků</t>
  </si>
  <si>
    <t>1.</t>
  </si>
  <si>
    <t>2.</t>
  </si>
  <si>
    <t>4.</t>
  </si>
  <si>
    <t>z toho:                        ORJ 820 (bytový fond, *)</t>
  </si>
  <si>
    <t>Místní správa</t>
  </si>
  <si>
    <t xml:space="preserve">          10 - Pokladní správa - celkem</t>
  </si>
  <si>
    <t>neinvestiční příspěvky základním a mateřským školám</t>
  </si>
  <si>
    <t>Výsledky hospodaření zdaňované činnosti  MČ Praha 13 - tabulka</t>
  </si>
  <si>
    <t>Rozbor hospodaření správcovských firem</t>
  </si>
  <si>
    <t>Výsledky hospodaření správcovských firem - tabulka</t>
  </si>
  <si>
    <t xml:space="preserve">Komentář k bytovému a nebytovému fondu a poliklinikám </t>
  </si>
  <si>
    <t>NEDAŇOVÉ PŘÍJMY CELKEM</t>
  </si>
  <si>
    <t>ORJ 900 (odbor soc. péče a zdravotnictví, str. 53)</t>
  </si>
  <si>
    <t>odbor sociální péče a zdravotnictví (neinvestiční transfer z MHMP v oblasti sociálních služeb)</t>
  </si>
  <si>
    <t>Odbor majetkový, bytový a investiční  - investiční výdaje</t>
  </si>
  <si>
    <t>Budovy, haly a stavby</t>
  </si>
  <si>
    <t>Odbor informatiky - investiční výdaje</t>
  </si>
  <si>
    <r>
      <t xml:space="preserve">Správní poplatky </t>
    </r>
    <r>
      <rPr>
        <sz val="8"/>
        <rFont val="Arial CE"/>
        <family val="2"/>
      </rPr>
      <t xml:space="preserve"> *)</t>
    </r>
  </si>
  <si>
    <t>Třída 2 - NEDAŇOVÉ PŘÍJMY C E L K E M</t>
  </si>
  <si>
    <t>T ř í d a   3</t>
  </si>
  <si>
    <t>Přijaté dary na investice</t>
  </si>
  <si>
    <t>Třída 3 - INVESTIČNÍ PŘÍJMY C E L K E M</t>
  </si>
  <si>
    <t>VLASTNÍ  PŘÍJMY  CELKEM (třída 1 - 3)</t>
  </si>
  <si>
    <t>T ř í d a  4</t>
  </si>
  <si>
    <t>*) vydání stavebního povolení a územního rozhodnutí</t>
  </si>
  <si>
    <t>*) vydání živnostenských listů a koncesí</t>
  </si>
  <si>
    <t>*) lovecké a rybářské lístky</t>
  </si>
  <si>
    <t>ORJ 617</t>
  </si>
  <si>
    <t>OKT - Sociální fond zaměstnavatele</t>
  </si>
  <si>
    <t>OOS - Fond občanských obřadů</t>
  </si>
  <si>
    <t>Příjmy podle tříd</t>
  </si>
  <si>
    <t>Výdaje podle kapitol</t>
  </si>
  <si>
    <t>SUMARIZACE příjmů a výdajů</t>
  </si>
  <si>
    <t>Přijaté transfery</t>
  </si>
  <si>
    <t>Daňové příjmy</t>
  </si>
  <si>
    <t>Nedaňové příjmy</t>
  </si>
  <si>
    <t>Investiční příjmy</t>
  </si>
  <si>
    <t>ZŠ Trávníčkova 1744</t>
  </si>
  <si>
    <t>Studená voda</t>
  </si>
  <si>
    <t>Teplo</t>
  </si>
  <si>
    <t>Elektrická energie</t>
  </si>
  <si>
    <t>Knihy, učební pomůcky a tisk</t>
  </si>
  <si>
    <t>MŠ Ovčí Hájek 2177</t>
  </si>
  <si>
    <t>MŠ Podpěrova 1880</t>
  </si>
  <si>
    <t>MŠ Vlasákova 955</t>
  </si>
  <si>
    <t>CELKEM VÝDAJE</t>
  </si>
  <si>
    <t>Pobytové poplatky (lázeňský a rekreační)</t>
  </si>
  <si>
    <t xml:space="preserve">                                z toho: </t>
  </si>
  <si>
    <t>Bytové hospodářství</t>
  </si>
  <si>
    <t>Pohřebnictví</t>
  </si>
  <si>
    <t>bydlení azylantovi</t>
  </si>
  <si>
    <t>Odbor osobních dokladů a evidence obyvatel</t>
  </si>
  <si>
    <t>Správní poplatky (cestovní doklady) *)</t>
  </si>
  <si>
    <t>Správní poplatky (občanské průkazy) *)</t>
  </si>
  <si>
    <t>Celkem</t>
  </si>
  <si>
    <t>*) za cest. pasy a obč. průkazy</t>
  </si>
  <si>
    <t>MŠ Mohylová 1964</t>
  </si>
  <si>
    <t>Ostatní přijaté vratky transferů</t>
  </si>
  <si>
    <t>ORJ 925</t>
  </si>
  <si>
    <t>10.</t>
  </si>
  <si>
    <t>Odbor</t>
  </si>
  <si>
    <t>MŠ Mezi Školami 2323</t>
  </si>
  <si>
    <t>MŠ Mezi Školami 2482</t>
  </si>
  <si>
    <t>ZŠ Mezi Školami 2322</t>
  </si>
  <si>
    <t>Oddělení majetkové - investiční výdaje</t>
  </si>
  <si>
    <t>ZŠ prof. O. Chlupa, Fingerova 2186</t>
  </si>
  <si>
    <t>Oblast kulturních, tělovýchovných a sport. činností</t>
  </si>
  <si>
    <t>OBSAH</t>
  </si>
  <si>
    <t>Oddělení investiční - investiční výdaje</t>
  </si>
  <si>
    <t>Místní  správa</t>
  </si>
  <si>
    <t>Odbor životního prostředí - investiční výdaje</t>
  </si>
  <si>
    <t>Poskytnuté neinvestiční příspěvky a náhrady</t>
  </si>
  <si>
    <t>Prádlo, oděv a obuv</t>
  </si>
  <si>
    <t>INVESTIČNÍ VÝDAJE</t>
  </si>
  <si>
    <t>ÚHRNEM VÝDAJE</t>
  </si>
  <si>
    <t xml:space="preserve">           transfery cizí</t>
  </si>
  <si>
    <t>Kancelář starosty</t>
  </si>
  <si>
    <t>Odbor ekonomický</t>
  </si>
  <si>
    <t>Odbor školství</t>
  </si>
  <si>
    <t>Odbor životního prostředí</t>
  </si>
  <si>
    <t>Odbor hospodářské správy</t>
  </si>
  <si>
    <t>22.</t>
  </si>
  <si>
    <t>Odbor informatiky</t>
  </si>
  <si>
    <t>Příspěvky PO - MŠ</t>
  </si>
  <si>
    <t>Příspěvky PO - ZŠ</t>
  </si>
  <si>
    <t>Popis položky</t>
  </si>
  <si>
    <t>MŠ Horákova 2064</t>
  </si>
  <si>
    <t>MŠ Hostinského 1534</t>
  </si>
  <si>
    <t>MŠ Husníkova 2076</t>
  </si>
  <si>
    <t>Potraviny</t>
  </si>
  <si>
    <t>ORJ 143</t>
  </si>
  <si>
    <t>Odbor legislativně - právní</t>
  </si>
  <si>
    <t>Oblast kult.,tělov. a sport. činnost</t>
  </si>
  <si>
    <t>Nákup materiálu j.n.</t>
  </si>
  <si>
    <t xml:space="preserve">Jedná se o sankce za porušení obecně závazných předpisů v souvislosti s činností odboru (za pokuty a přestupky dle přestupkového zákona, za pořádkové pokuty, za nedostavení se k jednání). </t>
  </si>
  <si>
    <t xml:space="preserve">Třída  1 - DAŇOVÉ PŘÍJMY  C E L K E M   </t>
  </si>
  <si>
    <t>T ř í d a   2</t>
  </si>
  <si>
    <t xml:space="preserve">Pokuty </t>
  </si>
  <si>
    <t xml:space="preserve">Ostatní příjmy </t>
  </si>
  <si>
    <t>Nákup ostatních služeb - časopis STOP</t>
  </si>
  <si>
    <t>Příloha - správcovské firmy souhrnně (komentáře a tabulky)</t>
  </si>
  <si>
    <t>Správní poplatky *)</t>
  </si>
  <si>
    <t>Kancelář starosty - oddělení tisku a informací</t>
  </si>
  <si>
    <t>Odbor hospodářské správy - požární ochrana ÚMČ Praha 13</t>
  </si>
  <si>
    <t>MŠ Trávníčkova 1747</t>
  </si>
  <si>
    <t>MŠ Vlachova 1501</t>
  </si>
  <si>
    <t>MŠ Zázvorkova 1994</t>
  </si>
  <si>
    <t>PŘÍSPĚVKY PO - ZŠ</t>
  </si>
  <si>
    <t>MŠ Běhounkova 2474</t>
  </si>
  <si>
    <t xml:space="preserve"> </t>
  </si>
  <si>
    <t xml:space="preserve">          09 - Vnitřní  správa  -  celkem</t>
  </si>
  <si>
    <t xml:space="preserve">Zastupitelstva obcí                                                </t>
  </si>
  <si>
    <t>Sankční platby přijaté od jiných subjektů</t>
  </si>
  <si>
    <t>Položka</t>
  </si>
  <si>
    <t>PŘÍSPĚVKY OSTATNÍCH PO</t>
  </si>
  <si>
    <t>Bytový fond</t>
  </si>
  <si>
    <t>Odbor dopravy</t>
  </si>
  <si>
    <t>Odbor živnostenský</t>
  </si>
  <si>
    <t>Středisko sociálních služeb</t>
  </si>
  <si>
    <t>Ostatní neinvestiční transfery obyvatelstvu</t>
  </si>
  <si>
    <t>MŠ Chlupova 1798</t>
  </si>
  <si>
    <t>MŠ Chlupova 1799</t>
  </si>
  <si>
    <t>T ř í d a  1</t>
  </si>
  <si>
    <t>Poplatky za znečištěné ovzduší</t>
  </si>
  <si>
    <t>investiční</t>
  </si>
  <si>
    <t>Úhrady sankcí jiným rozpočtům</t>
  </si>
  <si>
    <t>Seznam zkratek</t>
  </si>
  <si>
    <t>Poplatek  ze psů</t>
  </si>
  <si>
    <t>Poplatek za lázeňský  nebo rekreační pobyt</t>
  </si>
  <si>
    <t>Poplatek za užívání veřej. prostranství</t>
  </si>
  <si>
    <t>Poplatek ze vstupného</t>
  </si>
  <si>
    <t>Poplatek z ubytovací kapacity</t>
  </si>
  <si>
    <t>Ostatní nákupy j.n.</t>
  </si>
  <si>
    <t>Ostatní osobní výdaje</t>
  </si>
  <si>
    <t>Nákup ostatních paliv a energie</t>
  </si>
  <si>
    <t xml:space="preserve">Nájemné </t>
  </si>
  <si>
    <t>Odvody za neplnění povin. zaměst. zdrav. postiž.</t>
  </si>
  <si>
    <t>I.  Rozpočet hlavní činnosti</t>
  </si>
  <si>
    <t>Odbor majetkový, bytový a investiční</t>
  </si>
  <si>
    <t>Nespecifikované rezervy</t>
  </si>
  <si>
    <t>Programové vybavení</t>
  </si>
  <si>
    <t>MŠ Herčíkova 2190</t>
  </si>
  <si>
    <t>Cestovné (tuzemské i zahraniční)</t>
  </si>
  <si>
    <t>Pohoštění</t>
  </si>
  <si>
    <t>Věcné dary</t>
  </si>
  <si>
    <t>ZŠ Brdičkova 1878</t>
  </si>
  <si>
    <t>ZŠ Bronzová 2027</t>
  </si>
  <si>
    <t>Výsledky hospodaření zdaňované činnosti MČ Praha 13  včetně správcovských firem - tabulka</t>
  </si>
  <si>
    <t>23.</t>
  </si>
  <si>
    <t>Účastnické poplatky na konference</t>
  </si>
  <si>
    <t>Služby telekomunikací a radiokomunik.</t>
  </si>
  <si>
    <t>Nájemné za nájem s právem koupě</t>
  </si>
  <si>
    <t>Odměny členů zastupitelstev obcí a krajů</t>
  </si>
  <si>
    <t>Platy zaměstnanců v pracovním poměru</t>
  </si>
  <si>
    <t>Odstupné</t>
  </si>
  <si>
    <t>3.</t>
  </si>
  <si>
    <t>Orj</t>
  </si>
  <si>
    <t>OdPa</t>
  </si>
  <si>
    <t>Úroky vlastní</t>
  </si>
  <si>
    <t>Poplatek za užívání veřejn. prostranství</t>
  </si>
  <si>
    <t>Poplatky ze vstupného</t>
  </si>
  <si>
    <t>Důvodová zpráva k rozborům</t>
  </si>
  <si>
    <t>Ostatní příspěvkové organizace</t>
  </si>
  <si>
    <t>Platby daní a poplatků SR</t>
  </si>
  <si>
    <t>Dům dětí a mládeže (DDM)</t>
  </si>
  <si>
    <t>Oblast kulturních, tělovýchovných a sportovních činností</t>
  </si>
  <si>
    <t>Správní poplatky  (Czech Point) *)</t>
  </si>
  <si>
    <t>OKT - odd. pers.a platové</t>
  </si>
  <si>
    <t>OKT - odd. pers.a platové (mzdy)</t>
  </si>
  <si>
    <t>Bytový fond - investiční výdaje</t>
  </si>
  <si>
    <t>Náhrady mezd v době nemoci</t>
  </si>
  <si>
    <t>Odbor školství  - investiční výdaje</t>
  </si>
  <si>
    <t>OHS - požární ochrana</t>
  </si>
  <si>
    <t>Skutečnost</t>
  </si>
  <si>
    <t>SR tis. Kč</t>
  </si>
  <si>
    <t>UR tis. Kč</t>
  </si>
  <si>
    <t>Skutečnost tis. Kč</t>
  </si>
  <si>
    <t>S/SR %</t>
  </si>
  <si>
    <t>S/UR %</t>
  </si>
  <si>
    <t>24.</t>
  </si>
  <si>
    <t>MŠ Husníkova 2075</t>
  </si>
  <si>
    <t xml:space="preserve">Komentář SSS </t>
  </si>
  <si>
    <t>Odbor majetkový, bytový a investiční - investiční výdaje</t>
  </si>
  <si>
    <t>Třída 8 - financování</t>
  </si>
  <si>
    <t>PŘÍJMY (třída 1 - 4)</t>
  </si>
  <si>
    <t>Bytový  fond - investiční výdaje</t>
  </si>
  <si>
    <t xml:space="preserve">IKON </t>
  </si>
  <si>
    <t xml:space="preserve">          02 - Městská infrastruktura - celkem</t>
  </si>
  <si>
    <t xml:space="preserve">                              </t>
  </si>
  <si>
    <t>Rekreační objekt Kozel</t>
  </si>
  <si>
    <t>Správní poplatky</t>
  </si>
  <si>
    <t>5.</t>
  </si>
  <si>
    <t>6.</t>
  </si>
  <si>
    <t>Odbor stavební</t>
  </si>
  <si>
    <t>7.</t>
  </si>
  <si>
    <t>8.</t>
  </si>
  <si>
    <t>Transfery cizí</t>
  </si>
  <si>
    <t>Transfery vlastní</t>
  </si>
  <si>
    <t>Odbor občansko - správní  (Fond občanských obřadů)</t>
  </si>
  <si>
    <t>Nadpis</t>
  </si>
  <si>
    <t>INVESTIČNÍ VÝDAJE CELKEM</t>
  </si>
  <si>
    <t>Tabulka - SSS</t>
  </si>
  <si>
    <t>P Ř Í J M Y - T Ř Í D Y</t>
  </si>
  <si>
    <t>Org</t>
  </si>
  <si>
    <t>Uz</t>
  </si>
  <si>
    <t>Popis Pol</t>
  </si>
  <si>
    <t xml:space="preserve">          05 - Zdravotnictví a sociální oblast - celkem</t>
  </si>
  <si>
    <t>Sociální oblast</t>
  </si>
  <si>
    <t>MŠ Běhounkova 2300</t>
  </si>
  <si>
    <t>Odbor občansko - správní</t>
  </si>
  <si>
    <t>CELKEM</t>
  </si>
  <si>
    <t>Správní poplatky (matrika) *)</t>
  </si>
  <si>
    <t>*) za ověřování, za způsobilost k manželství, za osvědčení o st. občanství, za potvrzení o pobytu osob, za nahlédnutí do matrik</t>
  </si>
  <si>
    <t>Třída  4 - TRANSFERY   C E L K E M</t>
  </si>
  <si>
    <t>PŘÍJMY CELKEM</t>
  </si>
  <si>
    <t>NEINVESTIČNÍ VÝDAJE CELKEM</t>
  </si>
  <si>
    <t>ZŠ Mohylová 1963</t>
  </si>
  <si>
    <t>Odbor legislativně právní (veř. zak.)</t>
  </si>
  <si>
    <t>ORJ 217</t>
  </si>
  <si>
    <t>12.</t>
  </si>
  <si>
    <t>13.</t>
  </si>
  <si>
    <t>14.</t>
  </si>
  <si>
    <t>15.</t>
  </si>
  <si>
    <t>16.</t>
  </si>
  <si>
    <t>17.</t>
  </si>
  <si>
    <t>18.</t>
  </si>
  <si>
    <t>19.</t>
  </si>
  <si>
    <t>20.</t>
  </si>
  <si>
    <t>21.</t>
  </si>
  <si>
    <t xml:space="preserve">          03 - Doprava - celkem</t>
  </si>
  <si>
    <t xml:space="preserve">investiční </t>
  </si>
  <si>
    <t>Školství</t>
  </si>
  <si>
    <t xml:space="preserve">          07 - Bezpečnost - celkem</t>
  </si>
  <si>
    <t>Požární ochrana</t>
  </si>
  <si>
    <t xml:space="preserve">neinvestiční </t>
  </si>
  <si>
    <t xml:space="preserve">          08 - Hospodářství  - celkem</t>
  </si>
  <si>
    <t>Kultura</t>
  </si>
  <si>
    <t>Jedná se o poplatek za vyhotovení výpisů ze živnostenského a obchodního rejstříku, z rejstříku trestů a za výpisy z katastrálního úřadu.</t>
  </si>
  <si>
    <t>*) vydání rozhodnutí v zálež. pozemních komunikací</t>
  </si>
  <si>
    <t>Kancelář starosty - oddělení organizačně - administrativní</t>
  </si>
  <si>
    <t>III. b) Rozbor hospodaření Střediska sociálních služeb</t>
  </si>
  <si>
    <t>odbor majet., byt. a invest. (opravy, udržování a další neinvestiční výdaje na provoz hřbitovů Krteň a Stodůlky, veřejné osvětlení v CP)</t>
  </si>
  <si>
    <t>Základní školy - obsah a tabulky</t>
  </si>
  <si>
    <t>Mateřské školy - obsah a tabulky</t>
  </si>
  <si>
    <t>volba prezidenta republiky (výdaje na organiz.-technické zabezpečení voleb prezidenta republiky, byly čerpány na odboru kanceláře tajemnice, odborech školství a hospodář. správy)</t>
  </si>
  <si>
    <t>Výpočetní technika</t>
  </si>
  <si>
    <t>I. Rozbor hospodaření hlavní činnosti podle tříd a kapitol, podrobný tabulkový přehled</t>
  </si>
  <si>
    <t>z toho: ORJ  680 (oblast kul.,těl. a sport.čin., str. 69)</t>
  </si>
  <si>
    <t>neinvestiční rezerva vytvořená z VHP</t>
  </si>
  <si>
    <t>Daň z nemovitých věcí *)</t>
  </si>
  <si>
    <t>Daň z nemovitých věcí</t>
  </si>
  <si>
    <t>.</t>
  </si>
  <si>
    <t>odbor ekonomický (transfer pro SK hala Lužiny na rekonstr. palubové podlahy a tepelným rozvodů a pro HC Kert Park Praha na nákup UNIMO buněk a nové tabule časomíry)</t>
  </si>
  <si>
    <t>III. a) Rozbor hospodaření příspěvkových organizací - ZŠ, MŠ, DDM, RO Kozel</t>
  </si>
  <si>
    <t>Příloha č. 1 - Rozvaha</t>
  </si>
  <si>
    <t>Příloha č. 2 - Výkaz zisků a ztráty</t>
  </si>
  <si>
    <t>Příloha č. 4 - Přehled o změnách vlastního kapitálu</t>
  </si>
  <si>
    <t>Příloha č. 3 - Přehled o peněžních tocích</t>
  </si>
  <si>
    <t>Rozbor hospodaření zdaňované činnosti MČ Praha 13 včetně správcovských firem</t>
  </si>
  <si>
    <t xml:space="preserve">Zdaňovaná činnost MČ Praha 13 </t>
  </si>
  <si>
    <t>Neinvestiční transfery spolkům</t>
  </si>
  <si>
    <t>Neinv.transfery spolkům</t>
  </si>
  <si>
    <t>Zprac.dat a služby souv.s inf.a telek.techno.</t>
  </si>
  <si>
    <t>Poskytnuté náhrady</t>
  </si>
  <si>
    <t>25.</t>
  </si>
  <si>
    <t>ORJ 517</t>
  </si>
  <si>
    <t>ORJ 118</t>
  </si>
  <si>
    <t>ORJ 218</t>
  </si>
  <si>
    <t>ORJ 818</t>
  </si>
  <si>
    <t>odbor majet.,byt. a invest. (na oplocení hřišť a areálů ve správě MČ Praha 13)</t>
  </si>
  <si>
    <t>odbor majet., byt. a invest. (na úhradu kamerového systému)</t>
  </si>
  <si>
    <t>kancelář starosty - odd. organiz. administrativní (pohoštění při zasedáních rady a zastupitelstva)</t>
  </si>
  <si>
    <t>odbor občansko-správní (nákup květin, výdaje na tlumočníka, svědečné, znalečné, lék. zprávy a úpravné)</t>
  </si>
  <si>
    <t>odbor majet., byt. a invest. (výdaje za znalecké posudky a geometrické plány nutné k převodům pozemků, opravy a udržování, pojistné za nemovitosti MČ Praha 13)</t>
  </si>
  <si>
    <t>Neinvestiční přijaté transfery ze SR</t>
  </si>
  <si>
    <t>Převody z vlast.fondů hosp. činnosti (ZČ)</t>
  </si>
  <si>
    <t xml:space="preserve">          04 - Školství, mládež a sport - celkem   </t>
  </si>
  <si>
    <t xml:space="preserve">          06 - Kultura a cestovní ruch  -  celkem             </t>
  </si>
  <si>
    <t>OKT - ref. krizového řízení</t>
  </si>
  <si>
    <t>OHS - autoprovoz</t>
  </si>
  <si>
    <t>Odbor hospodářské správy - autoprovoz</t>
  </si>
  <si>
    <t xml:space="preserve">Odbor sociální péče </t>
  </si>
  <si>
    <t>Oddělení majetkové a investiční</t>
  </si>
  <si>
    <t>Agenda 21</t>
  </si>
  <si>
    <t>Výbory a komise</t>
  </si>
  <si>
    <t>Ostatní platy</t>
  </si>
  <si>
    <t>Dary obyvatelstvu</t>
  </si>
  <si>
    <t>Odbor životního prostředí - Revitalizace hřiště Petržílkova</t>
  </si>
  <si>
    <t>Převody mezi HMP a MČ</t>
  </si>
  <si>
    <t>26.</t>
  </si>
  <si>
    <t>Projekty odboru životního prostředí</t>
  </si>
  <si>
    <t>Neinvestiční rezerva z výherních hracích přístrojů</t>
  </si>
  <si>
    <t>Neinvestiční rezerva z VHP</t>
  </si>
  <si>
    <t>Neinvestiční přijaté transfery ze SR (ZJ 900)</t>
  </si>
  <si>
    <t>Ostatní přijaté transfery ze SR</t>
  </si>
  <si>
    <t>Neinvestiční přijaté transfery od HMP (ZJ 921)</t>
  </si>
  <si>
    <t>Ostatní přijaté transfery od HMP</t>
  </si>
  <si>
    <t>odbor majet., byt. a invest. (zajištění správy, oprav a provozu sportovních a kulturních zařízení včetně veřejných WC ve správě MČ Praha 13, pronájem pozemku, platby daní a poplatků, spotřeba vody na veřejném WC)</t>
  </si>
  <si>
    <t>odbor majet.,byt. a invest. (monitorovací zpráva na akci Zateplení objektu tělocvičny Kovářova)</t>
  </si>
  <si>
    <t>odbor majet., byt. a invest. (doplatek za stavební práce na akci Zateplení objektu kina K Vidouli)</t>
  </si>
  <si>
    <t>vratka dotace - Digitalizace archivu stavebního úřadu</t>
  </si>
  <si>
    <t>odbor hospodářské správy (provozní výdaje na radnici včetně energií, služeb, poštovného, telefonních poplatků, úklidu, vybavení úřadu, nákup ochranných nápojů, kancelářského materiálu, odborných publikací, doplnění lékárniček, provozní výdaje klubů seniorů Přecechtělova 2229 a Heranova 1547 - voda, teplo a elektřina)</t>
  </si>
  <si>
    <t>odbor majet., byt. a invest. (vratka dotace - projekt Zpět do práce po rodičovské dovolené s MČ Praha 13)</t>
  </si>
  <si>
    <t>str.58</t>
  </si>
  <si>
    <t>Jedná se o nevyčerpané dotační prostředky na projekt EU Revitalizace hřiště Petržílkova (CZ.2.16/2.1.00/23531). Tyto finanční prostředky budou dle pokynu MHMP vráceny zpět na účet hl. m. Prahy. Vratky byly vypočteny na základě závěrečné administrace projektu.</t>
  </si>
  <si>
    <t>Projekty OŽP</t>
  </si>
  <si>
    <t xml:space="preserve">           ORJ 117 (odbor majet., byt a invest., str. 72)</t>
  </si>
  <si>
    <t>ORJ 260 (odbor živ. prostředí, str. 57)</t>
  </si>
  <si>
    <t>ORJ 405 (neinv. rezerva z VHP, str. 39)</t>
  </si>
  <si>
    <t xml:space="preserve">           ORJ 418 (odbor majet., byt a invest., str. 40)</t>
  </si>
  <si>
    <t>ORJ 618 (odbor majet., byt. a invest., str. 72)</t>
  </si>
  <si>
    <t xml:space="preserve">                                    ORJ 902 (vratka dotace, str. 20)</t>
  </si>
  <si>
    <t>ORJ 1018 (odbor majet., byt. a invest., str. 40)</t>
  </si>
  <si>
    <t>ORJ 1055 (vratka dotace, str. 58)</t>
  </si>
  <si>
    <t>odbor majet., byt. a invest. (vratka dotace - projekty Zateplení objektu kina K Vidouli a Zateplení objektu tělocvičny Kovářova)</t>
  </si>
  <si>
    <t>Jedná se o nevyčerpané dotační prostředky na projekt EU Revitalizace zeleně ve vnitrobloku  P13 (CZ.2.16/2.1.00/20515). Tyto finanční prostředky budou dle pokynu MHMP vráceny zpět na účet hl. m. Prahy ve 2. čtvrtletí 2016. Celková částka vrácení k je ve výši 6 275 200 Kč. Předpokládaná suma finančních prostředků na realizaci projektu vycházela z projektových rozpočtů. Smlouva o financování projektu s MHMP vycházela z těchto předpokladů. Ve výběrovém řízení na stavební práce byla vítězná nabídka výrazně nižší než byl původní finanční odhad v rozpočtu projektové dokumentace, a proto nebyly dotační prostředky vyčerpány.</t>
  </si>
  <si>
    <t>Finanční protředky jsou určeny na úhradu výdajů v rámci projektu EU Revitalizace veřejného prostranství P13 (CZ.2.16/2.1.00/20514) v roce 2016.</t>
  </si>
  <si>
    <t>Příloha č. 5 - Příloha</t>
  </si>
  <si>
    <t>Příloha č. 6 - 120 - Přehled pro hodnocení plnění rozpočtu</t>
  </si>
  <si>
    <t>projekty OŽP - Revit.veřejn.prostr., Revit.zeleně ve vnitr., Revit. hřiště Petržílkova</t>
  </si>
  <si>
    <t xml:space="preserve">Dům dětí a mládeže (DDM)  </t>
  </si>
  <si>
    <t>Dům dětí a mládeže</t>
  </si>
  <si>
    <t>*) zahrnuje daň podle zákona o dani z nemovitých věcí</t>
  </si>
  <si>
    <t xml:space="preserve">Jednalo se o poplatky za stavební zábory a výkopové práce na místních komunikacích, připojení pozemku k místní komunikaci apod. </t>
  </si>
  <si>
    <t>Jednalo se o poplatky za stavební a územní povolení velkých bytových a administrativních domů, revitalizace pěší zóny apod.</t>
  </si>
  <si>
    <t>Odbor životního prostředí - Revitalizace veřejného prostranství P13</t>
  </si>
  <si>
    <t>Odbor životního prostředí - Revitalizace zeleně ve vnitrobloku P13</t>
  </si>
  <si>
    <t>Neinv.nedot.transf.nezisk.a podobn.organizacím</t>
  </si>
  <si>
    <t>Teplá voda</t>
  </si>
  <si>
    <t>Kancelář tajemníka - referát krizového řízení</t>
  </si>
  <si>
    <t>Kancelář tajemníka - oddělení personální a platové (mzdy)</t>
  </si>
  <si>
    <t>Kancelář tajemníka - oddělení personální a platové</t>
  </si>
  <si>
    <t>Kancelář tajemníka - sociální fond zaměstnavatele</t>
  </si>
  <si>
    <t xml:space="preserve">Kancelář tajemníka - sekretariát </t>
  </si>
  <si>
    <t>Kancelář tajemníka úřadu</t>
  </si>
  <si>
    <t>Kancelář tajemníka</t>
  </si>
  <si>
    <t>Kancelář tajemníka úřadu - sekretariát</t>
  </si>
  <si>
    <t xml:space="preserve">Kancelář tajemníka - referát e-governmentu </t>
  </si>
  <si>
    <t>Kancelář tajemníka - oddělení projektových řízení</t>
  </si>
  <si>
    <t>OKT - ref. e-governmentu</t>
  </si>
  <si>
    <t>OKT - odd. projektových řízení</t>
  </si>
  <si>
    <t>27.</t>
  </si>
  <si>
    <t>ORJ 935</t>
  </si>
  <si>
    <t>Městské části je poukazováno prostřednictvím HMP 100% inkaso daně z nemovitých věcí skutečně vybrané za nemovitosti na území příslušné městské části. Správcem daně je finanční úřad.</t>
  </si>
  <si>
    <t xml:space="preserve">          </t>
  </si>
  <si>
    <t>odbor majet.,byt. a invest. (na akci Revitalizace veřejné zeleně MČ Praha 13 a na akci Revitalizace veřejného prostoru Velká Ohrada)</t>
  </si>
  <si>
    <t xml:space="preserve">schválené dotace pro volný čas a akce v rámci zájmové činnosti mládeže </t>
  </si>
  <si>
    <t>kancelář tajemníka úřadu - oddělení platové</t>
  </si>
  <si>
    <t>2328-9</t>
  </si>
  <si>
    <t>Neidentif.příjmy-Ost.nedaň.příjmy jinde nezař.</t>
  </si>
  <si>
    <t>kancelář tajemníka - odd. krizového řízení (výdaje na materiál, náhrady a služby spojené s provozem krizového bytu)</t>
  </si>
  <si>
    <t>odbor školství (na vypracování PD v rámci OPPR - výzva č. 20 - akce Modernizace zařízení a vybavení pražských škol)</t>
  </si>
  <si>
    <t>Neinvestiční přijaté transfery od HMP</t>
  </si>
  <si>
    <t>Převody z vlast.fondů hosp. činn. (TC,BJ)</t>
  </si>
  <si>
    <t>Tyto finanční prostředky byly čerpány za měsíční platby za dálkový přístup do Katastru nemovitostí. Výše čerpání se odvíjí od počtu občanů, kteří prostřednictvím CzechPOINTu požádají o výpis z Katastru nemovitostí.</t>
  </si>
  <si>
    <t>Středisko sociálních služeb - rozšíření petanque hřiště</t>
  </si>
  <si>
    <t>MŠ Ovčí Hájek 2174</t>
  </si>
  <si>
    <t>Správní poplatky (nákl. k říz. k pokutám) *)</t>
  </si>
  <si>
    <t>Odvody příspěvkových organizací</t>
  </si>
  <si>
    <t>Přijaté pojistné náhrady</t>
  </si>
  <si>
    <t>ORJ 910</t>
  </si>
  <si>
    <t>odbor majet., byt. a invest. (opravy komunikací a chodníků, doprav. značení, čištění kanalizačních a horských vpustí, pronájem sloupů veřejného osvětlení pro panely na měření rychlosti)</t>
  </si>
  <si>
    <t>odbor majet.,byt. a invest. (na výstavbu sportovního DH u objektu kina K Vidouli)</t>
  </si>
  <si>
    <t>odbor majet., byt a invest. (vybudování věže na sušení hasičských hadic)</t>
  </si>
  <si>
    <t>odbor ekonomický (poplatky za vedení účtu Fondu rezerv a rozvoje)</t>
  </si>
  <si>
    <t>6171,6409,3319</t>
  </si>
  <si>
    <t>MŠ Janského 2187</t>
  </si>
  <si>
    <t>MŠ Janského 2188</t>
  </si>
  <si>
    <t>Ostatní úroky a ostatní finanční výdaje</t>
  </si>
  <si>
    <t xml:space="preserve">Plnění je odrazem zájmu občanů o tyto doklady a průkazy. </t>
  </si>
  <si>
    <t xml:space="preserve">Plnění je odrazem zájmu občanů o tyto doklady. </t>
  </si>
  <si>
    <t>*) za výpis z katastru nemovitostí</t>
  </si>
  <si>
    <t>Jedná se o poplatek za vyhotovení výpisu z katastru nemovitostí.</t>
  </si>
  <si>
    <t>neinvestiční rezerva vytvořená z výherních hracích přístrojů (VHP)</t>
  </si>
  <si>
    <t>(oblast kult., těl. a sport. činnosti - investiční dotace pro spolky na tělovýchovná a sportovní zařízení)</t>
  </si>
  <si>
    <t>odbor informatiky (výdaje na sociálně-právní ochranu dětí a výkon sociální práce)</t>
  </si>
  <si>
    <t>odbor hospodářské správy (výdaje na sociálně-právní ochranu dětí a výkon sociální práce)</t>
  </si>
  <si>
    <t>CENTRA a IKON (na rekonstrukci uvolněných bytů ve správě správcovských firem Centra a Ikon)</t>
  </si>
  <si>
    <t>Kancelář tajemníka - ref. e-Governmentu</t>
  </si>
  <si>
    <t>Přijaté neinvestiční dary</t>
  </si>
  <si>
    <t>ORJ 970</t>
  </si>
  <si>
    <t>ORJ 301</t>
  </si>
  <si>
    <t>ORJ 820</t>
  </si>
  <si>
    <t>ORJ 932</t>
  </si>
  <si>
    <t>ORJ 944</t>
  </si>
  <si>
    <t>ZHMP schválilo poskytnutí neinvestičních dotací městským částem hl. m. Prahy z obdrženého odvodu z výherních hracích přístrojů a jiných technických herních zařízení za období 1.10.2016 - 31.12.2016 ve výši 1 044 000 Kč, za období 1.1.2017 - 30.4.2017 ve výši 4 319 000 Kč a 1.5.2017 - 30.9.2017 ve výši 6 250 000 Kč.</t>
  </si>
  <si>
    <t>ORJ 937</t>
  </si>
  <si>
    <t>ORJ 936</t>
  </si>
  <si>
    <t>Budovy, haly a stavby - Centra a.s.</t>
  </si>
  <si>
    <t>Budovy, haly a stavby - Ikon s.r.o.</t>
  </si>
  <si>
    <t>ORJ 405 a 505 s ÚZ 98</t>
  </si>
  <si>
    <t>ORJ 940</t>
  </si>
  <si>
    <t>ORJ 541 s ÚZ 13010, 13011 a 13015</t>
  </si>
  <si>
    <t>ORJ 942</t>
  </si>
  <si>
    <t>ORJ 450</t>
  </si>
  <si>
    <t xml:space="preserve">Na uhrazení záloh a jistin prostředky nebyly čerpány z důvodu toho, že nenastala situace, kdy by soud přikázal MČ Praha 13 poskytnout zálohu nebo jistinu. Finanční prostředky byly rovněž vyčleněny pro poskytované neinvestiční příspěvky a náhrady služeb, tj. na projednávané nebo dokončené kauzy, případně soudní poplatky za návrh změny do obchodního rejstříku a nelze předem stanovit jejich četnost, na platby daní a poplatků státnímu rozpočtu v souvislosti s právními spory a na úhrady sankcí jiným rozpočtům. </t>
  </si>
  <si>
    <t xml:space="preserve">Paragraf 4341 </t>
  </si>
  <si>
    <t>Paragraf 4374</t>
  </si>
  <si>
    <t>Paragraf 3632</t>
  </si>
  <si>
    <t>ORJ 260</t>
  </si>
  <si>
    <t xml:space="preserve">Paragraf 3619 </t>
  </si>
  <si>
    <t>Paragraf 3729</t>
  </si>
  <si>
    <t xml:space="preserve">Paragraf 3741 </t>
  </si>
  <si>
    <t>Paragraf 3745</t>
  </si>
  <si>
    <t xml:space="preserve">Paragraf 3792 </t>
  </si>
  <si>
    <t xml:space="preserve">projekt Společná adresa - Praha 13 (výdaje související s realizací projektu)  </t>
  </si>
  <si>
    <t>odbor majet., byt a invest. (stavební úpravy v objektu polikliniky Seydlerova a Hostinského)</t>
  </si>
  <si>
    <t xml:space="preserve">schválené dotace pro volný čas </t>
  </si>
  <si>
    <t xml:space="preserve">výdaje na zabezpečení požární ochrany úřadu </t>
  </si>
  <si>
    <t>volba prezidenta republiky ČR (výdaje na organizačně - technické zabezpečení voleb)</t>
  </si>
  <si>
    <t>Rekreační objekt Kozel (neinvestiční příspěvek na provoz PO)</t>
  </si>
  <si>
    <t>ORJ 405 (neinv. rezerva z VHP, str. 42)</t>
  </si>
  <si>
    <t xml:space="preserve">           ORJ 418 (odbor majet., byt a invest., str. 74)</t>
  </si>
  <si>
    <t>ORJ 480 (oblast kult., těl. a sport. činností, str. 87)</t>
  </si>
  <si>
    <t>ORJ 453, 454 (transfery zřízeným PO, str. 84)</t>
  </si>
  <si>
    <t>ORJ 510 (odbor informatiky, str. 66)</t>
  </si>
  <si>
    <t>ORJ 525 (odbor hospodářské správy, str. 63)</t>
  </si>
  <si>
    <t>ORJ 542,555 (projekt Společná adresa - P13, str. 62)</t>
  </si>
  <si>
    <t xml:space="preserve">           ORJ 518 (odbor majet., byt a invest., str. 74)</t>
  </si>
  <si>
    <t>Středisko sociálních služeb, ORJ 582, (str. 81)</t>
  </si>
  <si>
    <t>ORJ 680 (oblast kult., těl. a sport. činností, str. 40)</t>
  </si>
  <si>
    <t>ORJ 780 (oblast kulturních, tělovýchovných a sportovních činností, str. 40)</t>
  </si>
  <si>
    <t xml:space="preserve">           ORJ 718 (odbor majet., byt a invest., str. 74)</t>
  </si>
  <si>
    <t xml:space="preserve">Finanční prostředky z dotace byly čerpány na školení a vzdělávání pro zaměstnance vykonávající činnosti v oblasti pěstounské péče, sociálně-právní ochrany dětí a výkonu sociální práce v rámci odboru sociální péče. </t>
  </si>
  <si>
    <t>ORJ 555</t>
  </si>
  <si>
    <t>ORJ 855</t>
  </si>
  <si>
    <t>Paragraf 3119</t>
  </si>
  <si>
    <t>Paragraf 3111 - Mateřské školy</t>
  </si>
  <si>
    <t>Paragraf 3119 - Ostatní záležitosti předškolní výchovy  a základního vzdělávání</t>
  </si>
  <si>
    <t>Paragraf 3141 - Školní stravování při předškolním a základním vzdělávání</t>
  </si>
  <si>
    <t>Paragraf 3299 - Ostatní záležitosti vzdělávání</t>
  </si>
  <si>
    <t>ORJ 480</t>
  </si>
  <si>
    <t>Místostarosta RNDr. Plesníková</t>
  </si>
  <si>
    <t>Místostarosta Zeman</t>
  </si>
  <si>
    <t>Místostarosta p. Zeman</t>
  </si>
  <si>
    <t>Neinvestiční příspěvky zříz. přísp. organizac.</t>
  </si>
  <si>
    <t>Ostatní platby za provedenou práci jinde nezař.</t>
  </si>
  <si>
    <t>Povinné poj.na soc.zab.a přísp.na st.pol.zam.</t>
  </si>
  <si>
    <t>Ostatní povinné pojistné placené zaměstnavat.</t>
  </si>
  <si>
    <t xml:space="preserve">Pohoštění </t>
  </si>
  <si>
    <t>28.</t>
  </si>
  <si>
    <t>29.</t>
  </si>
  <si>
    <t>z toho: transfery vlastní</t>
  </si>
  <si>
    <t xml:space="preserve">Položka je určena na odvody z investičních fondů příspěvkových organizací. </t>
  </si>
  <si>
    <t>V průběhu 1. čtvrtletí MČ Praha 13 neobdržela žádný neinvestiční dar.</t>
  </si>
  <si>
    <t xml:space="preserve">Celkem ORJ 442 </t>
  </si>
  <si>
    <t xml:space="preserve">Celkem ORJ 450 </t>
  </si>
  <si>
    <t>Celkem ORJ 442</t>
  </si>
  <si>
    <t>Celkem ORJ 450</t>
  </si>
  <si>
    <t>Prostředky z MČ spoluúčast (ÚZ 103100077)</t>
  </si>
  <si>
    <t>CELKEM ZA PROJEKT</t>
  </si>
  <si>
    <t xml:space="preserve">Projekt Primas Praha 13 </t>
  </si>
  <si>
    <t>Prostředky z HMP (ÚZ 108100104)</t>
  </si>
  <si>
    <t>Prostředky z EU (ÚZ 108517050)</t>
  </si>
  <si>
    <t>projekt Primas Praha 13</t>
  </si>
  <si>
    <t>Paragraf 3111, ORG 80455</t>
  </si>
  <si>
    <t>Finanční prostředky byly průběžně čerpány na poskytnuté náhrady fondu oprav související s fakturací vodného v lokalitě pod Zličínem.</t>
  </si>
  <si>
    <t>ORJ 941</t>
  </si>
  <si>
    <t>Jedná se o sankce v rámci přestupkového řízení ve věci využívání systému zavedeného obcí pro nakládání s komunálním odpadem bez platné smlouvy.</t>
  </si>
  <si>
    <t>TV+STOP (výroba a vysílání programu TV 13 a Praha TV, vydávání časopisu STOP na Praze 13, monitoring tisku a správa facebookového profilu P13, instagramového účtu a Youtube kanálu)</t>
  </si>
  <si>
    <t>odbor ekonomický (cestovné a jízdné, poradenské služby a přezkum hospodaření, služby spojené se zpracováním poukázek Českou poštou, poštovné, nákup stravenek pro zaměstnance úřadu, bankovní poplatky)</t>
  </si>
  <si>
    <t>Projekt Primas Praha 13</t>
  </si>
  <si>
    <t>9.</t>
  </si>
  <si>
    <t>Finanční prostředky jsou určené na akci Snížení energetické náročnosti budovy odloučeného pracoviště MŠ Rosnička, Ke Koh-i-nooru 433.</t>
  </si>
  <si>
    <t>ORJ 925, 940, 942, 950 (str. 31)                                             volba prezidenta republiky 2018</t>
  </si>
  <si>
    <t>odbor legislativně - právní (výdaje spojené s veřejnými zakázkami, konzultační a poradenské služby v rámci své činnosti, občerstvení na zasedáních komisí, náhrady soudních řízení a poskytování záloh a jistin v právních kauzách, úhrady sankcí jiným rozpočtům)</t>
  </si>
  <si>
    <t>SR 2019</t>
  </si>
  <si>
    <t>UR 2019</t>
  </si>
  <si>
    <t>Neinvestiční rezerva</t>
  </si>
  <si>
    <t>Rezerva na krizová opatření</t>
  </si>
  <si>
    <t>Odbor hospodářské správy - investiční výdaje</t>
  </si>
  <si>
    <t>Stroje, přístroje a zařízení</t>
  </si>
  <si>
    <t>Dopravní prostředky</t>
  </si>
  <si>
    <t>Místostarosta Zelený</t>
  </si>
  <si>
    <t>Uvolněný radní</t>
  </si>
  <si>
    <t xml:space="preserve">Výbory, komise, radní  </t>
  </si>
  <si>
    <t>Výdaje na náhrady za nezpůsobenou újmu</t>
  </si>
  <si>
    <t>Neinvestiční transfery obecně prospěš.společ.</t>
  </si>
  <si>
    <t>Ost.neinv.transfery nezisk.a podob.organizac.</t>
  </si>
  <si>
    <t>Neinvestiční trasfery spolkům</t>
  </si>
  <si>
    <t>Neinv.transf.nefin.podn.subj.- fyz. osob.</t>
  </si>
  <si>
    <t>Neinv.transf.nefin.podn.subj.- prav. oso.</t>
  </si>
  <si>
    <t>Neinv.transfery církvím a nábož.společ,.</t>
  </si>
  <si>
    <t>Projekt Využití inovačních řešení pro posílení strategického řízení Prahy 13</t>
  </si>
  <si>
    <t>Prostředky ze SR (ÚZ 104113013)</t>
  </si>
  <si>
    <t xml:space="preserve">Prostředky z EU (ÚZ 104513013) </t>
  </si>
  <si>
    <t xml:space="preserve">Prostředky z MČ spoluúčast (ÚZ 104113077) </t>
  </si>
  <si>
    <t>ORJ 940 a 942</t>
  </si>
  <si>
    <t>Projekt Místní akční plán II rozvoje vzdělávání pro Prahu 13 (MAP)</t>
  </si>
  <si>
    <t xml:space="preserve">Celkem ORJ 449, 450 </t>
  </si>
  <si>
    <t>Prostředky z EU (ÚZ 103533063)</t>
  </si>
  <si>
    <t>Celkem ORJ 449, 450</t>
  </si>
  <si>
    <t xml:space="preserve">ORJ 442, 449 a 450 </t>
  </si>
  <si>
    <t>Prostředky ze SR (ÚZ 103133063)</t>
  </si>
  <si>
    <t>projekt MAP II</t>
  </si>
  <si>
    <t>projekt Využití inovačních řešení</t>
  </si>
  <si>
    <t>Kurzové rozdíly v příjmech</t>
  </si>
  <si>
    <t>30.</t>
  </si>
  <si>
    <t xml:space="preserve">rezerva na krizová opatření </t>
  </si>
  <si>
    <t>projekt Využití inovačních řešení P13 (výdaje související s realizací projektu)</t>
  </si>
  <si>
    <t>Jedná se o sankce za porušení obecně závazných předpisů v souvislosti s činností odboru (např. pokuta za nezaplacené povinné ručení, za parkování v zoně placeného stání).</t>
  </si>
  <si>
    <t>Jedná se o sankční platby na úseku občanských a cestovních dokladů.</t>
  </si>
  <si>
    <t>Projekt využití inovačních řešení</t>
  </si>
  <si>
    <t>Projekt MAP II</t>
  </si>
  <si>
    <t>Jedná se kurzový rozdíl z kartových operací.</t>
  </si>
  <si>
    <t xml:space="preserve">Finanční prostředky byly čerpány na občerstvení při jednáních RMČ a ZMČ Praha 13. Výše čerpání byla závislá na počtu a délce jednání rady a zastupitelstva.       </t>
  </si>
  <si>
    <t>ORJ 525</t>
  </si>
  <si>
    <t>ORJ 541</t>
  </si>
  <si>
    <t>Paragraf 4349 včetně ÚZ 98</t>
  </si>
  <si>
    <t>Paragraf 4350</t>
  </si>
  <si>
    <t>Paragraf 4351</t>
  </si>
  <si>
    <t>Paragraf 4312</t>
  </si>
  <si>
    <t>Finanční prostředky byly čerpány na úhradu DHDM a aktivačních poplatků v rámci Tísňové péče Areion pro uživatele z MČ Praha 13.</t>
  </si>
  <si>
    <t xml:space="preserve">Paragraf 4359 </t>
  </si>
  <si>
    <t>odbor majet.,byt. a invest. (práce spojené s pobytovým zázemím pro seniory v DPS)</t>
  </si>
  <si>
    <t>odbor majet.,byt. a invest. (na rozšíření parkovacích stání v ulici Bellušova a na akci Parkování v lokalitě Velká Ohrada)</t>
  </si>
  <si>
    <t>Středisko sociálních služeb - neinvestiční příspěvek na provoz a dotace na terénní pečovatelské služby</t>
  </si>
  <si>
    <t>kancelář tajemníka - referát krizového řízení (výdaje na provoz SDH, ochranné pomůcky, školení, atd.)</t>
  </si>
  <si>
    <t>odměny členů zastupit.,odvody pojistného na soc.zab.a zdrav.pojištění</t>
  </si>
  <si>
    <t>kancelář starosty (výdaje kanceláře, poradenské a právní služby, zajištění kulturních akcí a věcné dary pro jubilanty)</t>
  </si>
  <si>
    <t>kancelář MS Zelený (výdaje kanceláře, vypracování znaleckého posudku, pohoštění při pracovních schůzkách)</t>
  </si>
  <si>
    <t>kancelář tajemníka úřadu - sekretariát (výdaje kanceláře, roční příspěvek Sdružení tajemníků a Centru excelence, konzultační, poradenské a právní služby v oblasti GDPR)</t>
  </si>
  <si>
    <t>odbor hospodářské správy - autoprovoz (nákup autopříslušenství, pohonné hmoty, pojištění vozidel, opravy a udržování, parkovné, mytí vozidel, leasingové splátky)</t>
  </si>
  <si>
    <t xml:space="preserve">Paragraf 3111 </t>
  </si>
  <si>
    <t xml:space="preserve">Jedná se o sankce za porušení obecně závazných předpisů v souvislosti s činností odboru (za porušení tržního řádu, za nedodržení živnostenského zákona - neoznačení místa podnikání, sídel provozu, odpovědného  zástupce a rovněž za blokové pokuty za správní delikty). </t>
  </si>
  <si>
    <t xml:space="preserve">ORJ 442, 450 </t>
  </si>
  <si>
    <t>Pozemky</t>
  </si>
  <si>
    <t>Místostarosta Zelený - investiční výdaje</t>
  </si>
  <si>
    <t>ORJ 435</t>
  </si>
  <si>
    <t xml:space="preserve">Oblast kult., těl., a sport. činností </t>
  </si>
  <si>
    <t>Investiční transfery spolkům</t>
  </si>
  <si>
    <t>ORJ 582</t>
  </si>
  <si>
    <t>Transfery zřízeným přísp.org.</t>
  </si>
  <si>
    <t>ORJ 453 a 454</t>
  </si>
  <si>
    <t>Oblast kulturních, tělovýchovných a sportovních činností - investiční výdaje</t>
  </si>
  <si>
    <t>Středisko sociálních služeb - investiční výdaje</t>
  </si>
  <si>
    <t>Transfery zřízeným příspěvkovým organizacím - investiční výdaje</t>
  </si>
  <si>
    <t>Poštovní šlužby</t>
  </si>
  <si>
    <t>Účelové neinvestiční transf.fyz.osobám</t>
  </si>
  <si>
    <t>Plyn</t>
  </si>
  <si>
    <t>Pov.poj.na soc.zab.a přísp.na st.pol.zam.</t>
  </si>
  <si>
    <t>Pov.poj.na veřejné zdravotní pojištění</t>
  </si>
  <si>
    <t>Ost. pov. pojistné placené zaměstnavat.</t>
  </si>
  <si>
    <t>OSP - projekt Společná adresa - Praha 13</t>
  </si>
  <si>
    <t>Prostředky ze SR</t>
  </si>
  <si>
    <t>Celkem ORJ 542</t>
  </si>
  <si>
    <t xml:space="preserve">Nákup materiálu j. n. </t>
  </si>
  <si>
    <t>Celkem ORJ 555</t>
  </si>
  <si>
    <t>CELKEM SR</t>
  </si>
  <si>
    <t>Prostředky MČ Praha 13</t>
  </si>
  <si>
    <t>Neinv.transf. obec.prosp.společnostem</t>
  </si>
  <si>
    <t>Celkem MČ Praha 13</t>
  </si>
  <si>
    <t>Paragraf 4342 - Sociální péče a pomoc přistěhovalcům a vybraným etnikům</t>
  </si>
  <si>
    <t>projekt Společná adresa  MČ P13</t>
  </si>
  <si>
    <t>volby do EU parlamentu</t>
  </si>
  <si>
    <t>Ost. neinv. trans. nezisk.a podob.organiz.</t>
  </si>
  <si>
    <t>Neinvestiční transfery cizím přísp. organizac.</t>
  </si>
  <si>
    <t>Volby do EU parlamentu - transfer z HMP</t>
  </si>
  <si>
    <t>Volby do EU parlamentu - vlastní zdroje</t>
  </si>
  <si>
    <t>Volby do EU parlamentu se konaly 25.5.2019</t>
  </si>
  <si>
    <t>Nespecifické rezervy</t>
  </si>
  <si>
    <t>Odchodné</t>
  </si>
  <si>
    <t>31.</t>
  </si>
  <si>
    <t>Projekt Cesta k dalšímu rozvoji P13</t>
  </si>
  <si>
    <t xml:space="preserve">Prostředky z MČ spoluúčast (ÚZ 104100077) </t>
  </si>
  <si>
    <t xml:space="preserve">projekt Cesta k dalšímu rozvoji </t>
  </si>
  <si>
    <t>Projekt Cesta k dalšímu rozvoji</t>
  </si>
  <si>
    <t>Volby do EU parlamentu</t>
  </si>
  <si>
    <t>Oblast kulturních, tělovýchovných a sport. činností - investiční výdaje</t>
  </si>
  <si>
    <t>Projekt Společná adresa Praha 13</t>
  </si>
  <si>
    <t>Invest.transfery zříz. přísp. organ.</t>
  </si>
  <si>
    <t>Jiné inv.tranf. zříz. přísp. organiz.</t>
  </si>
  <si>
    <t>32.</t>
  </si>
  <si>
    <t>Uvedená částka byla použita na nákup dvou nových služebních aut Škoda Octavia.</t>
  </si>
  <si>
    <t xml:space="preserve">Finanční prostředky byly čerpány na úhradu faktur za provoz a údržbu veřejného osvětlení v Centrálním parku a u ramp na Velké Ohradě. Dále byly finanční prostředky čerpány na nákupy materiálu, pracovních pomůcek, pohonných hmot a maziv, propanbutanových lahví, na úhradu pravidelného a mimořádného odvozu odpadu ze hřbitovů Krteň a Stodůlky.  </t>
  </si>
  <si>
    <t>ORJ 680</t>
  </si>
  <si>
    <t>Paragraf 4344</t>
  </si>
  <si>
    <t xml:space="preserve">Paragraf 4354, 4355, 4356, 4357 </t>
  </si>
  <si>
    <t xml:space="preserve">Paragraf 4371 </t>
  </si>
  <si>
    <t>Jedná se o příjmy z pořádkových pokut udělené mimořádně za ztěžování výběru daní (dle daňového řádu).</t>
  </si>
  <si>
    <t>Na základě usnesení RMČ č. UR 0196/2019 ze dne 13.5.2019 byl schválen převod zůstatku příspěvku Středisku sociálních služeb Prahy 13 zřizovatelem z roku 2018 na pokrytí investic pro rozvoj a zajištění služeb pro seniory.</t>
  </si>
  <si>
    <t>Finanční prostředky byly čerpány za vedení účtů, provedené transakce, vyhotovení a zasílání výpisů, za poradenské služby Moore Stephens s.r.o. pro potřeby úřadu, za zpracování poukázek Českou poštou, za přezkum hospodaření, za cestovné a paušál jízdného pro zaměstnance úřadu, za nákup stravenek pro potřeby úřadu.</t>
  </si>
  <si>
    <t>Přijatý neinvestiční dar od Central Group a.s. na akci Koncert pro park.</t>
  </si>
  <si>
    <t xml:space="preserve">Týká se různých druhů příjmů např. vratky za telefony nad limit od zaměstnanců úřadu, úhrady pohonných hmot za služební vozy, náhrada škody od zaměstnance, vratky poštovného, platby za sociální byt, hrazení nákladů při provedení exekucí a nákladů řízení (dle daňového řádu). </t>
  </si>
  <si>
    <t>Ostatní druhy různých příjmů např. zálohy a následné vyúčtování za energie smluvním partnerům v budově radnice, poplatek za ztrátu služebního  průkazu, vodné od obyvatel Pod Zličínem.</t>
  </si>
  <si>
    <t>neinvestiční příspěvky pro Dům dětí a mládeže</t>
  </si>
  <si>
    <t>projekt Společná adresa (výdaje související s realizací projektu)</t>
  </si>
  <si>
    <t>schválené programové dotace pro církev a kulturu</t>
  </si>
  <si>
    <t>kancelář MS RNDr. Plesníková (výdaje kanceláře, pohoštění při pracovních jednáních, věcné dary a akce pod záštitou MS)</t>
  </si>
  <si>
    <t>Agenda 21 (výdaje související s aktivitami v rámci Agendy 21)</t>
  </si>
  <si>
    <t>kancelář tajemníka úřadu - oddělení personální (školení a konference, pojistné placené z titulu odpovědnosti organizace za škodu při pracovních úrazech, léčebně prev. péče dle zákona)</t>
  </si>
  <si>
    <t>projekt Cesta k dalšímu rozvoji P13 (výdaje v souvislosti s realizací projektu)</t>
  </si>
  <si>
    <t>výdaje na pohoštění, věcné dary a materiál pro výbory a komise</t>
  </si>
  <si>
    <t>výdaje na pohoštění a materiál pro potřeby uvolněného radního</t>
  </si>
  <si>
    <t>odbor ekonomický (převody finančních prostředků z hlavní do zdaňované činnosti)</t>
  </si>
  <si>
    <t>Oblast kult.,těl.a sport.činností (schválené inv.dotace pro sport.kluby)</t>
  </si>
  <si>
    <t xml:space="preserve">Byly vyplaceny investiční dotace HC Kert Park ve výši 1 000 000 Kč, SK Hala Lužiny ve výši 690 000 Kč a FK Řeporyje ve výši 100 000 Kč. </t>
  </si>
  <si>
    <t xml:space="preserve">ORJ 405 a 505 </t>
  </si>
  <si>
    <t>ORJ 542 a 555</t>
  </si>
  <si>
    <t xml:space="preserve">ORJ 542 </t>
  </si>
  <si>
    <t xml:space="preserve">ORJ 939 </t>
  </si>
  <si>
    <t>Vratka SR (FV 2018) -  sociálně-právní ochrana dětí</t>
  </si>
  <si>
    <t>Vratka SR (FV 2018)  - projekt Společná adresa  MČ P13</t>
  </si>
  <si>
    <t>Vratka HMP (FV 2018) - ZOZ</t>
  </si>
  <si>
    <t>ZŠ Brdičkova 1878 - vratka transferu</t>
  </si>
  <si>
    <t>33.</t>
  </si>
  <si>
    <t>Převody vlastním fondům hospod. činnosti</t>
  </si>
  <si>
    <t>ORJ 260, ORG 60</t>
  </si>
  <si>
    <t>Finanční prostředky byly čerpány na úhradu splátek jistiny na základě Smluv o poskytování energetických služeb se zaručeným výsledkem za Dům dětí a mládeže (úhrady se provádí dle platebních kalendářů v měsících dubnu a říjnu).</t>
  </si>
  <si>
    <t>Oblast kult.,těl.a sport.činností (schválené dotace pro volný čas a akce v rámci zájmové činnosti mládeže, nákup materiálu a DHDM, úhrada služeb a pohoštění)</t>
  </si>
  <si>
    <t>Středisko sociálních služeb (převod zůstatku finančních prostředků z r.2018 na pokrytí investic)</t>
  </si>
  <si>
    <t>odbor občansko-správní (pohoštění, nákup gratulací a dárkových balíčků k životním jubileím, hraček k vítání občánků, úhrada služeb zvukaře při svatebních obřadech a ostatních akcích)</t>
  </si>
  <si>
    <t>kancelář MS Zeman (výdaje kanceláře, pohoštění při pracovních jednáních, věcné dary na akce pod záštitou MS a poradenské a právní služby)</t>
  </si>
  <si>
    <t>Místostarosta p. Zelený</t>
  </si>
  <si>
    <t>ORJ 905, 925, 942 a 950</t>
  </si>
  <si>
    <t xml:space="preserve">Finanční prostředky byly použity na nákup materiálu, občerstvení a věcných darů pro potřeby předsedů komisí a výborů ZMČ. </t>
  </si>
  <si>
    <t>Neinv.transfery církvím a nábož.společ.</t>
  </si>
  <si>
    <t>Neinv.transf.fundacím, ústavům a o.p.s.</t>
  </si>
  <si>
    <t>Odbor majetkový, bytový a investič.</t>
  </si>
  <si>
    <t>ORJ 318 i s ÚZ 12</t>
  </si>
  <si>
    <t>ORJ 318, ORG 80826</t>
  </si>
  <si>
    <t>Bylo hrazeno pojistné dle uzavřených pojistných smluv za nemovitosti MČ Praha 13, dále vyhotovení znaleckých posudků, geometrických plánů a opravy nemovitého majetku MČ Praha 13 (mimo komunikací). Byla proplacena spoluúčast na pojištění ze školního úrazu v ZŠ Mládí.</t>
  </si>
  <si>
    <t>Paragraf 3113 i s ÚZ 12</t>
  </si>
  <si>
    <t xml:space="preserve">Paragraf 3113, ÚZ 84 a 90 </t>
  </si>
  <si>
    <t xml:space="preserve">projekt Pól růstu - Primas Praha 13 (výdaje souv.s realizací projektu)  </t>
  </si>
  <si>
    <t>Odbor kancelář tajemníka - referát krizového řízení - investiční výdaje</t>
  </si>
  <si>
    <t>Odbor kancelář tajemn. - ref.kr.říz.</t>
  </si>
  <si>
    <t>Podlimitní technické zhodnocení</t>
  </si>
  <si>
    <t>34.</t>
  </si>
  <si>
    <t xml:space="preserve">Finanční prostředky byly vyčleněny pro potřebu právních, poradenských a konzultačních služeb. Jednalo se o úhradu právních služeb realizovaných externími advokáty pro MČ Praha 13, tj. např. podání žaloby, právní zastoupení v odvolacím řízení a další právní zastupování před soudem, která se realizují průběžně dle situace, ale nelze předem stanovit jejich četnost. Odbor legislativně-právní využívá dále výdaje vyplývající především z uveřejňování oznámení o realizaci veřejných zakázek, a to elektronickou formou ve Věstníku veřejných zakázek. Finanční prostředky byly čerpány také na pohoštění při zasedáních hodnotících komisí na veřejné zakázky. </t>
  </si>
  <si>
    <t xml:space="preserve">ORJ 910 </t>
  </si>
  <si>
    <t xml:space="preserve">ORJ 510 </t>
  </si>
  <si>
    <t>ORJ 743</t>
  </si>
  <si>
    <t>Převody mezi statut. městy (HMP) a jejich MČ</t>
  </si>
  <si>
    <t>ORJ 505</t>
  </si>
  <si>
    <t xml:space="preserve">Finanční prostředky budou použity na rekonstrukce, úpravy a výstavbu chodníků v majetku MČ Praha 13.v průběhu 4. čtvrtletí. </t>
  </si>
  <si>
    <t>Byl zakoupen přenosný hasicí přístroj do budovy radnice. Požární ochrana budovy radnice je v současné době zajištěna podle platných předpisů. Rovněž bylo čerpáno na veškeré revizní práce prováděné dodavatelsky odbornou firmou související se zabezpečením požární ochrany na radnici. Výdaje byly čerpány na opravu EPS.</t>
  </si>
  <si>
    <t xml:space="preserve">Finanční prostředky byly použity k běžnému nákupu autopříslušenství, autokosmetiky, provozních náplní a některých náhradních dílů a na nákup pohonných hmot a maziv pro zajištění provozu služebních motorových vozidel a jednoho úklidového stroje v majetku MČ Praha 13. K úspoře v čerpání této rozpočtové položky došlo z důvodu maximálního využití vlastních elektromobilů. Dále byly použity na úhradu pojištění odpovědnosti z provozu motorových vozidel a havarijního pojištění za služební motorová vozidla. </t>
  </si>
  <si>
    <t xml:space="preserve">Jedná se o výběr místního poplatku. Příjmy jsou podstatně vyšší z důvodu zvýšení počtu poplatníků (zvýšenou kontrolou dochází ke zpoplatnění i některých pronajímatelů bytů přes Airbnb). </t>
  </si>
  <si>
    <t>Jedná se o výběr místního poplatku. Příjmy jsou vyšší z důvodu vysoké obsazenosti ubytoven, zejména pracovníky stavebních firem.</t>
  </si>
  <si>
    <t>Příjmy jsou za správní poplatky za povolení umístění herních prostor.</t>
  </si>
  <si>
    <t>Finanční prostředky byly čerpány na čištění tukových filtrů, odpadů a VZT a na nezbytné opravy a údržbové práce ve školních kuchyních.</t>
  </si>
  <si>
    <t>Finanční prostředky byly čerpány na úhradu splátek jistiny na základě Smluv o poskytování energetických služeb se zaručeným výsledkem za základní školy (úhrady se provádí dle platebních kalendářů v měsících dubnu a říjnu). Finanční prostředky s ÚZ 12 byly čerpány na část fakturace za úpravy venkovních ploch a za realizaci ocelové mříže a za úpravu elektrorozvodů na ZŠ Kuncova 1580, na akci Přípravné práce související s rekonstrukcí kuchyně ZŠ Janského 2189  a na spoluúčasti k výzvám OP Praha - pól růstu.</t>
  </si>
  <si>
    <t>Paragraf 3421, 3524, 3541, 3543, 3545, 3549 včetně ÚZ 98 a 115</t>
  </si>
  <si>
    <t>Paragraf 4329 včetně ÚZ 13011</t>
  </si>
  <si>
    <t>Paragraf 4342 včetně ÚZ 115</t>
  </si>
  <si>
    <t>Paragraf 4352 včetně ÚZ 98</t>
  </si>
  <si>
    <t>ORJ 1055</t>
  </si>
  <si>
    <t>Paragraf 6330</t>
  </si>
  <si>
    <t>Finanční prostředky byly čerpány na nákup věcných darů pro osoby ohrožené sociálním vyloučením a pro osoby omezené ve svéprávnosti.</t>
  </si>
  <si>
    <t>odbor majet., byt. a invest. (vypracování projektového managementu pro provoz DPS, oprava bytu zvláštního určení a přefakturace energií v rámci zaháj. provozu DPS)</t>
  </si>
  <si>
    <t>odbor informatiky (služby ISSA - informační systém sociální agendy)</t>
  </si>
  <si>
    <t>odbor majet.,byt. a invest. (na monitorovací zprávu na zateplené polikliniky, výdaje související s podnájemními smlouvami na 7 bytů pro sociálně slabé občany, výdaje na zajištění ostrahy v DPS)</t>
  </si>
  <si>
    <t>odbor hospodářské správy (výdaje související s výkonem sociálně-právní ochrany dětí, pěstounské péče a sociální práce)</t>
  </si>
  <si>
    <t>kancelář tajemníka úřadu (výdaje na vzdělávání pěstounů a v rámci výkonu SPOD a sociální práce)</t>
  </si>
  <si>
    <t>kancelář tajemníka úřadu (platy zaměstnanců včetně odvodů v rámci výkonu pěstounské péče, SPOD a sociální práce)</t>
  </si>
  <si>
    <t>kancelář tajemníka - referát krizového řízení (výdaje na nákup přenosné stříkačky kalového čerpadla a 2 nafukovacích člunů)</t>
  </si>
  <si>
    <t>odbor informatiky (nákup programového vybavení, monitorů, čteček, tiskáren, počítačů a výdaje na služby spojené s provozem programů využívaných v IS úřadu, poplatky za užívání SW, opravy, materiál do tiskáren, náhradní díly, provoz internetové školské sítě, nápoje do počítačové učebny)</t>
  </si>
  <si>
    <t>odbor ekonomický (zúčtování DPH)</t>
  </si>
  <si>
    <t>investiční transfery zřízeným PO v rámci OP Praha - pól růstu</t>
  </si>
  <si>
    <t xml:space="preserve">Vratka HMP (FV 2018) - dopl.místních popl. </t>
  </si>
  <si>
    <t>odbor majet., byt. a invest. (rekonstrukce bytů v majetku MČ Praha 13, výkup pozemků)</t>
  </si>
  <si>
    <t>výdaje na organizačně technické zabezpečení voleb do Evropského parlamentu</t>
  </si>
  <si>
    <t>Finanční prostředky byly průběžně  čerpány dle smluv na  financování  komplexní  péče o zeleň a související či navazující objednané práce. Velkou část celoročně tvoří obsluha odpadkových košů -  3x týdně  a výsběry drobného odpadu z ploch zeleně. V zimních  měsících  byla prováděna  zimní služba a úklid  posypu. Byly provedeny bezpečnostní, zdravotní a výchovné řezy stromů,  zmlazování  keřových skupin, odstraňování nevhodných dřevin, výsadby keřů, seče  trávníků, řezy  živých plotů, pletí  výsadeb  keřů a květin, zálivky výsadeb a nátěry  herních  prvků a mobiliáře. Finanční prostředky byly rovněž čerpány na opravy mostů v Centrálním parku, na opravy pěších komunikací, zídek a schodišť a na opravy mobiliáře a herních prvků na DH. Proběhla havarijní oprava opěrné zdi na sportovišti Trávníčkova v lokalitě Lužiny a oprava gabionů ve vnitrobloku Mezi Školami na Nových Butovicích. Dále proběhla oprava lavičky u památníku ve Stodůlkách a dle potřeby doplnění košů u uličních a dvorních vpustí.</t>
  </si>
  <si>
    <t>Bylo hrazeno vodné a stočné, teplo, teplá voda a elektrická energie např.v objektu radnice, v objektu Přecechtělova 2229 (Klub seniorů), Heranova 1547 (Klub seniorů), Kuncova 2573 (sklad OHS), dále poštovné České poště a výdaje spojené s odesíláním doporučených zásilek do zahraničí placené v hotovosti. Čerpání se uskutečnilo za užívání nebytových prostor Heranova 1547 (Klub seniorů).</t>
  </si>
  <si>
    <t>Tyto položky byly čerpány na základě smluvních závazků na výrobu a digitální vysílání programu TV 13 a Praha TV. Dále na základě smluvních závazků na výrobu, distribuci a webovou prezentaci časopisu STOP, pravidelných objednávek na propagaci MČ 13 na webové stránce Pražský Patriot, na monitoring tisku a za správu facebookového profilu městské části, instagramového účtu a Youtube kanálu MČ Praha 13.</t>
  </si>
  <si>
    <t>odbor majet.,byt. a invest. (úhrada služeb u bytů zvláštního určení pro invalidy v objektech BD Rotavská a Petržílkova)</t>
  </si>
  <si>
    <t>odbor majet.,byt. a invest. (úklid košů a zavlažování v rámci akce Revitalizace veřejné zeleně MČ P13)</t>
  </si>
  <si>
    <t>Jedná se o finanční prostředky na realizaci projektu  Místní akční plán II rozvoje vzdělávání pro Prahu 13 (reg. č. CZ.02.3.68/0.0/0.0/17_047/0008587), který je financován v rámci Operačního programu Výzkum, vývoj a vzdělávání. Projekt navazuje na předcházející projekt MAP rozvoje vzdělávání pro Praha 13 a Řeporyje. Projekt se zaměřuje především na rozvoj spolupráce zřizovatelů se školami, na spolupráci škol a spolupráci s rodiči. Cílem projektu je pokračování ve společném plánování a sdílení aktivit vedoucích ke zlepšení kvality vzdělávání v MŠ, ZŠ, ZUŠ a DDM. Projekt byl zahájen v srpnu 2018 a bude ukončen v červenci 2021. V rámci projektu byly hrazeny mzdové náklady včetně odvodů, správa facebookového profilu, drobné pohoštění, materiál a vybavení škol výukovými pomůckami.</t>
  </si>
  <si>
    <t>ORJ 743 i s ÚZ 81</t>
  </si>
  <si>
    <t xml:space="preserve">ORJ 539 </t>
  </si>
  <si>
    <t>Finanční prostředky byly použity na pokrytí aktivit Agendy 21 v rámci povinných kritérií, zejména na zajištění akce Den země, moderaci Veřejného projednání, služby tiskárny a drobné ceny na podporu projektů v rámci soutěží, nebo motivačních cen při zapojení do projektu.</t>
  </si>
  <si>
    <t>Paragraf 3113 - Základní školy i s ÚZ 98 a ÚZ 118</t>
  </si>
  <si>
    <t>ORJ 480, paragraf 3421 i s ÚZ 98</t>
  </si>
  <si>
    <t>ORJ 580 i s ÚZ 98</t>
  </si>
  <si>
    <t>ORJ 218, ÚZ 10 a ÚZ 12</t>
  </si>
  <si>
    <t>ORJ 318 i s ÚZ 10 a ÚZ 12</t>
  </si>
  <si>
    <t>ORJ 118 i s ÚZ 12</t>
  </si>
  <si>
    <t>Finanční prostředky byly použity na opravu bytu zvláštního určení v ulici Jaroslava Foglara 1 (bez ÚZ) a dále na přefakturování vodného, stočného, plynu a elektrické energie a na projektový management pro převzetí a zahájení provozu DPS (ÚZ 12).</t>
  </si>
  <si>
    <t>FV za rok 2018 (vratka dotace SPOD, vratka v rámci pěstounské péče, vratka v rámci projektu Společná adresa MČ P13, vratka ZOZ)</t>
  </si>
  <si>
    <t>Z položky transferů byly odeslány schválené programové dotace pro Římskokatolickou farnost sv. Jakuba st. ve Stodůlkách a pro Pěvecký sbor Carmina Vocum a Klub Lučinka.</t>
  </si>
  <si>
    <t>Tabulka plnění příjmů podle tříd za rok 2019 (v tis. Kč)</t>
  </si>
  <si>
    <t xml:space="preserve">   Výdaje podle kapitol za rok 2019</t>
  </si>
  <si>
    <t>SUMARIZACE PŘÍJMŮ A VÝDAJŮ  ZA ROK 2019</t>
  </si>
  <si>
    <t xml:space="preserve">PŘIJATÉ TRANSFERY ZA ROK 2019 </t>
  </si>
  <si>
    <t>DAŇOVÉ PŘÍJMY ZA ROK 2019</t>
  </si>
  <si>
    <t>NEDAŇOVÉ PŘÍJMY ZA ROK 2019</t>
  </si>
  <si>
    <t>INVESTIČNÍ PŘÍJMY ZA ROK 2019</t>
  </si>
  <si>
    <t>NEINVESTIČNÍ  VÝDAJE  ZA ROK 2019</t>
  </si>
  <si>
    <t>INVESTIČNÍ VÝDAJE ZA ROK 2019</t>
  </si>
  <si>
    <t>Investiční tranf.zříz.příspěvk.org.</t>
  </si>
  <si>
    <t>Dostupné obědy pro školní děti</t>
  </si>
  <si>
    <t>Dostupné obědy pro školní děti - vratka</t>
  </si>
  <si>
    <t>projekt Primas P 13 - vratka dotace</t>
  </si>
  <si>
    <t>Odměny za užití duševního vlastnictví</t>
  </si>
  <si>
    <t>V průběhu roku 2019 MČ Praha 13 neobdržela žádný investiční dar.</t>
  </si>
  <si>
    <t>Ostatní neinvestiční výdaje j.n.</t>
  </si>
  <si>
    <t>Ostatní přijaté transfery od HMP a ost.</t>
  </si>
  <si>
    <t>Jedná se o finanční zdroje z rozpočtu hlavního města Prahy. Naše MČ obdržela na rok částku ve výši 234 246 000 Kč.</t>
  </si>
  <si>
    <t>MČ Praha 13 vykázala za rok 2019 hospodářský výsledek - přebytek ve výši 4 861,01 tis. Kč.</t>
  </si>
  <si>
    <t>IV. Zpráva auditora</t>
  </si>
  <si>
    <t>Zpráva nezávislého auditora o výsledku přezkoumání hospodaření</t>
  </si>
  <si>
    <t>V. Účetní závěrka za rok 2019</t>
  </si>
  <si>
    <t>Příloha č. 7 - Výkaz pro hodnocení plnění rozpočtu</t>
  </si>
  <si>
    <t>Příloha č. 8 - Zpráva nezávislého auditora o výsledku přezkoumání hospodaření</t>
  </si>
  <si>
    <t>Příloha č. 9 - Inventarizační zpráva</t>
  </si>
  <si>
    <t xml:space="preserve">ORJ 817 </t>
  </si>
  <si>
    <t>ORJ 260, ORG 80766, 80861, 80906 a 81130</t>
  </si>
  <si>
    <t>vratka v rámci projektu Primas P 13</t>
  </si>
  <si>
    <t>Finanční prostředky byly čerpány na pořízení multifunkčního zařízení na letní a zimní údržbu pro RO Kozel.</t>
  </si>
  <si>
    <t xml:space="preserve">Správcovskou firmou Centra došlo k čerpání investičních prostředků v celkové výši 333 830 Kč na rekonstrukce bytů - bytu č. 4 v ulici Ovčí Hájek 2157, bytu č. 17 v ulici Ovčí Hájek 2163 a bytu č. 40 v ulici Ovčí Hájek 2160. Správcovskou firmou Ikon došlo k čerpání investičních prostředků v celkové výši 111 113 Kč na rekonstrukce bytů -  bytu č. 20 v ulici Heranova  1547 a bytu č. 22 v ulici Přecechtělova 2243. </t>
  </si>
  <si>
    <t xml:space="preserve">Z této položky bylo čerpáno 7 080 Kč na zaměření výšek bodů rozestavěné stavby v úrovni 1. PP (prvního podzemního) na pozemku parc. č. 2313/20 v k. ú. Stodůlky a 48 400 Kč za zhotovení digitálních podkladů (digitální mapy řešení území centrálního parku, analýzu dopravních vztahů a zpracování urbanistického modelu území). </t>
  </si>
  <si>
    <t>Finanční prostředky byly čerpány za zpracování dopravní studie možných úprav stávajících okružních křižovattek v sídlišti Velká Ohrada, která navrhuje řešení k zajištění jejich průjezdnosti. Finanční prostředky na položce rezervy nebylo nutné čerpat.</t>
  </si>
  <si>
    <t>Finanční prostředky byly použity na nákup materiálu a občerstvení v rámci pracovních jednání pro potřeby uvolněného radního pro digitalizaci a dotační tituly.</t>
  </si>
  <si>
    <t>Položky byly čerpány na nákup kancelářských potřeb, které není možné pořídit ve skladu odboru hospodářské správy a na nákup drobného materiálu (drogistické zboží, úklidové prostředky). Také bylo čerpáno na pohoštění při jednáních místostarosty, na zajištění nápojů a pohoštění při sportovních a kulturních akcích konaných na MČ Praha 13 a na nákup věcných darů souvisejících s akcemi pod záštitou místostarosty. Položky majetku a služeb byly čerpány v závěru roku 2019 na nákup kávovaru do sekretariátu místostarosty a na právní služby související s výkonem místostarosty.</t>
  </si>
  <si>
    <t>Finanční prostředky byly čerpány na výměnu 57 ks matrací v rekreačním objektu Kozel a na opravy na dětském hřišti u rekreačního objektu Kozel (houpačky, skluzavky) a dále na elektromontážní práce v obou budovách, venkovní lampy, opravu příjezdové cesty, opravu oplechování střechy včetně nového oplechování a opravy úžlabí a střechy, opravu vnitřní i venkovní části komína, opravu vlhkého zdiva na budově Nový Kozel - chodba - lyžárna, výrobu a výměnu oken, vymalování špalet po výměně oken, demontáž nefunkčního čerpadla, opravu rozvodů vody, montáž čerpadla, filtrační vložky a chlazení a uvedení čerpadla do provozu.</t>
  </si>
  <si>
    <t>Finanční prostředky byly použity na nákup květin, na úhradu za vypracování 4 znaleckých posudků na vozidla Škoda Octavia a Škoda Fabia, na pohoštění při jednáních a pracovních schůzkách místostarosty (vody, káva, čaj, nealkoholické nápoje, drobné občerstvení) a na nákup darů souvisejících s akcemi pod záštitou místostarosty (tužky, míčky, píšťalky atd.). Položka služeb byla převedena rozpočtovým opatřením na položku pohoštění.</t>
  </si>
  <si>
    <t>Na položkách bylo čerpáno na nákup licence Ginis - Portál občana, na nákup tabletu Apple iPad Pro, na pořízení tiskáren pro vyvolávací systém, na pořízení 10 ks switchů a na frankovací stroj Neopost.</t>
  </si>
  <si>
    <t xml:space="preserve">Finanční prostředky byly čerpány na služby ISSA (informační systém sociální agendy). </t>
  </si>
  <si>
    <t>Finanční prostředky byly čerpány na nákup spotřebního a drobného materiálu (náhradní díly, ochranný kryt iPad, disk do serveru), na pořízení multifunkční tiskárny, 30 ks LCD monitorů, USB čtečky ID karet, pc a dalších zařízení pro vyvolávací systém, 25 ks počítačů HP, 2 ks tiskáren HP, dále na služby spojené s provozem a aktualizací jednotlivých programů využívaných v informačním systému ÚMČ, na platby vyplývající z uzavřených smluv nebo na speciální servisní služby. Dále byly finanční prostředky použity na průběžnou údržbu a opravy kopírek a tiskáren, na poskytování telekomunikačních služeb a připojení k internetu školám na Praze 13, na pořízení licencí on line verze právního systému Codexis, software pro vyvolávací systém a Evidence LSoft Rental - modul Evidence knih a na nákup nápojů do počítačové učebny. Položka knih nemusela být využita, neboť se podařilo k čerpání informací využít online zdrojů.</t>
  </si>
  <si>
    <t>Položka byla čerpána na úpravné pro pověřené členy zastupitelstva a pro reprezentanty úřadu při jejich účasti na svatebních a občanských obřadech. Vyúčtování se provádí čtvrtletně, výše čerpání závisí na počtu občanských a svatebních obřadů.</t>
  </si>
  <si>
    <t>Finanční prostředky ve výši 505 000 Kč byly čerpány na nákup přenosné stříkačky FOX 4 (ORG 81098) a kalového čerpadla Nautilus 8/1 (ORG 81099) a ve výši 130 000 Kč na nákup 2 nafukovacích člunů (ORG 80999 a 81000).</t>
  </si>
  <si>
    <t>Uvedené položky byly čerpány v průběhu roku na nákup materiálu (hygienické, čistící a úklidové potřeby) a za poskytnutí služeb za bytové prostory č. 51 a 52 v krizovém bytě Heranova 1547/7 za náhradní ubytování pro osoby postižené požárem. U položky náhrad nenastal důvod k použití finančních prostředků.</t>
  </si>
  <si>
    <t>Finanční prostředky byly čerpány na občerstvení při zasedání Bezpečnostní rady a při akcích pod záštitou BR. U položky služeb nenastal důvod k použití finančních prostředků.</t>
  </si>
  <si>
    <t>Byly hrazeny výdaje za nákup ochranných pomůcek (zásahových obleků, rukavic, obuvi), materiálu, za elektrickou energii, vodu a teplo, výdaje za nákup pohonných hmot pro JSDH Třebonice a Stodůlky, za pojištění členů a techniky JSDH, za lékařské prohlídky a dále např. za provedení STK a emise vozidla ISUZU, za garanční prohlídku vozidla CAS 30, za servisní prohlídku garážových vrat JSDH Třebonice, za pravidelné revize dýchací techniky, za znalecký posudek na hasičské vozidlo Liaz, za opravu vozidla T 815, za přívěsný vozík Pongratz, za vysoušeče bot, za platbu svolávacího zařízení Fireport pro obě jednotky SDH, za nákup léků, prádla a obuvi, školení a vzdělávání a na pohoštění. U položek náhrad a nájemného nenastaly důvody k jejich použití.</t>
  </si>
  <si>
    <t>Rovněž byly výdaje čerpány na zajištění dodávek tisku pro vedení MČ včetně úřadu, na nákup Sbírek zákonů, Věstníků a odborných publikací dle požadavků jednotlivých odborů. Na základě schválených požadavků jednotlivých odborů byly zakoupeny varné konvice, mobilní telefony, kancelářské židle, informační stojany, ventilátory, mikrovlnná trouba, chladničky a čekárenské lavice. Pro potřeby úřadu byl pořízen materiál pro drobnou údržbu a také kancelářský materiál (zejména xerox papír, hygienické potřeby, tiskopisy, náhradní díly).</t>
  </si>
  <si>
    <t xml:space="preserve">Finanční prostředky byly použity na úhrady telefonních hovorů prostřednictvím digitální ústředny radnice společnostem O2, T-mobile (GSM brány) a na výdaje za služební mobilní telefony společnosti Vodafone, na úklid kolem radnice, dále za odvoz odpadu, poplatky ČR a ČT, zhotovení vizitek, razítek, stvrzenek, provoz vzduchotechniky, elektrorevize, úpravu informačních cedulí, skartace, deratizace, montáž a demontáž vánoční výzdoby, zhotovení věnců, apod. Další výdaje souvisely s údržbou radnice a údržbou DHM, DDHM a POE (např. servis výtahů, vzduchotechniky, diesel agregátu, malířské práce, opravy zařízení restaurace, výměna koberců, apod.).  </t>
  </si>
  <si>
    <t>Rovněž bylo čerpáno na úhradu poplatků za parkovné, mytí, čištění služebních vozidel ÚMČ Praha 13 a za další služby spojené s provozem vozového parku. V souladu se splátkovým kalendářem leasingové smlouvy pro rok 2019 se hradily leasingové splátky za služební vozidlo VW Multivan.</t>
  </si>
  <si>
    <t>Dále byly finanční prostředky použity na úhradu měsíčních záloh za pohonné hmoty, provozní náplně, parkovné a ostatní služby hrazené prostřednictvím platebních karet společnosti CCS, a.s. s následným měsíčním vyúčtováním. Také bylo čerpáno na nákup dálničních známek pro služební účely.</t>
  </si>
  <si>
    <t>Výše uvedené finanční prostředky byly použity na úhradu výdajů vzniklých v souvislosti s konáním voleb do Evropského Parlamentu. Prostředky byly čerpány na organizačně technické zabezpečení voleb, např. kancelářské potřeby, dopravní výkony, na distribuci hlasovacích lístků, na stravné, na dohody související s výkonem činnosti pro zajištění voleb, na odměny členů komisí, na refundace, nájem WC a na údržbu volebního vybavení. Výdaje se týkaly odborů ekonomického, hospodářské správy, školství a kanceláře tajemníka.</t>
  </si>
  <si>
    <t>Finanční prostředky pod ORG 10859 byly určeny na výdaje související s realizací projektu Využití inovačních řešení pro posílení strategického řízení Prahy 13. Na projektu bylo čerpáno zejména v etapách projektu v souladu s harmonogramem projektu tedy v květnu a listopadu. Každá tabulka představuje jednotlivý zdroj financování EU (50%), SR (45%) a MČ (5%). Cílem tohoto projektu je uspořádání čtyř inovativních ideathonů, aktualizace Strategického plánu a vytvoření Smart City plánu MČ Praha 13. Projekt byl zahájen v roce 2018 a předpokládaný konec realizace je stanoven na únor 2020.</t>
  </si>
  <si>
    <t>Finanční prostředky pod ORG 15045 byly určeny na výdaje související s realizací projektu Cesta k dalšímu rozvoji Prahy 13. V uvedených tabulkách je sledováno čerpání schváleného rozpočtu a jednotlivých položek výše uvedeného projektu. Každá tabulka představuje jednotlivý zdroj financování: EU (50%), SR (45%) a MČ (5%). Položky byly čerpány v souladu s harmonogramem projektu. Cílem tohoto projektu je vytvoření strategického dokumentu Koncepce bezbariérovosti Prahy 13. Prostředky byly čerpány na dohody o pracech konaných mimo pracovní poměr a příslušné odvody soc. a zdrav. pojištění. Projekt byl zahájen v březnu 2019 a předpodkládaný konec realizace je stanoven na srpen 2020.</t>
  </si>
  <si>
    <t xml:space="preserve">Finanční prostředky byly použity na akce Den zdraví, Zuby jako perličky, předvánoční trh, na úhradu cvičení, plavenek a zakoupení lístků na divadelní představení pro seniory a na akci Plavba lodí pro seniory. </t>
  </si>
  <si>
    <t>Finanční prostředky byly použity na rekonstrukce a úpravy nebytových objektů v majetku MČ Praha 13. Na položce 6130 bylo čerpáno na vyúčtování za směnu pozemku a na výkupy pozemků (ÚZ 90) pod komunikacemi a stavbami v majetku MČ Praha 13, které již schválilo ZMČ Prahy 13.</t>
  </si>
  <si>
    <t>Finanční prostředky byly použity na práce spojené s pobytovým zázemím pro seniory - DPS (ÚZ 12). Finanční prostředky s ÚZ 90 byly určeny na pořízení bezpečnostního stojanu v rámci akce  - Přijdu včas (ORG 80848) - akce nebyla realizována a částka bude vrácena v rámci finančního vypořádání za rok 2019.</t>
  </si>
  <si>
    <t xml:space="preserve">Finanční prostředky byly použity na akci Revitalizace veřejné zeleně na území Prahy 13 (UZ 12) a na část prací spojených s akcí Revitalizace veřejného prostoru Velká Ohrada (ÚZ 90, ORG 80238). </t>
  </si>
  <si>
    <t>Finanční prostředky byly čerpány na následnou péči v rámci akce Rozšíření parkovacích míst v ulici Bellušova (ÚZ12) a na vypracování studie možnosti umístění parkování v lokalitě Velká Ohrada.</t>
  </si>
  <si>
    <t xml:space="preserve">Finanční prostředky byly určeny na úhradu faktur za kamerový systém. </t>
  </si>
  <si>
    <t xml:space="preserve">Jedná se o výběr místního poplatku. Plnění odpovídá předpokladu. Na výši příjmů se podílí i procento dlužníků za rok 2018, kterým byl poplatek zdvojnásoben (ztrojnásoben) jako sankce za neplacení poplatku, kdy probíhá jeho intenzivní vymáhání a část byla vymožena v roce 2019. </t>
  </si>
  <si>
    <t>Jedná se o výběr místního poplatku. Plnění poplatků je nízké z důvodu malého počtu akcí na MČ Praha 13, ze kterých se poplatek vybírá. Projevilo se i kratší hostování cirkusu.</t>
  </si>
  <si>
    <t>Jedná se o přijaté plnění za způsobenou škodu bleskem ve výši 4 286 Kč v ZŠ Trávníčkova 1744, za opravu vandalismem poškozených vrat na objektu garáží pro SDH Stodůlky ve výši 19 805 Kč, za škodu na závoře u budovy ÚMČ ve výši 38 122 Kč a za náhradu ušlého výdělku pana Boučka ve výši 5 570 Kč.</t>
  </si>
  <si>
    <t xml:space="preserve">Finanční prostředky byly čerpány na cestovné v souvislosti s výkonem sociálně-právní ochrany dětí (ÚZ 13011) a s výkonem sociální práce (ÚZ 13015). </t>
  </si>
  <si>
    <t>ORJ 780</t>
  </si>
  <si>
    <t>Z položky transferů byla odeslána dotace pro SDH Stodůlky na přípravu oslav 130 let od založení hasičského sboru.</t>
  </si>
  <si>
    <t>ORJ 480, paragraf 3311, 3312, 3419, 3429, 3543, 4319 i s ÚZ 98</t>
  </si>
  <si>
    <t>Z položky je čerpáno zejména na vypracování projektových dokumentací na rekonstrukci DH Amforová, DH na Velké Ohradě, SH a DH na Nových Butovicích, na drobné modernizace dětských hřišť, na doplatek za rekonstrukci povrchu SH v Třebonicích, stavbu DH v CP Sova a revitalizaci vnitrobloku Fingerova - 2. etapa.</t>
  </si>
  <si>
    <t>Dotační prostředky z HMP byly čerpány na rekonstrukci oploceného veřejného sportovního hřiště ve správě OŽP v Třebonicích (ORG 80906) a na vybudování veřejného hřiště pro psy při ulici K sopce (ORG 80861). Rovněž byli použity na revitalizaci vnitrobloku Fingerova II. etapa (ORG 80766) a na vybudování nového DH v Centrálním parku - Sova (ORG 81130).</t>
  </si>
  <si>
    <t xml:space="preserve">Finanční prostředky byly průběžně čerpány na likvidace zvýšeného množství nepovolených skládek komunálních odpadů od občanů a likvidace odpadu po bezdomovcích z veřejných ploch na území MČ Praha 13. Bylo také čerpáno na likvidaci odpadů z úklidů po akci Ukliďme Česko v P13 a průběžně se čerpalo na úklid okolo kontejnerů. </t>
  </si>
  <si>
    <t>Finanční prostředky byly čerpány na deratizace myšovitých hlodavců ve všech lokalitách MČ Praha 13. Dále byly prostředky čerpány na zajištění náhradní péče o opuštěná a týraná zvířata.</t>
  </si>
  <si>
    <t xml:space="preserve">Finanční prostředky byly použity na nákup materiálu, služeb, odměn a pohoštění při pořádání akcí v rámci ekologické výchovy. Jedná se např. o akce ke Dni Země, ke Dni Stromů, ekodivadélko, Butovický rohlík s otevíráním GW Praha - Vídeň atd. </t>
  </si>
  <si>
    <t>Finanční prostředky byly čerpány na nákup sáčků na psí exkrementy, na materiál na vystavování loveckých a rybářských lístků a dále na drobný materiál potřebný k péči o zeleň. Rovněž bylo čerpáno na zálohy a doplatky pro sezónní provoz vodohospodářských zařízení (fontány, kašny, pítka) a na zálivku Šostakovičova náměstí. Na základě smluvního vztahu s MČ Praha 13 bylo také hrazeno vodné pro občany Pod Zličínem. Bylo hrazeno několik odborných posudků, např. na odtoky dešťových vpustí, stromu na Šostakovičově náměstí, nebo na studii kruhových křižovatek.</t>
  </si>
  <si>
    <t xml:space="preserve">Finanční prostředky byly čerpány na úhradu služeb neobsazených bytů zvláštního určení (pro invalidy) v objektech Bytového družstva Rotavská a Bytového družstva Petržílkova. Bylo čerpáno na úklid košů a na zavlažování v rámci akce Revitalizace veřejné zeleně. </t>
  </si>
  <si>
    <t>Finanční prostředky byly čerpány na zajištění zálivky na akci Revitalizace veřejné zeleně na území Prahy 13 (ÚZ 12) a byly určeny na zálivku a úklid košů v rámci akce Revitalizace veřejného prostoru Velká Ohrada (ÚZ 10).</t>
  </si>
  <si>
    <t>Bylo čerpáno za vodné a stočné na veřejném WC a v půjčovně sportovních potřeb v Centrálním parku a na úhradu faktur za spotřebu elektrické energie na veřejném WC a v půjčovně sportovních potřeb v Centrálním parku. Na základě uzavřených nájemních smluv byly finanční prostředky vynaloženy na úhradu nájemného za pronájmy pozemků v k.ú. Stodůlky, které jsou využívány jako místní komunikace. Dále byly finanční prostředky čerpány za správu KD Mlejn, veřejných WC a kulturních a sportovních zařízení MČ Praha 13. Položka daní a poplatků byla určena pro případnou realizaci kupních smluv, kde by se MČ Praha 13 zavázala uhradit prodávajícímu daň z převodu nemovitostí a položka oprav na opravy v objektu veřejných WC v areálu Centrální parku.</t>
  </si>
  <si>
    <t xml:space="preserve">Část finančních prostředků byla určena na pronájmy sloupů veřejného osvětlení, kde jsou umístěny panely na měření rychlosti v ulicích Jeremiášova a Armády v k.ú. Stodůlky. Bylo čerpáno na čištění kanalizačních a horských vpustí, na opravy chodníků a na malou opravu dopravního značení. </t>
  </si>
  <si>
    <t>Finanční prostředky nebylo nutné použít na úhradu telefonických hovorů (dobíjení SIM karty) pro kontakt s městskou policií v souvislosti s pultem centrální ochrany KD Mlejn. Čerpání se uskutečnilo na úhradu faktur za provedené servisní služby a revize (služba pultu centrální ochrany, revize protipožárních klapek, elektro, úklid a údržba zeleně) v KD Mlejn a na opravy sanitární techniky, dveří a vzduchotechniky rovněž v KD Mlejn. Také byly finanční prostředky čerpány na opravy sportovních zařízení v majetku  MČ Praha 13.</t>
  </si>
  <si>
    <t>ORJ 917 i s ÚZ 10</t>
  </si>
  <si>
    <t xml:space="preserve">Finanční prostředky byly čerpány na pronájem plotových dílců v rámci akce Parkování v lokalitě Velká Ohrada (ÚZ 12), na akci Oprava veřejného prostoru - tržiště Luka (bez ÚZ a s ÚZ 10), na zajištění následné péče na akci Rozšíření parkovacích míst v ulici Bellušova (ÚZ 10 a 12) a na akci Úprava parkoviště Janského II - náprava havarijního stavu (ÚZ 12). </t>
  </si>
  <si>
    <t>Finanční prostředky byly čerpány na služby BOZP a PO, na zajištění pohoštění pro návštěvy u tajemníka ÚMČ Praha 13 (káva, čaj, cukr, minerální voda), na dodatečné grafické služby manuálu a loga MČ Praha 13 a na příspěvek Sdružení tajemníků městských a obecních úřadů ČR a Centru excelence při České společnosti pro jakost. Dále byly prostředky použity na poradenské služby v oblasti GDPR a na provedení rizikové analýzy výkonu činnosti ÚMČ Praha 13 v samostatné působnosti a výkonu činnosti v přenesené působnosti veřejné správy.</t>
  </si>
  <si>
    <t>Finanční protředky byly ze sociálního fondu zaměstnavatele čerpány na stravné, na penzijní připojištění, odměny při životních jubileích, dětské tábory, drobný nákup na sportovní dny (plynová bomba, jednorázové příbory), nájemné a pohoštění při sportovním dnu a vánočním setkání se zaměstnanci.</t>
  </si>
  <si>
    <t>Výdaje byly použity na úhradu vzdělávání pěstounů (ÚZ 13010), vzdělávání v rámci výkonu sociálně-právní ochrany dětí (ÚZ 13011) a vzdělávání v rámci výkonu sociální práce (ÚZ 13015).</t>
  </si>
  <si>
    <t>Finanční prostředky byly čerpány na odměny členů zastupitelstva a na příslušné odvody povinného pojistného na sociální a zdravotního pojištění z těchto odměn. Refundace platů neuvolněných zastupitelů včetně příslušných odvodů soc. a zdrav. pojištění byly čerpány jen minimálně. Finanční prostředky byly dále čerpány na platy zaměstnanců v pracovním poměru, na dohody a rovněž na příslušné odvody povinného pojistného (tj. na sociální pojištění a zdravotní pojištění) z výše uvedeného objemu platů. Také byly hrazeny náhrady platů u zaměstnanců v době prvních 14 dní dočasné pracovní neschopnosti.</t>
  </si>
  <si>
    <t xml:space="preserve">Bylo hrazeno pojistné placené z titulu odpovědnosti organizace za škodu při pracovních úrazech  nebo nemoci z povolání podle vyhlášky č. 125/1993 Sb., o odpovědnosti organizace za škodu. Finanční prostředky byly čerpány (v souladu se zákonem č. 312/2002 Sb., o úřednících územních samosprávných celků) na povinné vzdělávání úředníků a vedoucích úředníků, včetně zkoušek odborné způsobilosti (ÚZ 81). Čerpání na položce vzdělávání (s ÚZ 99) neproběhlo z důvodu nenaplnění původního plánu vzdělávacích akcí a dosažení alternativních smluv s dodavateli. Rovněž bylo čerpáno na zabezpečení závodní léčebně preventivní péče dle zákona č. 372/2011 Sb., zákon o zdravotních službách a bude čerpáno na úhradu poplatků při účasti zaměstnanců ÚMČ na konferencích. Položka 5195 zůstala nečerpána, jelikož nám nevznikla povinnost odvodů do státního rozpočtu z důvodu neplnění stanoveného podílu zaměstnávání zdravotně postižených osob podle zákona č. 435/2004 Sb., o zaměstnanosti v platném znění (§ 81, odst. 1). </t>
  </si>
  <si>
    <t xml:space="preserve">Finanční prostředky byly čerpány na nákup odborné literatury, školení a kurzů na téma prevence rizikového chování, pohoštění při vzdělávacích seminářích, workshopech a dalších akcích. A dále na podporu programů primární, sekundární, terciární a selektivní prevence a na likvidaci použitých injekčních stříkaček. Rovněž byly určeny na semináře, na pořádání akcí Preventivní minimum pro rodiče, (Ne)bezpečný mobil, Praha 13 bezpečně online 2019, apod. Neinvestiční příspěvek zřízeným příspěvkovým organizacím byl čerpán na příspěvky základním školám (celkem 10) na zajištění realizace minimálního preventivního programu prevence rizikového chování. </t>
  </si>
  <si>
    <t>Položky byly určené na dotace v oblasti sociálních a návazných služeb a rodinné politiky pro rok 2019. V hodnoceném období byla zaslána dotace Národnímu ústavu pro autismus, z.ú. a Centru pro rodinu PSS a klinické adiktologie, z.ú.</t>
  </si>
  <si>
    <t>Finanční prostředky byly čerpány na zakoupení drobného materiálu pro činnost klubů seniorů (varná konvice, plošinový vozík), na služby spojené s pořádáním akcí pro neorganizované seniory, na výdaje spojené s realizací Retro kavárny, kurzy floristiky, fotosoutěže, kulturních představení pro seniory, kulturního vystoupení u příležitosti MDŽ, na startovné pro klub seniorů Petangue (zimní liga) a na tisk kroniky turistického klubu seniorů. Dále bylo čerpáno na zajištění přednášky pro seniory, na pořádané zájezdy pro seniory, pohoštění na akcích pro seniory a na věcné dary pro seniory a klienty veřejného opatrovníka. Finanční prostředky byly rovněž čerpány na dotace v oblasti sociálních a návazných služeb pro rok 2019. V hodnoceném období byly zaslány dotace Centru pro dětský sluch Tamtam, o.p.s. a Informačnímu centru rodičů a přátel sluchově postižených, z.s.</t>
  </si>
  <si>
    <t>Paragraf 4319 včetně ÚZ 79 a 98</t>
  </si>
  <si>
    <t>Bylo čerpáno v rámci výkonu sociálně-právní ochrany dětí (např. za lékařské zprávy a na věcné dary pro dětí v ústavní péči, které dle zákona sociální pracovnice minimálně 4x ročně navštěvují).</t>
  </si>
  <si>
    <t>Čerpání se uskutečnilo na nákup odborné literatury pro pěstouny, materiálu, na výdaje v souvislosti s akcí Týden náhradní rodinné péče, na školení pro pěstouny, pohoštění a služeb spojených s výkonem pěstounské péče (např. účastnické poplatky na dětský tábor a lyžařský výcvik) a na nákup flipchartu.</t>
  </si>
  <si>
    <t xml:space="preserve">Paragraf 4339 včetně ÚZ 13010 </t>
  </si>
  <si>
    <t>Prostředky byly čerpány na nákup didaktických materiálů, odborné literatury a pohoštění v rámci integrace cizinců a národnostních menšin a na nákup odborné literatury do knihovny oddělení prevence. Dále bylo čerpáno na úhradu školení, materiálu a tisk informačního letáku o aktivitách projektu Společná adresa a na dotace pro Centrum pro integraci cizinců, o.p.s. a Integrační centrum, o.p.s.</t>
  </si>
  <si>
    <t>Čerpání se uskutečnilo na služby spojené s realizací akce Den rodiny s Prahou 13 a na tisk pozvánky na akce Za kůzlátky do pohádky, Pohádka o třech námořnících a Domeček s příchutí. Rovněž bylo čerpáno na rozvoj a prezentace sociálních služeb a na realizace procesu plánování.</t>
  </si>
  <si>
    <t>Jednalo se o výdaje na služebné za rezervovaná lůžka v Domově pro seniory Zity Kabátové, který je v provozu od 1.4.2019.</t>
  </si>
  <si>
    <t>Položky byly určené pro dotace v oblasti sociálních a návazných služeb a rodinné politiky pro rok 2019. Čerpání proběhlo pro Asistence a Fosa, o.p.s., Hewer, z.s., Prosaz, z.ú. a Polovina nebe, o.p.s.</t>
  </si>
  <si>
    <t xml:space="preserve">Finanční prostředky byly určeny pro dotace v oblasti sociálních a návazných služeb a rodinné politiky pro rok 2019. V hodnoceném období byly zaslány dotace pro Diakonii ČCE, Charitě Jeseník a pro Palata-domov pro zrakově postižené. </t>
  </si>
  <si>
    <t>Finanční prostředky byly určeny pro dotace v oblasti sociálních a návazných služeb a rodinné politiky pro rok 2019. V hodnoceném období byly zaslány dotace pro Diakonii ČCE a EDA cz, z.ú.</t>
  </si>
  <si>
    <t>Finanční prostředky byly čerpány na úhradu služeb spojených s užíváním azylového bytu a sociálních bytů.</t>
  </si>
  <si>
    <t>Paragraf 4375, 4376, 4377, 4378, 4379 včetně ÚZ 81</t>
  </si>
  <si>
    <t>Finanční prostředky byly určeny pro dotace v oblasti sociálních a návazných služeb a rodinné politiky pro rok 2019.  V hodnoceném období byly zaslány dotace pro Proxima Sociale o.p.s., DROP - IN, o.p.s., Centrum ALMA, o.p.s., Dílnu Gawain, z.s., Diakonii ČCE, Pontias, s.r.o., Tichý svět, o.p.s., Římskokatolickou farnost u kostela sv. Jakuba Staršího Praha - Stodůlky, Česká unie neslyšících, z.ú., Okamžik, z.ú. a Pohodu - společnost pro normální život lidí s postižením, o.p.s. Rovněž byly hrazeny nízkoprahové a terénní programy zaměřené na práci s osobami bez přístřeší.</t>
  </si>
  <si>
    <t>V hodnoceném období bylo nutné uhradit 8 sociálních pohřbů a úpravu dvou hrobových míst.</t>
  </si>
  <si>
    <t>Jednalo se o snížení účelové dotace  ze státního rozpočtu z Úřadu práce na výkon pěstounské péče z důvodů ukončení dohod o výkonu pěstounské péče během roku 2019.</t>
  </si>
  <si>
    <t xml:space="preserve">Finanční prostředky ze státního rozpočtu včetně povinné spoluúčasti MČ Praha 13 byly určené na projekt Společná adresa - Praha 13 a jejich čerpání probíhalo v souladu s harmonogramem projektu. V rámci projektu bylo čerpáno například na úhradu osobních výdajů (dohody o provedení práce) administrátorů projektu a přímých realizátorů jednotlivých aktivit (zejména pedagogů MŠ a ZŠ), dále na nákup materiálu, didaktických pomůcek a odborné literatury, kurzů a školení, na pronájem vybavení, pohoštění a služby na akci Pracovní setkání obcí,na grafické zpracování, tisk a překlad informačních letáků a na pohoštění v rámci pracovní skupiny integrace cizinců. </t>
  </si>
  <si>
    <t>ORJ 1050</t>
  </si>
  <si>
    <t>Paragraf 6330 - Převody vlastním fondům v rozpočtech územní úrovně</t>
  </si>
  <si>
    <t>Finanční prostředky byly určené na úhradu služeb v souvislosti s užíváním bytových jednotek, které jsou určeny pro pedagogické pracovníky v objektu Heranova 1547.</t>
  </si>
  <si>
    <t>Paragraf 3111, ORG 81057, i s ÚZ 84</t>
  </si>
  <si>
    <t>Paragraf 3111, položka 6122</t>
  </si>
  <si>
    <t>Finanční prostředky byly čerpány  na úhradu splátek jistiny na základě Smluv o poskytování energetických služeb se zaručeným výsledkem za mateřské školy (úhrady se provádí dle platebních kalendářů v měsících dubnu a říjnu). Dále byly hrazeny projektové práce na zajištění statiky FMŠ Mohylová 1964 a rekonstrukce mlhovišť v areálech MŠ Herčíkova 2190 a MŠ Klausova 2188.</t>
  </si>
  <si>
    <t>Finanční prostředky z HMP byly čerpány na akci MŠ Ovčí Hájek 2174 - revitalizace části komunikace na zelenou plochu začleněnou následně do areálu MŠ.</t>
  </si>
  <si>
    <t xml:space="preserve">Finanční prostředky byly čerpány na nákup praček pro MŠ Klausova 2449. </t>
  </si>
  <si>
    <t>odbor životního prostředí (PD na rekonstrukci DH Amforova, DH na Velké Ohradě, SH a DH na Nových Butovicích, rekonstrukce povrchu a oplocení SH v Třebonicích, vybudování veřejného hřiště pro psy K sopce a DH v Centrálním parku - Sova)</t>
  </si>
  <si>
    <t>odbor dopravy (zpracování dopravní studie úprav stávajících okružních křižovatek na Velké Ohradě)</t>
  </si>
  <si>
    <t>odbor majet., byt. a invest. (pronájem plotových dílců na akci Parkování v lokalitě Velká Ohrada, na opravu veřejného prostoru tržiště Luka, na akci Rozšíření parkovacích míst v ulici Bellušova a na akci Úprava parkoviště Janského II.)</t>
  </si>
  <si>
    <t>odbor sociální péče (příspěvek organizacím na sociální a pečovatelské služby a na sociální pomoc dětem a mládeži, výdaje na pořádání Výstavy sociálních služeb, oblast protidrogové prevence, na nízkoprahové a terénní programy, kluby seniorů, na Senior akademii a Retro kavárnu, semináře pro pěstouny, práce s národnostními menšinami, výdaje v souvislosti s výkonem SPOD, výdaje na azylový byt, výdaje na zajištění lůžek v Domově pro seniory)</t>
  </si>
  <si>
    <t>odbor majet., byt. a invest. (úhrada servisních prací v KD Mlejn dle uzavřených smluv - výtahy, hasiči, klimatizace, vzduchotechnika, pult centrální ochrany a údržba zeleně, opravy sportovních zařízení v majetku MČ Praha 13)</t>
  </si>
  <si>
    <t>dotace pro SDH Stodůlky</t>
  </si>
  <si>
    <t xml:space="preserve">odbor soc. péče (výdaje na 8 sociálních pohřbů a úpravu dvou hrobových míst) </t>
  </si>
  <si>
    <t>kancelář tajemníka úřadu - ref. e-governmentu a odd. projektových řízení (dálkový přístup do katastru nemovitostí a spoluúčast, předfinancování projektů z fondů EU)</t>
  </si>
  <si>
    <t>kancelář tajemníka úřadu - sociální fond zaměstnavatele (stravenky, příspěvky na tábory, penzijní připojištění, finanční dary k životnímu jubileu, nájemné a pohoštění při sportovním dnu, výdaje v souvislosti s pořádáním vánočního setkání se zaměstnanci)</t>
  </si>
  <si>
    <t>odbor stavební (zaměření výšek bodů rozestavěné stavby a za zhotovení digitálních podkladů)</t>
  </si>
  <si>
    <t>kancelář tajemníka - referát krizového řízení (pohoštění při zasedání Bezpečnostní rady a při akcích pod záštitou Bezpečnostní rady)</t>
  </si>
  <si>
    <t xml:space="preserve">odbor informatiky (výdaje na nákup výpočetní techniky, tiskáren, frankovacího stroje a licence)    </t>
  </si>
  <si>
    <t>odbor hospodářské správy (doplatek za nákup zakladačů dokumentů, nákup dvou nových služebních vozidel a výměna bezpečnostních kamer)</t>
  </si>
  <si>
    <t>Sociální fond zaměstnavatele + Fond občanských obřadů</t>
  </si>
  <si>
    <t>Fond rezerv a rozvoje</t>
  </si>
  <si>
    <t>SOCIÁLNÍ FOND ZAMĚSTNAVATELE</t>
  </si>
  <si>
    <t>Zůstatek k   1. 1. 2019</t>
  </si>
  <si>
    <t xml:space="preserve">Kč </t>
  </si>
  <si>
    <t>Příjmy:</t>
  </si>
  <si>
    <t>Příděl finančních prostředků z rozpočtu úřadu</t>
  </si>
  <si>
    <t>Kč</t>
  </si>
  <si>
    <t>Výdaje:</t>
  </si>
  <si>
    <t>Odměny členů zastupitelstev</t>
  </si>
  <si>
    <t xml:space="preserve">Nákup mateirálu </t>
  </si>
  <si>
    <t>Nákup ostatnjích paliv a energie</t>
  </si>
  <si>
    <t xml:space="preserve">Příspěvek na stravné </t>
  </si>
  <si>
    <t xml:space="preserve">Penzijní připojištění </t>
  </si>
  <si>
    <t>Příspěvek na dětské tábory</t>
  </si>
  <si>
    <t>Životní jubileum</t>
  </si>
  <si>
    <t>Sportovní den - nájemné</t>
  </si>
  <si>
    <t>Sportovní den - pohoštění</t>
  </si>
  <si>
    <t xml:space="preserve">Kulturní akce - hudba </t>
  </si>
  <si>
    <t xml:space="preserve">Kulturní akce - pohoštění </t>
  </si>
  <si>
    <t>VÝDAJE CELKEM</t>
  </si>
  <si>
    <t>Zůstatek k   31.12. 2019</t>
  </si>
  <si>
    <t>FOND OBČANSKÝCH OBŘADŮ</t>
  </si>
  <si>
    <t>Příděl finančních prostředků z nedaňových příjmů</t>
  </si>
  <si>
    <t>Výdaje na úpravu členů ZMČ</t>
  </si>
  <si>
    <t>Výdaje na úpravu zaměstnanců úřadu</t>
  </si>
  <si>
    <t>FOND REZERV A ROZVOJE</t>
  </si>
  <si>
    <t>Připsané úroky</t>
  </si>
  <si>
    <t>odbor starosty - převod do 2020</t>
  </si>
  <si>
    <t>odbor tajemníka - převod do 2020</t>
  </si>
  <si>
    <t>odbor tajemníka - projekty do 2020</t>
  </si>
  <si>
    <t>odbor soc. péče - převod do 2020</t>
  </si>
  <si>
    <t>odbor školství - převod do 2020</t>
  </si>
  <si>
    <t>Kargea, s.r.o.</t>
  </si>
  <si>
    <t>1)</t>
  </si>
  <si>
    <t>2)</t>
  </si>
  <si>
    <t>Kasys, s.r.o.</t>
  </si>
  <si>
    <t>3)</t>
  </si>
  <si>
    <t>Arbofolium s.r.o.</t>
  </si>
  <si>
    <t>4)</t>
  </si>
  <si>
    <t>Kargea s.r.o.</t>
  </si>
  <si>
    <t>5)</t>
  </si>
  <si>
    <t>Bankovní poplatky</t>
  </si>
  <si>
    <t>VÝDAJE ÚHRNEM</t>
  </si>
  <si>
    <t>1) oprava tržiště Luka</t>
  </si>
  <si>
    <t>2) oprava tržiště Luka</t>
  </si>
  <si>
    <t>3) zakladač dokumentů Rotomat</t>
  </si>
  <si>
    <t>z toho: ORJ 117 (odbor majet., byt. a invest., str. 44)</t>
  </si>
  <si>
    <t>ORJ 118 (odbor majet., byt. a invest., str. 44)</t>
  </si>
  <si>
    <t>ORJ 143 (ref. krizového řízení, str. 29)</t>
  </si>
  <si>
    <t xml:space="preserve">           ORJ 118 (odbor majet., byt a invest., str. 77)</t>
  </si>
  <si>
    <t xml:space="preserve">       z toho:            ORJ 260 (odbor živ.prostředí, str. 57)</t>
  </si>
  <si>
    <t>ORJ 217 (odbor majet., byt. a invest., str. 44)</t>
  </si>
  <si>
    <t>ORJ 218 (odbor majet., byt. a invest., str. 44)</t>
  </si>
  <si>
    <t xml:space="preserve">           ORJ 218 (odbor majet., byt a invest., str. 77)</t>
  </si>
  <si>
    <t xml:space="preserve">           ORJ 260 (odbor živ.prostředí, str. 87)</t>
  </si>
  <si>
    <t>z toho: ORJ 317 (odbor majet., byt. a invest., str. 44)</t>
  </si>
  <si>
    <t>ORJ 301 (odbor dopravy, str. 49)</t>
  </si>
  <si>
    <t>ORJ 318 (odbor majet., byt. a invest., str. 44)</t>
  </si>
  <si>
    <t xml:space="preserve">           ORJ 317 (odbor majet., byt a invest., str. 77)</t>
  </si>
  <si>
    <t xml:space="preserve">           ORJ 318 (odbor majet., byt a invest., str. 77)</t>
  </si>
  <si>
    <t xml:space="preserve">      z toho:  neinvestiční příspěvky (MŠ a ZŠ, str. 70 až 73)</t>
  </si>
  <si>
    <t>ORJ 405 (Neinvestiční rezerva z VHP, str. 42)</t>
  </si>
  <si>
    <t>ORJ 450 (odbor školství, str. 50)</t>
  </si>
  <si>
    <t>ORJ 442, 450 (odbor školství, str. 54)</t>
  </si>
  <si>
    <t>ORJ 442, 449 a 450 (odbor školství, str. 52)</t>
  </si>
  <si>
    <t>ORJ 451 (Rekreační objekt Kozel, str. 69)</t>
  </si>
  <si>
    <t>ORJ 481 (Dům dětí a mládeže, str. 69)</t>
  </si>
  <si>
    <t>ORJ 435 (kancelář MS Zelený), str. 26</t>
  </si>
  <si>
    <t>ORJ 480 (oblast kult., těl. a sport. činností, str. 40)</t>
  </si>
  <si>
    <t>z toho: ORJ 450 (odbor školství, str. 79)</t>
  </si>
  <si>
    <t>ORJ 480 (Oblast kult., těl.a sport.činností, str. 83)</t>
  </si>
  <si>
    <t>ORJ 435 (kancelář MS Zeleného, str. 82)</t>
  </si>
  <si>
    <t>ORJ 453, 454 (transfery zřízeným PO, str. 85)</t>
  </si>
  <si>
    <t xml:space="preserve">                 ORJ 555 (odbor soc.péče, str. 59) </t>
  </si>
  <si>
    <t>ORJ 505 (odbor ekonomický, str. 43)</t>
  </si>
  <si>
    <t>ORJ 505 (neinv. rezerva z VHP, str. 42)</t>
  </si>
  <si>
    <t>ORJ 510 (odbor informatiky, str. 68 )</t>
  </si>
  <si>
    <t>ORJ 517 (odbor majet., byt. a invest., str. 44)</t>
  </si>
  <si>
    <t>ORJ 525 (odbor hospodářské správy, str. 65)</t>
  </si>
  <si>
    <t>ORJ 539 (Agenda 21, str. 38)</t>
  </si>
  <si>
    <t>ORJ 541 (kancelář tajemníka úřadu, str. 29)</t>
  </si>
  <si>
    <t>ORJ 542,555 (projekt Společná adresa, str. 64)</t>
  </si>
  <si>
    <t>ORJ 542 (kancelář tajemníka úřadu, str. 29)</t>
  </si>
  <si>
    <t>ORJ 580 (oblast kult., těl. a sport. činností, str. 40)</t>
  </si>
  <si>
    <t>Středisko sociálních služeb, ORJ 582, (str. 69)</t>
  </si>
  <si>
    <t>ORJ 582 (Středisko sociálních služeb, str. 84)</t>
  </si>
  <si>
    <t xml:space="preserve">  z toho:        ORJ 634 (odd. tisku a informací, str. 24)</t>
  </si>
  <si>
    <t xml:space="preserve">                                 ORJ 646 (odbor obč.- správní, str. 56)</t>
  </si>
  <si>
    <t>ORJ 680 (oblast kult.,těl.a sport. činn., str.40)</t>
  </si>
  <si>
    <t>ORJ 617 (odbor majet., byt. a invest., str. 44)</t>
  </si>
  <si>
    <t>Kulturní dům Mlejn, ORJ 683, (str. 69)</t>
  </si>
  <si>
    <t>ORJ 705 (rezerva na krizová opatření, str. 23)</t>
  </si>
  <si>
    <t>Požární ochrana SDH, ORJ 743 (ref.kriz.říz., str. 29)</t>
  </si>
  <si>
    <t xml:space="preserve">Požární ochrana MČ, ORJ 725 (odb.hosp.spr., str. 65)                                                                                    </t>
  </si>
  <si>
    <t>Požární ochrana SDH, ORJ 743 (ref.kriz.říz., str. 88)</t>
  </si>
  <si>
    <t>z toho:  ORJ 817 (odbor majet., byt. a invest., str. 77)</t>
  </si>
  <si>
    <t>z toho:  ORJ 818 (odbor majet., byt. a invest., str. 77)</t>
  </si>
  <si>
    <t xml:space="preserve">         ORJ 820 (bytový fond, str. 90)</t>
  </si>
  <si>
    <t>z toho:   ORJ  817 (odbor majet., byt. a invest., str. 44)</t>
  </si>
  <si>
    <t>ORJ 855 (odbor soc. péče, str. 59)</t>
  </si>
  <si>
    <t>ORJ 942 (kancelář tajemníka úřadu, str. 29)</t>
  </si>
  <si>
    <t xml:space="preserve">        z toho:               ORJ 933 (kancelář starosty, str. 24)</t>
  </si>
  <si>
    <t>ORJ 935 (kancelář MS Zelený, str. 26)</t>
  </si>
  <si>
    <t>ORJ 936 (kancelář MS RNDr. Plesníková, str. 27)</t>
  </si>
  <si>
    <t>ORJ 937 (kancelář MS Zeman, str. 28)</t>
  </si>
  <si>
    <t>ORJ 939 (Agenda 21, str. 38)</t>
  </si>
  <si>
    <t>ORJ 940 (kancelář tajemníka úřadu, str. 29)</t>
  </si>
  <si>
    <t>ORJ 940, 942 (kancelář tajemníka úřadu, str. 29)</t>
  </si>
  <si>
    <t>ORJ 941 (kancelář tajemníka úřadu, str. 29)</t>
  </si>
  <si>
    <t>ORJ 932 (OKS, odd.organiz. administrativní, str. 24)</t>
  </si>
  <si>
    <t>ORJ 926 (OHS, autoprovoz, str. 65)</t>
  </si>
  <si>
    <t>ORJ 905  (odbor ekonomický, str. 43)</t>
  </si>
  <si>
    <t>ORJ 944 (odbor legisl. - právní, str. 47)</t>
  </si>
  <si>
    <t>ORJ 970 (odbor stavební, str. 48)</t>
  </si>
  <si>
    <t>ORJ 946 (odbor obč.- správní, str. 56)</t>
  </si>
  <si>
    <t>ORJ 925 (odbor hosp. správy, str. 65)</t>
  </si>
  <si>
    <t>ORJ 917 (odbor majet., byt. a invest., str. 44)</t>
  </si>
  <si>
    <t>ORJ 910 (odbor informatiky, str. 68)</t>
  </si>
  <si>
    <t>ORJ 940,942 (Projekt Cesta k dalšímu rozvoji, str. 36)</t>
  </si>
  <si>
    <t>ORJ 905,925,942, 950 (Volby do EU, str. 37)</t>
  </si>
  <si>
    <t>ORJ 939 (výbory a komise, str. 39)</t>
  </si>
  <si>
    <t>ORJ 939 (uvolněný radní, str. 39)</t>
  </si>
  <si>
    <t>ORJ 943 (kancelář tajemníka, ref.kriz.řízení, str. 29)</t>
  </si>
  <si>
    <t>z toho:          ORJ 910 (odbor informatiky, str. 81)</t>
  </si>
  <si>
    <t>ORJ 925, 926 (odbor hospodářské správy, str. 89)</t>
  </si>
  <si>
    <t>z toho:           ORJ 1005 (ekonom. odbor, str. 43)</t>
  </si>
  <si>
    <t xml:space="preserve">                            ORJ 1005 (ekonom. odbor, str. 43)</t>
  </si>
  <si>
    <t>ORJ 1005 (ekonom. odbor, str. 43)</t>
  </si>
  <si>
    <t>ORJ 1005,1055 (vratka dotace, str. 23)</t>
  </si>
  <si>
    <t>ORJ 1050 (projekt Primas, str. 50)</t>
  </si>
  <si>
    <t>Ostatní výdaje, ORJ 1005 (str. 23)</t>
  </si>
  <si>
    <t>Výbory a komise a uvolněný radní</t>
  </si>
  <si>
    <t>odbor životního prostředí (komplexní péče o veřejnou zeleň a služby spojené s ochranou a obnovou obce a krajiny, opravy pěších komunikací, DH a SH, deratizace hlodavců, likvidace nepovolených skládek, sáčky na psí exkrementy, výdaje spojené s provozem vodohosp. zařízení, dendrologické posudky dřevin, bezpečnostní řezy stromů, zmlazování keřových skupin a ekologická výchova)</t>
  </si>
  <si>
    <t>odbor majet.,byt. a invest. (na rekonstrukce a úpravy chodníků)</t>
  </si>
  <si>
    <t>odbor školství (úhrada úroků a služeb managementu za MŠ a ZŠ vyplývajících ze smluv o poskyt. energet.služeb, nezbytné opravy a údržba na MŠ, ZŠ a DDM a ve školních jídelnách, pronájmy bazénu, čištění tukových filtrů a platby za správu objektů ZŠ, MŠ, DDM a RO Kozel firmě IKON, zajištění kurzů první pomoci pro žáky)</t>
  </si>
  <si>
    <t>kancelář MS Zeleného (multif. zařízení na letní a zimní údržbu)</t>
  </si>
  <si>
    <t>kancelář MS Zelený (oprava DH a budovy RO Kozel)</t>
  </si>
  <si>
    <t xml:space="preserve">Jedná se o účelové finanční transfery ve výši 708 000 Kč na výkon pěstounské péče, 23 138 474 Kč na Podporu škol formou projektů zjednodušeného vykazování, 2 094 184 Kč na projekt Místní akční plán vzdělávání II, 1 505 400 Kč na projekt Společná adresa - Praha 13,           8 477 200 Kč na úhradu nákladů vzniklých v souvislosti s výkonem sociálně - právní ochrany dětí, 2 042 880 Kč na volby do Evropského parlamentu v roce 2019, 909 384 Kč na projekt Využití inovačního řešení pro posílení strategického řízení Prahy 13, 1 265 390 Kč na projekt Cesta k dalšímu rozvoji MČ Praha 13, 570 006 Kč na akci Revitalizace veřejné zeleně v majetku MČ Praha 13, 2 267 000 Kč na podporu sociálních služeb na území HMP - SSS Praha 13,  1 110 666 Kč na výkon sociální práce a 639 746 Kč jako doplatek za volby z roku 2018,           32 340 Kč na výdaje spojené se sčítáním lidu a domu v roce 2021, 302 970 Kč na projekt Školní obědy dostupné pro každé dítě IV.  </t>
  </si>
  <si>
    <t>Jedná se o účelové finanční transfery v částkách 29 140 Kč na realizaci projektu Systémová podpora výuky ČJ, 3 235 762 Kč na projekt Primas Prahy 13, 18 000 000 Kč na akci ZŠ Kuncova 1580 - výstavba učeben a bytových jednotek, 17 000 000 na akci FZŠ Trávníčkova - výstavba učeben a bytových jednotek, 13 927 000 Kč účelová dotace z VHP, 552 600 Kč na projekty specifické primární prevence, 185 000 Kč na projekty na podporu vzdělávání, 330 000 Kč na projekty ke zlepšení stavu životního prostředí, 9 942 288 na ostatní projekty OP Praha - pól růstu,             782 000 Kč na podporu sociálních služeb na území HMP - SSS Praha 13, 28 000 Kč na projekt v oblasti prevence kriminality v roce 2019, 15 000 Kč na akci Workshop migrace a doba postpravdivá, 150 000 Kč na přípravu a zkoušky zvláštní odborné způsobilosti, 34 361 000 Kč na posílení mzdových prostředků zaměstnancům ve školství, 1 015 000 Kč na provoz JSDH Třebonice a Stodůlky, 5 034 000 Kč pro MŠ Ovčí Hájek - revitalizace části komunikace na zelenou plochu začleněnou do areálu MŠ, 7 000 000 Kč na Revitalizace vnitrobloku Fingerova, 3 000 000 Kč na Vybudování DH v Centrální parku a 458 320 Kč v rámci vrácení 100% podílu MČ na celkové daňové povinnosti HMP na DPPO za rok 2018, 191 500 Kč na dofinancování projektů intenzivních kurzů ČJ pro žáky ZŠ s odlišným mateřským jazykem, 200 000 Kč na podporu v oblasti řešení problematiky bezdomovectví, 5 000 Kč příspěvek od MČ Řeporyje na výdaje spojené s činností klubu seniorů.</t>
  </si>
  <si>
    <t>V průběhu hodnoceného období byl počet žádostí o vydání listů a koncesí mírně vyšší.</t>
  </si>
  <si>
    <t>V průběhu hodnoceného období byl počet žádostí ze strany občanů MČ Praha 13 o lovecké a rybářské lístky mírně vyšší.</t>
  </si>
  <si>
    <t>5) oprava svahu v Centrálním parku</t>
  </si>
  <si>
    <t>4) zahradnické práce Rozšíření parkovacího stání Bellušova</t>
  </si>
  <si>
    <t>Finanční prostředky byly čerpány na platy zaměstnanců v pracovním poměru včetně příslušných odvodů na sociální pojištění a zdravotní pojištění a náhrad mezd v době nemoci v rámci transferů na výkon pěstounské péče (ÚZ 13010). Čerpání proběhlo na platy a příslušné odvody a náhrady mezd v době nemoci v rámci výkonu sociálně-právní ochrany dětí (ÚZ 13011) a výkonu sociální práce (ÚZ 13015).</t>
  </si>
  <si>
    <t>Z položky transferů byly odeslány schválené  dotace jednotlivým organizacím, např. s ÚZ 98 v oblasti sportu bylo vyplaceno 920 900 Kč a osmnáct individuálních dotací v hodnotě 2 986 000 Kč a s ÚZ 0 byly vyplaceny programové dotace např. pro studio Damůza, Divadlo D 13, Taneční studio Mirabel, spolek Šikovné děti, Pontias s.r.o., Dance Heaven, Art Mozaika, Centrum pro dětský sluch TamTam, Senior fitnes z.s., Moudrá sovička  z.s., Petangue pro vás z.s., Klubu českých turistů, p. Maděrovi na realizaci koncertu v rámci Festivalu volného času, pí. Forejtové pro jejího syna, který se věnuje závodnímu tanci, Petru Civínovi, který se věnuje sportu Flyboard.</t>
  </si>
  <si>
    <t>Finanční prostředky byly čerpány na nákup DHDM (např. digitální teploměr, tiskárna štítků, klap rámy na plakáty do atria radnice, reklamní áčko). Dále na pořízení kancelářských potřeb, nářadí a materiálu pro realizaci výstav, na ozvučení koncertu na radnici, projekci Kinobusu a doprovodný koncert na Slunečním náměstí, na pohoštění během sportovních a kulturních akcí a na zakoupení trik k potisku pro sportovní soutěž, medailí a dárků. Byly vyplaceny schválené dotace jednotlivým organizacím, např. s ÚZ 98 TJ Stodůlky Praha, z.s. a PVK Olymp Praha, z.s., BK HB Basket Praha, Petře Škábové - Plavecká škola Bouble Trouble, Yamka minigolfclub Butovice, Včelín Ořech, Jindřišce Vaněčkové na podporu její sportovní činnosti, šest individuálních dotací a s ÚZ 0 programové dotace např. Proxima sociále o.p.s. a další dotace ve výši 153 000 Kč.</t>
  </si>
  <si>
    <t>Z položky transferů byly odeslány schválené dotace jednotlivým organizacím, např. s ÚZ 98 Mateřské škole a základní škole speciální Diakonie ČCE Praha 5, spolku Osvěta, Petangue pro vás, Rada rodičů při ZŠ Mohylová a s ÚZ 0 programová dotace, např. pro spolek Osvěta, Moudrá sovička, atd.</t>
  </si>
  <si>
    <t>Finanční prostředky byly částečně určeny na úhradu služeb energetického managementu a úroků na základě uzavřených "Smluv o poskytování energetických služeb se zaručeným výsledkem" za mateřské školy. Platby se provádí 2x ročně, vždy v dubnu a v říjnu. Bylo čerpáno na úhradu za pronájem plaveckého bazénu v Gymnáziu J. Hejrovského a za pronajatý pozemek MŠ Vlasákova 955, na platby za správu objektů MŠ firmě IKON a za čištění odpadů, kanalizace, revize elektroinstalace, hromosvodů. Byly hrazeny pouze neodkladné opravy a údržbové práce.</t>
  </si>
  <si>
    <t>Finanční prostředky byly částečně určeny na úhradu služeb energetického managementu a úroků na základě uzavřených "Smluv o poskytování energetických služeb se zaručeným výsledkem" za DDM. Platby se provádí 2x ročně, vždy v dubnu a v říjnu. Bylo čerpáno na platby za správu objektů DDM a Kozel firmě IKON a za plakety J. A. Komenského pro vybrané oceňované pedagogické pracovníky a pohoštění na Den učitelů. Rovněž bylo čerpáno na opravy na DDM Chlupova 1800 a na platbu daně z nemovitých věcí za objekt Kozel.</t>
  </si>
  <si>
    <t>Finanční prostředky byly částečně určeny na úhradu služeb energetického managementu a úroků na základě uzavřených "Smluv o poskytování energetických služeb se zaručeným výsledkem" za základní školy. Platby se provádí 2x ročně, vždy v dubnu a v říjnu. Bylo čerpáno na úhradu za pronájem plaveckého bazénu v Gymnáziu J. Heyrovského pro žáky ze základních škol, na platby za správu objektů ZŠ firmě IKON a ostatní poskytnuté služby, na doplatek akce Výstavba kuchyně a jídelny v areálu FZŠ Trávníčkova 1744 - vnitřní vybavení kuchyně a jídelny neinvestičního charakteru (ÚZ 118), na neodkladné opravy a údržbové práce, na čištění odpadů a kanalizace, revize elektroinstalace, hromosvodů a plynu. V průběhu 4. čtvrtletí se uskutečnilo čerpání na zajištění kurzů první pomoci pro 8. ročníky základních škol a za platbu za projekt Příběhy našich sousedů (ÚZ 98).</t>
  </si>
  <si>
    <t>Jednalo se o výdaje na nákup gratulací a dárkových balíčků k životním jubileím, na úhradu služeb zvukaře při svatebních obřadech a vítání občánků, na zakoupení občerstvení pro účinkující při občanských obřadech, na obstarání pozvánek, pamětních knížek, jednotlivých balených květin a hraček na vítání občánků.</t>
  </si>
  <si>
    <t>Finanční prostředky zahrnovaly výdaje na nákup umělých květin do obřadní síně pro svatební obřady, na služby tlumočníků, na uhrazení lékařských zpráv a na výdaje na znalečné a svědečné při přestupkovém řízení.</t>
  </si>
  <si>
    <t>Položka byla určena pro dotace v oblasti sociálních a návazných služeb a rodinné politiky pro rok 2019. V hodnoceném období byla zaslána dotace Tichému světu - chráněné pracoviště, o.p.s. a Tichý svět, o.p.s.</t>
  </si>
  <si>
    <t>Finanční prostředky byly určeny pro dotace v oblasti sociálních a návazných služeb a rodinné politiky pro rok 2019. V hodnoceném období byly zaslány dotace pro organizaci Tři, o.p.s., Diakonii ČCE, Cesta domů, z.ú.</t>
  </si>
  <si>
    <t>Jednalo se o poměrnou část za spotřebu výdajů, které byly hrazeny z dotačních prostředků určených na výkon pěstounské péče (ÚZ 13010), na sociálně-právní ochranu dětí (ÚZ 13011) a na sociální práce (ÚZ 13015).</t>
  </si>
  <si>
    <t xml:space="preserve">Finanční prostředky byly čerpány na položce 5123 na montáž tažného zařízení pro služební vozidlo VW Caddy. Prostředky byly dále použity na nákup ochranných nápojů dle Zákoníku práce do stojanů na pitnou vodu, na nákup ochranných pomůcek, pracovních oděvů a pracovní obuvi, na doplnění stávajících lékárniček na základě požadavků jednotlivých odborů a na zakoupení profesního oblečení pro zaměstnance hospodářské správy, kteří zabezpečují ostrahu radnice MČ Praha 13. </t>
  </si>
  <si>
    <t xml:space="preserve">Jednalo se o doplatek podpory ze SFŽP na akci  Revitalizace veřejné zeleně v majetku MČ Praha 13, který uvolnil část našich vlastních zdrojů investovaných do projektu. </t>
  </si>
  <si>
    <t>Jedná se o investiční transfery zřízeným příspěvkovým organizacím v rámci OP Praha - pól růstu. Podstatnou část tvořil projekt Modernizace zařízení a vybavení škol Prahy 13 a zbylou část projekt Investice za účelem zvýšení kvality a dostupnosti základního vzdělávání, investice do pořízení výukových pomůcek pro práci se žáky dle SVP a do vybavení potřebného pro rozvoj čtenářské a informační gramotnosti a projekt Investice do pořízení výukových pomůcek pro práci s dětmi a investice do venkovní učebny.</t>
  </si>
  <si>
    <t>Finanční prostředky byly použity na úhradu doplatku za nákup dvou zakladačů dokumentů pro potřeby odboru osobních dokladů a evidence obyvatel, rozšíření chladícího zařízení FanCoil v 1. patře a výměnu bezpečnostních kamer v celkové výši 1 581 920 Kč. Prostředky byly dále použity ve výši 834 780 Kč na nákup třetího zakladače dokumentů pro potřeby odboru osobních dokladů a evidence obyvatel.</t>
  </si>
  <si>
    <t xml:space="preserve">projekt Místní akční plán II. pro Prahu 13 (výdaje na realizaci projektu)  </t>
  </si>
  <si>
    <t>odbor školství  (úhrada splátek jistiny na základě Smluv o poskyt. energ.služeb se zaruč.výsledkem za MŠ a ZŠ a DDM Stodůlky, akce Výstavba kuchyně a jídelny ve FZŠ Trávníčkova 1744, akce Výstavba učeben a bytových jednotek na ZŠ Kuncova a Trávníčkova, výstavba hřiště Klausova, akce Úprava venkovních ploch, realizace ocelové mříže a úprava elektrorozv.na ZŠ Kuncova, nákup praček pro MŠ Klausova, rekonstr.mlhovišť v MŠ Herčíkova a Klausova)</t>
  </si>
  <si>
    <t>odbor ekonomický - cestovné hrazené z dotace v rámci výkonu SPOD a výkonu soc. péče</t>
  </si>
  <si>
    <t>Jedná se o finanční zdroje ze státního rozpočtu, na které má obec právní nárok. Naše MČ obdržela na výkon státní správy na rok 2019 částku ve výši 44 253 000 Kč.</t>
  </si>
  <si>
    <t>Převody na krytí výdajů hlavní činnosti byly na rok 2019 schváleny ve výši 56 600 000 Kč. Realizovaný převod v roce 2019 činil 50 000 000 Kč.</t>
  </si>
  <si>
    <t>Jedná se o výběr místního poplatku. Výběr poplatku je vyšší z důvodu většího počtu stavebních prací a revitalizací bytového fondu na obvodu MČ Praha 13, a s tím souvisejících užívaných ploch pro potřeby zařízení staveniště. Pozitivně se projevuje i nárůst reklamních a prodejních zařízení a restauračních zahrádek.</t>
  </si>
  <si>
    <t>Jedná se o nařízené odvody z investičního fondu příspěvkových organizací a jejich následné vrácení ZS a MŠ ve výši 84 000 Kč ZŠ Klausova, 618 500 Kč FZŠ Trávníčkova,  54 000 Kč ZŠ Klausova, 120 000 Kč FZŠ Fingerova, 700 000 Kč FZŠ Brdičkova, 200 000 Kč FZŠ Fingerova, 347 000 Kč ZŠ Kuncova, 102 700 Kč ZŠ Mohylová,  98 800 Kč MŠ Běhounkova, 142 000 Kč MŠ Husníkova, 74 000 Kč MŠ Mohylová, 70 000 Kč MŠ Trávníčkova a 47 000 Kč RO Kozel. Na základě rozhodnutí zřizovatele došlo k vrácení zůstatku dotace z roku 2018 Středisku sociálních služeb 1 079 357,73 Kč.</t>
  </si>
  <si>
    <t>Na této položce se evidují sankce za porušení obecně závazných předpisů v souvislosti s činností odboru (jde o pokuty za přestupek proti stavebnímu zákonu).</t>
  </si>
  <si>
    <t>Jedná se o vrácení nevyčerpaných dotací na základě pokynu MHMP v průběhu roku 2019 v rámci projektu Šablony pro MŠ a ZŠ - FZŠ Brdičkova ve výši 11 214 Kč, v rámci projektu Školní obědy pro každé dítě  - FZŠ Trávníčkova ve výši 34 860 Kč, ZŠ Mládí ve výši 54 390 Kč a dobropis od Institutu pro veřejnou správu ve výši 24 020 Kč za případ z roku 2018 - ZOZ (zkoušky odborné způsobilosti).</t>
  </si>
  <si>
    <t>Výdaje byly určeny na nákupy vnitřního vybavení kanceláří v odboru kanceláře starosty, na technické vybavení při různých akcích, na tuzemské a zahraniční cesty starosty a na transfery pro spolky, občanská sdružení a neziskové a podobné organizace. Finanční prostředky byly použity na nákupy drobného materiálního vybavení kanceláře starosty (filtry do kávovaru a květiny pro jubilanty), na nákup kávovaru, na pronájem www stránek, na právní zastupování MČ Praha 13, dále např. na zajištění akce Dětský karneval, Bezpečná třináctka, Čarodějnice Prahy 13, Den dětí Prahy 13, Třebonické letní hry, Koncert pro park, Psí den s Prahou 13, Cirkus pro MŠ, Čertovsky popletené Vánoce, Vánoční koncert 2019 Orchestru Václava Hybše, Andělské Vánoce, na pohoštění návštěv u starosty, na věcné dary pro jubilanty (ředitele ZŠ, MŠ, a seniory), na dárky pro děti. Rovněž byly poukázány prostředky pí. Němcové Bláhové na pobyt její nezletilé dcery na klinice Armandi Therapy Clinic v Praze 2. Rovněž byly čerpány např. výdaje na financování studií a analýz pro všechny odbory úřadu - Sociologická analýza - parkovací zóny na Praze 13, Vyjádření k reprodukčním nákladům na pořízení stavby - bytového domu v lokalitě Prahy 13. Také byly provedeny přesuny finančních prostředků např. na odbor majetkový, bytový a investiční na Studii možnosti umístění parkovacích stání v lokalitě Velká Ohrada, na odbor dopravy na Studii možných úprav okružních křižovatek na sídlišti Velká Ohrada, na odbor kanceláře tajemníka na Rizikovou analýzu výkonu činností ÚMČ Praha 13 v samostatné působnosti a výkonu činností v přenesené působnosti státní správy. Prostředky nebyly čerpány u položky cestovného z důvodu neuskutečněných služebních cest a u transferů u spolků a neziskových organizací, neboť žádný spolek ani nezisková organizace nepožádaly o finanční příspěvky.</t>
  </si>
  <si>
    <t>Finanční prostředky byly čerpány na nákup ručního akumulátorového vysavače pro potřeby kanceláře, dále na nákup řezaných květin, drobného materiálu a nealkoholických nápojů určených k pohoštění při pracovních jednáních. Dále bylo čerpáno na zajištění podia na akci v Centrální parku - Rozloučení se školou a na kompletní zajištění a realizaci akce rovněž v Centrálním parku - Pohádkový les - Skřítkové a víly. Věcné dary byly použity k obdarování dětí v rámci sportovních soutěží a kulturně-společenských akcí konaných pod záštitou místostarostky a na vánoční dary jako poděkování pracovníkům spadajícím do její kompetence.</t>
  </si>
  <si>
    <t>Položka nespecifikované rezervy byla určena na krytí spoluúčasti MČ, případně pro předfinancování projektů z dotačních zdrojů EU. Položka majetku byla čerpána na předfinancování výdajů (1x notebook a 1x multifunkční zařízení) v rámci nového projektu Cesta k dalšímu rozvoji MČ Praha 13. Z položky služeb byla hrazena spoluúčast MČ Praha 13 u dvou aktuálních  dotačních projektů Využití inovačních řešení pro posílení strategického řízení Prahy 13 a Cesta k dalšímu rozvoji MČ Praha 13.</t>
  </si>
  <si>
    <t xml:space="preserve">Finanční prostředky byly čerpány na výdaje na zajištění ostrahy v domě pro seniory. Od 1.11.2016 uzavřela MČ Praha 13 podnájemní smlouvy na 7 bytů pro sociálně slabé občany. V souvislosti s tím byly finanční prostředky rovněž čerpány za úhradu zálohových plateb na spotřebu vody, tepla, elektřiny, ohřevu teplé vody, na úhradu nájemného, na úklid domu, odpadu a používání výtahu u těch nájemců, kteří zálohu nezaplatili v řádném termínu. Finanční prostředky byly určeny na úhradu za vypracování monitorovací zprávy na zateplené polikliniky. </t>
  </si>
  <si>
    <t>Jedná se o vrácení nevyčerpaných prostředků z projektu Primas Praha 13.</t>
  </si>
  <si>
    <t>V souladu s Výzvou č. 21 a na základě uzavřené Smlouvy o financování projektu v rámci Operačního programu Praha – pól růstu ČR byl realizován projekt „PRIMAS Praha 13“. Tento projekt,  financovaný z  prostředků EU, HMP a naší MČ, je  zaměřen na specifické vzdělávací potřeby žáků s  odlišným  mateřským  jazykem a na zavádění multikulturní výchovy v rámci vzdělávání na všech základních školách zřízených MČ Praha 13. Finanční prostředky byly čerpány na výdaje v souvislosti s realizací projektu. Projekt byl ukončen v červenci 2019.</t>
  </si>
  <si>
    <t>Příspěvky ostatním organizacím (příspěvkové, z.ú.)</t>
  </si>
  <si>
    <t xml:space="preserve">Kulturní dům Mlejn z.ú. </t>
  </si>
  <si>
    <t>Kulturní dům Mlejn - dotace na činnost z.ú.</t>
  </si>
  <si>
    <t>Jedná se o výběr místního poplatku. S ohledem na legislativní změny v problematice ochrany ovzduší (Zákon č. 201/2012 Sb., o ochraně ovzduší) došlo k převedení kompetencí v oblasti poplatků z obcí na kraje.</t>
  </si>
  <si>
    <t xml:space="preserve">Finanční prostředky byly čerpány na položce 5163 za poplatky za vedení účtu Fondu rezerv a rozvoje, na položce 5909 za např. odhad mezd za prosinec 2019, za vratky platby za sociální byty, a na položce 5362 za doplatek DPH za prosinec 2018 ve výši 865 Kč, doplatek DPH v roce 2019 ve výši 67 697 Kč a vratka odpočtu DPH v roce 2019 ve výši -429 845 Kč. </t>
  </si>
  <si>
    <t>Převody na rok 2019 byly naplánovány ve výši 40 000 000 Kč. Skutečně realizované převody na krytí akcí z TC a BJ v roce 2019 nastaly ve výši 21 734 160 Kč.</t>
  </si>
  <si>
    <t>ZHMP schválilo poskytnutí neinvestičních dotací městským částem hl. m. Prahy z obdrženého odvodu z výherních hracích přístrojů a jiných technických herních zařízení. Naše MČ obdržela dotace za období 1.7.2018 - 31.12.2018 ve výši 3 934 000 Kč, za období 1.1.2019 - 31.5.2019 ve výši 4 769 000 Kč a za období 1.6.2019 - 30.11.2019 ve výši 5 224 000 Kč. Čerpání těchto dotačních prostředků bude pokračovat v roce 2020.</t>
  </si>
  <si>
    <t>Bylo čerpáno na akce Výstavba kuchyně a jídelny v areálu FZŠ Trávníčkova 1744 (ORG 80765), Výstavba učeben a bytových jednotek na FZŠ Trávníčkova 1744 (ORG 80856), Výstavba multifunkčního hřiště na ZŠ Klausova 2450 (ORG 80926) a Výstavba učeben a bytových jednotek na ZŠ Kuncova 1580 (ORG 80855).</t>
  </si>
</sst>
</file>

<file path=xl/styles.xml><?xml version="1.0" encoding="utf-8"?>
<styleSheet xmlns="http://schemas.openxmlformats.org/spreadsheetml/2006/main">
  <numFmts count="6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F800]dddd\,\ mmmm\ dd\,\ yyyy"/>
    <numFmt numFmtId="166" formatCode="dd/mm/yy;@"/>
    <numFmt numFmtId="167" formatCode="dd/mm/yyyy"/>
    <numFmt numFmtId="168" formatCode="0.0%"/>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gt;0]#,##0&quot; Kč&quot;;[&lt;0]\-#,##0&quot; Kč&quot;;&quot;- Kč&quot;"/>
    <numFmt numFmtId="178" formatCode="\N\N\,\ d\.\ mmm\ yy"/>
    <numFmt numFmtId="179" formatCode="#,##0;\-#,##0"/>
    <numFmt numFmtId="180" formatCode="#,##0_ ;\-#,##0\ "/>
    <numFmt numFmtId="181" formatCode="#,##0_ ;[Red]\-#,##0\ "/>
    <numFmt numFmtId="182" formatCode="dd/mm/yy"/>
    <numFmt numFmtId="183" formatCode="#,##0.0"/>
    <numFmt numFmtId="184" formatCode="0.0"/>
    <numFmt numFmtId="185" formatCode="0.000%"/>
    <numFmt numFmtId="186" formatCode="0.0000%"/>
    <numFmt numFmtId="187" formatCode="#,##0.000"/>
    <numFmt numFmtId="188" formatCode="d/m/yy"/>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Red]0.00"/>
    <numFmt numFmtId="198" formatCode="_(* #,##0.000_);_(* \(#,##0.000\);_(* &quot;-&quot;??_);_(@_)"/>
    <numFmt numFmtId="199" formatCode="_(* #,##0.0_);_(* \(#,##0.0\);_(* &quot;-&quot;??_);_(@_)"/>
    <numFmt numFmtId="200" formatCode="#\ #,#00"/>
    <numFmt numFmtId="201" formatCode="0.0_);\(0.0\)"/>
    <numFmt numFmtId="202" formatCode="#,##0.0_);\(#,##0.0\)"/>
    <numFmt numFmtId="203" formatCode="0_);\(0\)"/>
    <numFmt numFmtId="204" formatCode="#,##0.0_);[Red]\(#,##0.0\)"/>
    <numFmt numFmtId="205" formatCode="_-* #,##0.0\ _K_č_-;\-* #,##0.0\ _K_č_-;_-* &quot;-&quot;?\ _K_č_-;_-@_-"/>
    <numFmt numFmtId="206" formatCode="#,##0.0\ _K_č;\-#,##0.0\ _K_č"/>
    <numFmt numFmtId="207" formatCode="#,##0.0\ _K_č"/>
    <numFmt numFmtId="208" formatCode="&quot;Yes&quot;;&quot;Yes&quot;;&quot;No&quot;"/>
    <numFmt numFmtId="209" formatCode="&quot;True&quot;;&quot;True&quot;;&quot;False&quot;"/>
    <numFmt numFmtId="210" formatCode="&quot;On&quot;;&quot;On&quot;;&quot;Off&quot;"/>
    <numFmt numFmtId="211" formatCode="#,##0.0;[Red]#,##0.0"/>
    <numFmt numFmtId="212" formatCode="0.0E+00"/>
    <numFmt numFmtId="213" formatCode="#,##0.00;[Red]#,##0.00"/>
    <numFmt numFmtId="214" formatCode="m/d/yyyy"/>
    <numFmt numFmtId="215" formatCode="0.0000000000"/>
    <numFmt numFmtId="216" formatCode="000\ 00"/>
    <numFmt numFmtId="217" formatCode="&quot;$&quot;#,##0.0"/>
    <numFmt numFmtId="218" formatCode="#,##0.00\ _K_č"/>
    <numFmt numFmtId="219" formatCode="#,##0.0\ &quot;Kč&quot;"/>
    <numFmt numFmtId="220" formatCode="d/m"/>
    <numFmt numFmtId="221" formatCode="[$¥€-2]\ #\ ##,000_);[Red]\([$€-2]\ #\ ##,000\)"/>
  </numFmts>
  <fonts count="67">
    <font>
      <sz val="10"/>
      <name val="Arial CE"/>
      <family val="0"/>
    </font>
    <font>
      <b/>
      <sz val="10"/>
      <name val="Arial CE"/>
      <family val="2"/>
    </font>
    <font>
      <u val="single"/>
      <sz val="10"/>
      <color indexed="12"/>
      <name val="Arial CE"/>
      <family val="0"/>
    </font>
    <font>
      <u val="single"/>
      <sz val="10"/>
      <color indexed="36"/>
      <name val="Arial CE"/>
      <family val="0"/>
    </font>
    <font>
      <sz val="8"/>
      <name val="Arial CE"/>
      <family val="2"/>
    </font>
    <font>
      <b/>
      <u val="single"/>
      <sz val="10"/>
      <name val="Arial CE"/>
      <family val="2"/>
    </font>
    <font>
      <u val="single"/>
      <sz val="10"/>
      <name val="Arial CE"/>
      <family val="2"/>
    </font>
    <font>
      <sz val="11"/>
      <name val="Arial CE"/>
      <family val="2"/>
    </font>
    <font>
      <b/>
      <sz val="12"/>
      <name val="Arial CE"/>
      <family val="2"/>
    </font>
    <font>
      <sz val="12"/>
      <name val="Arial CE"/>
      <family val="2"/>
    </font>
    <font>
      <b/>
      <sz val="18"/>
      <name val="Times New Roman CE"/>
      <family val="1"/>
    </font>
    <font>
      <sz val="9"/>
      <name val="Times New Roman CE"/>
      <family val="1"/>
    </font>
    <font>
      <b/>
      <sz val="12"/>
      <name val="Times New Roman CE"/>
      <family val="1"/>
    </font>
    <font>
      <b/>
      <sz val="11"/>
      <name val="Times New Roman CE"/>
      <family val="1"/>
    </font>
    <font>
      <b/>
      <sz val="11"/>
      <name val="Arial CE"/>
      <family val="2"/>
    </font>
    <font>
      <b/>
      <sz val="10"/>
      <color indexed="10"/>
      <name val="Times New Roman CE"/>
      <family val="1"/>
    </font>
    <font>
      <b/>
      <sz val="9"/>
      <name val="Times New Roman CE"/>
      <family val="1"/>
    </font>
    <font>
      <b/>
      <sz val="10"/>
      <name val="Times New Roman CE"/>
      <family val="1"/>
    </font>
    <font>
      <sz val="8"/>
      <name val="Times New Roman CE"/>
      <family val="1"/>
    </font>
    <font>
      <sz val="9"/>
      <color indexed="8"/>
      <name val="Times New Roman CE"/>
      <family val="1"/>
    </font>
    <font>
      <b/>
      <sz val="10"/>
      <color indexed="10"/>
      <name val="Times New Roman"/>
      <family val="1"/>
    </font>
    <font>
      <sz val="10"/>
      <color indexed="10"/>
      <name val="Times New Roman CE"/>
      <family val="1"/>
    </font>
    <font>
      <b/>
      <sz val="9"/>
      <color indexed="8"/>
      <name val="Times New Roman CE"/>
      <family val="1"/>
    </font>
    <font>
      <sz val="10"/>
      <color indexed="8"/>
      <name val="Times New Roman CE"/>
      <family val="1"/>
    </font>
    <font>
      <sz val="12"/>
      <name val="Times New Roman CE"/>
      <family val="1"/>
    </font>
    <font>
      <sz val="10"/>
      <name val="Times New Roman CE"/>
      <family val="1"/>
    </font>
    <font>
      <b/>
      <i/>
      <sz val="10"/>
      <name val="Times New Roman CE"/>
      <family val="1"/>
    </font>
    <font>
      <b/>
      <sz val="14"/>
      <name val="Times New Roman CE"/>
      <family val="1"/>
    </font>
    <font>
      <b/>
      <sz val="14"/>
      <name val="Arial CE"/>
      <family val="0"/>
    </font>
    <font>
      <sz val="9"/>
      <name val="Arial CE"/>
      <family val="0"/>
    </font>
    <font>
      <i/>
      <sz val="10"/>
      <name val="Arial CE"/>
      <family val="0"/>
    </font>
    <font>
      <sz val="11"/>
      <color indexed="8"/>
      <name val="Arial"/>
      <family val="2"/>
    </font>
    <font>
      <sz val="11"/>
      <color indexed="9"/>
      <name val="Arial"/>
      <family val="2"/>
    </font>
    <font>
      <b/>
      <sz val="11"/>
      <color indexed="8"/>
      <name val="Arial"/>
      <family val="2"/>
    </font>
    <font>
      <sz val="11"/>
      <color indexed="20"/>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60"/>
      <name val="Arial"/>
      <family val="2"/>
    </font>
    <font>
      <sz val="11"/>
      <color indexed="52"/>
      <name val="Arial"/>
      <family val="2"/>
    </font>
    <font>
      <sz val="11"/>
      <color indexed="17"/>
      <name val="Arial"/>
      <family val="2"/>
    </font>
    <font>
      <sz val="11"/>
      <color indexed="10"/>
      <name val="Arial"/>
      <family val="2"/>
    </font>
    <font>
      <sz val="11"/>
      <color indexed="62"/>
      <name val="Arial"/>
      <family val="2"/>
    </font>
    <font>
      <b/>
      <sz val="11"/>
      <color indexed="52"/>
      <name val="Arial"/>
      <family val="2"/>
    </font>
    <font>
      <b/>
      <sz val="11"/>
      <color indexed="63"/>
      <name val="Arial"/>
      <family val="2"/>
    </font>
    <font>
      <i/>
      <sz val="11"/>
      <color indexed="23"/>
      <name val="Arial"/>
      <family val="2"/>
    </font>
    <font>
      <sz val="10"/>
      <color indexed="10"/>
      <name val="Arial CE"/>
      <family val="0"/>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sz val="10"/>
      <color rgb="FFFF0000"/>
      <name val="Arial CE"/>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rgb="FF92D050"/>
        <bgColor indexed="64"/>
      </patternFill>
    </fill>
    <fill>
      <patternFill patternType="solid">
        <fgColor indexed="13"/>
        <bgColor indexed="64"/>
      </patternFill>
    </fill>
    <fill>
      <patternFill patternType="solid">
        <fgColor theme="0"/>
        <bgColor indexed="64"/>
      </patternFill>
    </fill>
  </fills>
  <borders count="8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style="medium"/>
      <bottom style="medium"/>
    </border>
    <border>
      <left style="thin"/>
      <right style="thin"/>
      <top style="thin"/>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thin"/>
      <right style="thin"/>
      <top style="medium"/>
      <bottom style="thin"/>
    </border>
    <border>
      <left>
        <color indexed="63"/>
      </left>
      <right style="medium"/>
      <top>
        <color indexed="63"/>
      </top>
      <bottom style="medium"/>
    </border>
    <border>
      <left style="thin"/>
      <right>
        <color indexed="63"/>
      </right>
      <top style="thin"/>
      <bottom>
        <color indexed="63"/>
      </bottom>
    </border>
    <border>
      <left style="thin"/>
      <right style="thin"/>
      <top style="medium"/>
      <bottom>
        <color indexed="63"/>
      </bottom>
    </border>
    <border>
      <left>
        <color indexed="63"/>
      </left>
      <right style="thin"/>
      <top style="thin"/>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thin"/>
      <bottom style="medium"/>
    </border>
    <border>
      <left style="medium"/>
      <right style="thin"/>
      <top style="medium"/>
      <bottom>
        <color indexed="63"/>
      </bottom>
    </border>
    <border>
      <left>
        <color indexed="63"/>
      </left>
      <right style="medium"/>
      <top style="medium"/>
      <bottom>
        <color indexed="63"/>
      </bottom>
    </border>
    <border>
      <left style="medium"/>
      <right>
        <color indexed="63"/>
      </right>
      <top style="thin"/>
      <bottom style="thin"/>
    </border>
    <border>
      <left style="thin"/>
      <right style="medium"/>
      <top style="thin"/>
      <bottom style="medium"/>
    </border>
    <border>
      <left style="thin"/>
      <right style="medium"/>
      <top style="medium"/>
      <bottom style="medium"/>
    </border>
    <border>
      <left style="thin"/>
      <right style="medium"/>
      <top style="thin"/>
      <bottom>
        <color indexed="63"/>
      </bottom>
    </border>
    <border>
      <left style="thin"/>
      <right style="medium"/>
      <top>
        <color indexed="63"/>
      </top>
      <bottom style="thin"/>
    </border>
    <border>
      <left style="medium"/>
      <right style="medium"/>
      <top style="thin"/>
      <bottom style="thin"/>
    </border>
    <border>
      <left>
        <color indexed="63"/>
      </left>
      <right style="thin"/>
      <top style="medium"/>
      <bottom style="medium"/>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color indexed="63"/>
      </top>
      <bottom style="thin"/>
    </border>
    <border>
      <left style="medium"/>
      <right>
        <color indexed="63"/>
      </right>
      <top style="thin"/>
      <bottom style="medium"/>
    </border>
    <border>
      <left>
        <color indexed="63"/>
      </left>
      <right style="thin"/>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thin"/>
      <right>
        <color indexed="63"/>
      </right>
      <top style="thin"/>
      <bottom style="medium"/>
    </border>
    <border>
      <left>
        <color indexed="63"/>
      </left>
      <right style="medium"/>
      <top style="medium"/>
      <bottom style="thin"/>
    </border>
    <border>
      <left>
        <color indexed="63"/>
      </left>
      <right>
        <color indexed="63"/>
      </right>
      <top style="thin"/>
      <bottom>
        <color indexed="63"/>
      </bottom>
    </border>
    <border>
      <left>
        <color indexed="63"/>
      </left>
      <right style="medium"/>
      <top>
        <color indexed="63"/>
      </top>
      <bottom>
        <color indexed="63"/>
      </bottom>
    </border>
    <border>
      <left style="medium"/>
      <right style="thin"/>
      <top style="thin"/>
      <bottom style="medium"/>
    </border>
    <border>
      <left style="thin"/>
      <right style="thin"/>
      <top>
        <color indexed="63"/>
      </top>
      <bottom style="medium"/>
    </border>
    <border>
      <left style="medium"/>
      <right style="medium"/>
      <top>
        <color indexed="63"/>
      </top>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2" fillId="20" borderId="0" applyNumberFormat="0" applyBorder="0" applyAlignment="0" applyProtection="0"/>
    <xf numFmtId="0" fontId="5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9" fillId="0" borderId="7" applyNumberFormat="0" applyFill="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771">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xf>
    <xf numFmtId="0" fontId="0" fillId="0" borderId="13"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7" xfId="0" applyBorder="1" applyAlignment="1">
      <alignment/>
    </xf>
    <xf numFmtId="0" fontId="0" fillId="0" borderId="0" xfId="0" applyFont="1" applyAlignment="1">
      <alignment/>
    </xf>
    <xf numFmtId="0" fontId="1" fillId="0" borderId="17" xfId="0" applyFont="1" applyBorder="1" applyAlignment="1">
      <alignment/>
    </xf>
    <xf numFmtId="0" fontId="1" fillId="0" borderId="0" xfId="0" applyFont="1" applyBorder="1" applyAlignment="1">
      <alignment/>
    </xf>
    <xf numFmtId="0" fontId="0" fillId="0" borderId="18" xfId="0" applyBorder="1" applyAlignment="1">
      <alignment/>
    </xf>
    <xf numFmtId="0" fontId="0" fillId="0" borderId="0" xfId="0" applyBorder="1" applyAlignment="1">
      <alignment/>
    </xf>
    <xf numFmtId="4" fontId="1" fillId="0" borderId="0" xfId="0" applyNumberFormat="1" applyFont="1" applyBorder="1" applyAlignment="1">
      <alignment/>
    </xf>
    <xf numFmtId="0" fontId="0" fillId="0" borderId="11" xfId="0" applyFont="1" applyBorder="1" applyAlignment="1">
      <alignment/>
    </xf>
    <xf numFmtId="0" fontId="0" fillId="0" borderId="10" xfId="0" applyFont="1" applyBorder="1" applyAlignment="1">
      <alignment/>
    </xf>
    <xf numFmtId="0" fontId="1" fillId="0" borderId="13" xfId="0" applyFont="1" applyBorder="1" applyAlignment="1">
      <alignment horizontal="center"/>
    </xf>
    <xf numFmtId="4" fontId="0" fillId="0" borderId="0" xfId="0" applyNumberFormat="1" applyAlignment="1">
      <alignment/>
    </xf>
    <xf numFmtId="0" fontId="0" fillId="0" borderId="0" xfId="0" applyFill="1" applyAlignment="1">
      <alignment/>
    </xf>
    <xf numFmtId="0" fontId="0" fillId="0" borderId="0" xfId="0" applyFont="1" applyBorder="1" applyAlignment="1">
      <alignment/>
    </xf>
    <xf numFmtId="0" fontId="0" fillId="0" borderId="0" xfId="0" applyFill="1" applyBorder="1" applyAlignment="1">
      <alignment/>
    </xf>
    <xf numFmtId="0" fontId="0" fillId="0" borderId="10" xfId="0" applyFill="1" applyBorder="1" applyAlignment="1">
      <alignment/>
    </xf>
    <xf numFmtId="0" fontId="0" fillId="0" borderId="19" xfId="0" applyFont="1" applyBorder="1" applyAlignment="1">
      <alignment/>
    </xf>
    <xf numFmtId="0" fontId="1" fillId="0" borderId="20" xfId="0" applyFont="1" applyBorder="1" applyAlignment="1">
      <alignment/>
    </xf>
    <xf numFmtId="0" fontId="5" fillId="0" borderId="0" xfId="0" applyFont="1" applyAlignment="1">
      <alignment/>
    </xf>
    <xf numFmtId="0" fontId="6" fillId="0" borderId="0" xfId="0" applyFont="1" applyAlignment="1">
      <alignment/>
    </xf>
    <xf numFmtId="0" fontId="0" fillId="0" borderId="19" xfId="0" applyBorder="1" applyAlignment="1">
      <alignment/>
    </xf>
    <xf numFmtId="0" fontId="0" fillId="0" borderId="0" xfId="0" applyBorder="1" applyAlignment="1">
      <alignment/>
    </xf>
    <xf numFmtId="0" fontId="0" fillId="0" borderId="0" xfId="0" applyFont="1" applyFill="1" applyBorder="1" applyAlignment="1">
      <alignment/>
    </xf>
    <xf numFmtId="0" fontId="1"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0" fillId="0" borderId="14" xfId="0" applyFont="1" applyBorder="1" applyAlignment="1">
      <alignment/>
    </xf>
    <xf numFmtId="0" fontId="0" fillId="0" borderId="14" xfId="0" applyFill="1" applyBorder="1" applyAlignment="1">
      <alignment/>
    </xf>
    <xf numFmtId="0" fontId="0" fillId="0" borderId="21" xfId="0" applyFill="1" applyBorder="1" applyAlignment="1">
      <alignment/>
    </xf>
    <xf numFmtId="0" fontId="0" fillId="0" borderId="22" xfId="0" applyBorder="1" applyAlignment="1">
      <alignment/>
    </xf>
    <xf numFmtId="0" fontId="1" fillId="0" borderId="23" xfId="0" applyFont="1" applyBorder="1" applyAlignment="1">
      <alignment/>
    </xf>
    <xf numFmtId="0" fontId="0" fillId="0" borderId="21" xfId="0" applyBorder="1" applyAlignment="1">
      <alignment/>
    </xf>
    <xf numFmtId="0" fontId="1" fillId="33" borderId="0" xfId="0" applyFont="1" applyFill="1" applyAlignment="1">
      <alignment/>
    </xf>
    <xf numFmtId="0" fontId="0" fillId="33" borderId="0" xfId="0" applyFill="1" applyAlignment="1">
      <alignment/>
    </xf>
    <xf numFmtId="0" fontId="1" fillId="0" borderId="24" xfId="0" applyFont="1" applyBorder="1" applyAlignment="1">
      <alignment horizontal="left"/>
    </xf>
    <xf numFmtId="0" fontId="1" fillId="0" borderId="0" xfId="0" applyFont="1" applyFill="1" applyBorder="1" applyAlignment="1">
      <alignment/>
    </xf>
    <xf numFmtId="0" fontId="5" fillId="0" borderId="0" xfId="0" applyFont="1" applyBorder="1" applyAlignment="1">
      <alignment/>
    </xf>
    <xf numFmtId="0" fontId="0" fillId="0" borderId="0" xfId="0" applyFont="1" applyBorder="1" applyAlignment="1">
      <alignment wrapText="1"/>
    </xf>
    <xf numFmtId="0" fontId="5" fillId="0" borderId="0" xfId="0" applyFont="1" applyFill="1" applyBorder="1" applyAlignment="1">
      <alignment/>
    </xf>
    <xf numFmtId="0" fontId="0" fillId="0" borderId="0" xfId="0" applyFont="1" applyFill="1" applyBorder="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10" xfId="0" applyNumberFormat="1" applyFont="1" applyBorder="1" applyAlignment="1">
      <alignment/>
    </xf>
    <xf numFmtId="0" fontId="0" fillId="0" borderId="11"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wrapText="1"/>
    </xf>
    <xf numFmtId="0" fontId="5" fillId="0" borderId="0" xfId="0" applyFont="1" applyFill="1" applyAlignment="1">
      <alignment/>
    </xf>
    <xf numFmtId="0" fontId="0" fillId="0" borderId="0" xfId="0" applyFill="1" applyAlignment="1">
      <alignment horizontal="justify" vertical="top" wrapText="1"/>
    </xf>
    <xf numFmtId="0" fontId="0" fillId="0" borderId="0" xfId="0" applyFont="1" applyFill="1" applyAlignment="1">
      <alignment horizontal="justify" vertical="top" wrapText="1"/>
    </xf>
    <xf numFmtId="4" fontId="1" fillId="0" borderId="25" xfId="0" applyNumberFormat="1" applyFont="1" applyFill="1" applyBorder="1" applyAlignment="1">
      <alignment/>
    </xf>
    <xf numFmtId="4" fontId="0" fillId="33" borderId="26" xfId="0" applyNumberFormat="1" applyFill="1" applyBorder="1" applyAlignment="1">
      <alignment/>
    </xf>
    <xf numFmtId="4" fontId="0" fillId="33" borderId="10" xfId="0" applyNumberFormat="1" applyFill="1" applyBorder="1" applyAlignment="1">
      <alignment/>
    </xf>
    <xf numFmtId="4" fontId="0" fillId="33" borderId="21" xfId="0" applyNumberFormat="1" applyFill="1" applyBorder="1" applyAlignment="1">
      <alignment/>
    </xf>
    <xf numFmtId="4" fontId="1" fillId="0" borderId="13" xfId="0" applyNumberFormat="1" applyFont="1" applyFill="1" applyBorder="1" applyAlignment="1">
      <alignment/>
    </xf>
    <xf numFmtId="4" fontId="0" fillId="33" borderId="11" xfId="0" applyNumberFormat="1" applyFill="1" applyBorder="1" applyAlignment="1">
      <alignment/>
    </xf>
    <xf numFmtId="4" fontId="1" fillId="0" borderId="0" xfId="0" applyNumberFormat="1" applyFont="1" applyFill="1" applyBorder="1" applyAlignment="1">
      <alignment/>
    </xf>
    <xf numFmtId="4" fontId="0" fillId="0" borderId="11" xfId="0" applyNumberFormat="1" applyFill="1" applyBorder="1" applyAlignment="1">
      <alignment/>
    </xf>
    <xf numFmtId="4" fontId="0" fillId="33" borderId="0" xfId="0" applyNumberFormat="1" applyFill="1" applyBorder="1" applyAlignment="1">
      <alignment/>
    </xf>
    <xf numFmtId="0" fontId="0" fillId="33" borderId="0" xfId="0" applyFill="1" applyAlignment="1">
      <alignment horizontal="justify" vertical="top" wrapText="1"/>
    </xf>
    <xf numFmtId="0" fontId="0" fillId="33" borderId="0" xfId="0" applyFont="1" applyFill="1" applyAlignment="1">
      <alignment horizontal="justify" vertical="top" wrapText="1"/>
    </xf>
    <xf numFmtId="4" fontId="1" fillId="0" borderId="27" xfId="0" applyNumberFormat="1" applyFont="1" applyFill="1" applyBorder="1" applyAlignment="1">
      <alignment/>
    </xf>
    <xf numFmtId="0" fontId="0" fillId="0" borderId="28" xfId="0" applyBorder="1" applyAlignment="1">
      <alignment/>
    </xf>
    <xf numFmtId="4" fontId="0" fillId="33" borderId="29" xfId="0" applyNumberFormat="1" applyFill="1" applyBorder="1" applyAlignment="1">
      <alignment/>
    </xf>
    <xf numFmtId="4" fontId="0" fillId="33" borderId="14" xfId="0" applyNumberFormat="1" applyFill="1" applyBorder="1" applyAlignment="1">
      <alignment/>
    </xf>
    <xf numFmtId="0" fontId="0" fillId="0" borderId="14" xfId="0" applyFont="1" applyFill="1" applyBorder="1" applyAlignment="1">
      <alignment/>
    </xf>
    <xf numFmtId="0" fontId="0" fillId="33" borderId="14" xfId="0" applyFont="1" applyFill="1" applyBorder="1" applyAlignment="1">
      <alignment/>
    </xf>
    <xf numFmtId="4" fontId="0" fillId="0" borderId="10" xfId="0" applyNumberFormat="1" applyFill="1" applyBorder="1" applyAlignment="1">
      <alignment/>
    </xf>
    <xf numFmtId="0" fontId="0" fillId="0" borderId="0" xfId="0" applyAlignment="1">
      <alignment/>
    </xf>
    <xf numFmtId="0" fontId="0" fillId="0" borderId="26" xfId="0" applyBorder="1" applyAlignment="1">
      <alignment/>
    </xf>
    <xf numFmtId="0" fontId="8" fillId="33" borderId="16" xfId="0" applyFont="1" applyFill="1" applyBorder="1" applyAlignment="1">
      <alignment/>
    </xf>
    <xf numFmtId="0" fontId="8" fillId="33" borderId="18" xfId="0" applyFont="1" applyFill="1" applyBorder="1" applyAlignment="1">
      <alignment/>
    </xf>
    <xf numFmtId="4" fontId="8" fillId="0" borderId="18" xfId="0" applyNumberFormat="1" applyFont="1" applyFill="1" applyBorder="1" applyAlignment="1">
      <alignment/>
    </xf>
    <xf numFmtId="0" fontId="0" fillId="0" borderId="0" xfId="0" applyFont="1" applyAlignment="1">
      <alignment/>
    </xf>
    <xf numFmtId="0" fontId="18" fillId="0" borderId="30"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horizontal="center"/>
    </xf>
    <xf numFmtId="0" fontId="8" fillId="0" borderId="0" xfId="0" applyFont="1" applyAlignment="1">
      <alignment/>
    </xf>
    <xf numFmtId="4" fontId="0" fillId="0" borderId="11" xfId="0" applyNumberFormat="1" applyBorder="1" applyAlignment="1">
      <alignment/>
    </xf>
    <xf numFmtId="0" fontId="9" fillId="0" borderId="0" xfId="0" applyFont="1" applyAlignment="1">
      <alignment/>
    </xf>
    <xf numFmtId="0" fontId="0" fillId="0" borderId="11" xfId="0" applyFill="1" applyBorder="1" applyAlignment="1">
      <alignment horizontal="center"/>
    </xf>
    <xf numFmtId="0" fontId="0" fillId="0" borderId="26" xfId="0" applyFill="1" applyBorder="1" applyAlignment="1">
      <alignment horizontal="center"/>
    </xf>
    <xf numFmtId="0" fontId="0" fillId="0" borderId="11" xfId="0" applyFill="1" applyBorder="1" applyAlignment="1">
      <alignment/>
    </xf>
    <xf numFmtId="0" fontId="0" fillId="0" borderId="26" xfId="0" applyFill="1" applyBorder="1" applyAlignment="1">
      <alignment/>
    </xf>
    <xf numFmtId="0" fontId="1" fillId="0" borderId="13" xfId="0" applyFont="1" applyFill="1" applyBorder="1" applyAlignment="1">
      <alignment/>
    </xf>
    <xf numFmtId="0" fontId="24" fillId="0" borderId="17" xfId="0" applyFont="1" applyFill="1" applyBorder="1" applyAlignment="1">
      <alignment vertical="center"/>
    </xf>
    <xf numFmtId="0" fontId="21" fillId="0" borderId="17" xfId="0" applyFont="1" applyFill="1" applyBorder="1" applyAlignment="1">
      <alignment horizontal="left" vertical="center"/>
    </xf>
    <xf numFmtId="0" fontId="0" fillId="0" borderId="0" xfId="0" applyFill="1" applyBorder="1" applyAlignment="1">
      <alignment horizontal="center"/>
    </xf>
    <xf numFmtId="4" fontId="0" fillId="0" borderId="0" xfId="0" applyNumberFormat="1" applyFill="1" applyBorder="1" applyAlignment="1">
      <alignment/>
    </xf>
    <xf numFmtId="0" fontId="1" fillId="0" borderId="22" xfId="0" applyFont="1" applyFill="1" applyBorder="1" applyAlignment="1">
      <alignment/>
    </xf>
    <xf numFmtId="0" fontId="1" fillId="0" borderId="25" xfId="0" applyFont="1" applyFill="1" applyBorder="1" applyAlignment="1">
      <alignment/>
    </xf>
    <xf numFmtId="4" fontId="0" fillId="0" borderId="0" xfId="0" applyNumberFormat="1" applyFill="1" applyAlignment="1">
      <alignment/>
    </xf>
    <xf numFmtId="0" fontId="8" fillId="0" borderId="0" xfId="0" applyFont="1" applyBorder="1" applyAlignment="1">
      <alignment/>
    </xf>
    <xf numFmtId="0" fontId="0" fillId="0" borderId="11" xfId="0" applyFont="1" applyFill="1" applyBorder="1" applyAlignment="1">
      <alignment/>
    </xf>
    <xf numFmtId="0" fontId="11" fillId="0" borderId="0" xfId="0" applyFont="1" applyFill="1" applyAlignment="1">
      <alignment horizontal="right"/>
    </xf>
    <xf numFmtId="0" fontId="12" fillId="0" borderId="13" xfId="0" applyFont="1" applyFill="1" applyBorder="1" applyAlignment="1">
      <alignment horizontal="center" vertical="center"/>
    </xf>
    <xf numFmtId="0" fontId="12" fillId="0" borderId="17" xfId="0" applyFont="1" applyFill="1" applyBorder="1" applyAlignment="1">
      <alignment horizontal="center" vertical="center" wrapText="1"/>
    </xf>
    <xf numFmtId="4" fontId="15" fillId="0" borderId="13" xfId="0" applyNumberFormat="1" applyFont="1" applyFill="1" applyBorder="1" applyAlignment="1">
      <alignment vertical="center"/>
    </xf>
    <xf numFmtId="0" fontId="15" fillId="0" borderId="31" xfId="0" applyFont="1" applyBorder="1" applyAlignment="1">
      <alignment/>
    </xf>
    <xf numFmtId="0" fontId="16" fillId="0" borderId="26" xfId="0" applyFont="1" applyFill="1" applyBorder="1" applyAlignment="1">
      <alignment horizontal="left" vertical="top"/>
    </xf>
    <xf numFmtId="0" fontId="16" fillId="0" borderId="26" xfId="0" applyFont="1" applyFill="1" applyBorder="1" applyAlignment="1">
      <alignment horizontal="left" vertical="center"/>
    </xf>
    <xf numFmtId="4" fontId="17" fillId="0" borderId="32" xfId="0" applyNumberFormat="1" applyFont="1" applyFill="1" applyBorder="1" applyAlignment="1">
      <alignment vertical="center"/>
    </xf>
    <xf numFmtId="0" fontId="11" fillId="0" borderId="33" xfId="0" applyFont="1" applyFill="1" applyBorder="1" applyAlignment="1">
      <alignment horizontal="right" vertical="top"/>
    </xf>
    <xf numFmtId="0" fontId="16" fillId="0" borderId="19" xfId="0" applyFont="1" applyFill="1" applyBorder="1" applyAlignment="1">
      <alignment horizontal="left" vertical="top"/>
    </xf>
    <xf numFmtId="0" fontId="18" fillId="0" borderId="34" xfId="0" applyFont="1" applyFill="1" applyBorder="1" applyAlignment="1">
      <alignment horizontal="left" vertical="top" wrapText="1"/>
    </xf>
    <xf numFmtId="0" fontId="16" fillId="0" borderId="10" xfId="0" applyFont="1" applyFill="1" applyBorder="1" applyAlignment="1">
      <alignment horizontal="left" vertical="top"/>
    </xf>
    <xf numFmtId="0" fontId="16" fillId="0" borderId="10" xfId="0" applyFont="1" applyFill="1" applyBorder="1" applyAlignment="1">
      <alignment horizontal="left" vertical="center"/>
    </xf>
    <xf numFmtId="0" fontId="11" fillId="0" borderId="31" xfId="0" applyFont="1" applyFill="1" applyBorder="1" applyAlignment="1">
      <alignment vertical="top"/>
    </xf>
    <xf numFmtId="0" fontId="16" fillId="0" borderId="35" xfId="0" applyFont="1" applyFill="1" applyBorder="1" applyAlignment="1">
      <alignment horizontal="left" vertical="center"/>
    </xf>
    <xf numFmtId="0" fontId="11" fillId="0" borderId="19" xfId="0" applyFont="1" applyFill="1" applyBorder="1" applyAlignment="1">
      <alignment horizontal="left" vertical="center"/>
    </xf>
    <xf numFmtId="183" fontId="18" fillId="0" borderId="30" xfId="0" applyNumberFormat="1" applyFont="1" applyFill="1" applyBorder="1" applyAlignment="1">
      <alignment horizontal="left" vertical="top" wrapText="1"/>
    </xf>
    <xf numFmtId="0" fontId="11" fillId="0" borderId="36" xfId="0" applyFont="1" applyFill="1" applyBorder="1" applyAlignment="1">
      <alignment vertical="top"/>
    </xf>
    <xf numFmtId="4" fontId="17" fillId="0" borderId="37" xfId="0" applyNumberFormat="1" applyFont="1" applyFill="1" applyBorder="1" applyAlignment="1">
      <alignment horizontal="right" vertical="center"/>
    </xf>
    <xf numFmtId="183" fontId="18" fillId="0" borderId="10" xfId="0" applyNumberFormat="1" applyFont="1" applyFill="1" applyBorder="1" applyAlignment="1">
      <alignment horizontal="left" vertical="top" wrapText="1"/>
    </xf>
    <xf numFmtId="0" fontId="15" fillId="0" borderId="17" xfId="36" applyFont="1" applyFill="1" applyBorder="1" applyAlignment="1" applyProtection="1">
      <alignment horizontal="left" vertical="center"/>
      <protection/>
    </xf>
    <xf numFmtId="4" fontId="15" fillId="0" borderId="13" xfId="0" applyNumberFormat="1" applyFont="1" applyFill="1" applyBorder="1" applyAlignment="1">
      <alignment horizontal="right" vertical="center"/>
    </xf>
    <xf numFmtId="0" fontId="11" fillId="0" borderId="38" xfId="0" applyFont="1" applyFill="1" applyBorder="1" applyAlignment="1">
      <alignment vertical="center"/>
    </xf>
    <xf numFmtId="0" fontId="16" fillId="0" borderId="10" xfId="0" applyFont="1" applyFill="1" applyBorder="1" applyAlignment="1">
      <alignment horizontal="left"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center"/>
    </xf>
    <xf numFmtId="0" fontId="18" fillId="0" borderId="0" xfId="0" applyFont="1" applyFill="1" applyBorder="1" applyAlignment="1">
      <alignment horizontal="left" vertical="top" wrapText="1"/>
    </xf>
    <xf numFmtId="4" fontId="15" fillId="0" borderId="18" xfId="0" applyNumberFormat="1" applyFont="1" applyFill="1" applyBorder="1" applyAlignment="1">
      <alignment horizontal="right" vertical="center"/>
    </xf>
    <xf numFmtId="0" fontId="16" fillId="0" borderId="38" xfId="0" applyFont="1" applyFill="1" applyBorder="1" applyAlignment="1">
      <alignment vertical="center"/>
    </xf>
    <xf numFmtId="0" fontId="16" fillId="0" borderId="29" xfId="0" applyFont="1" applyFill="1" applyBorder="1" applyAlignment="1">
      <alignment horizontal="left" vertical="center"/>
    </xf>
    <xf numFmtId="0" fontId="11" fillId="0" borderId="39" xfId="0" applyFont="1" applyFill="1" applyBorder="1" applyAlignment="1">
      <alignment horizontal="right" vertical="top"/>
    </xf>
    <xf numFmtId="0" fontId="16" fillId="0" borderId="40" xfId="0" applyFont="1" applyFill="1" applyBorder="1" applyAlignment="1">
      <alignment horizontal="left" vertical="center"/>
    </xf>
    <xf numFmtId="0" fontId="11" fillId="0" borderId="40" xfId="0" applyFont="1" applyFill="1" applyBorder="1" applyAlignment="1">
      <alignment horizontal="left" vertical="center"/>
    </xf>
    <xf numFmtId="0" fontId="18" fillId="0" borderId="10" xfId="0" applyFont="1" applyFill="1" applyBorder="1" applyAlignment="1">
      <alignment horizontal="left" vertical="top" wrapText="1"/>
    </xf>
    <xf numFmtId="0" fontId="11" fillId="0" borderId="41" xfId="0" applyFont="1" applyFill="1" applyBorder="1" applyAlignment="1">
      <alignment horizontal="right" vertical="top"/>
    </xf>
    <xf numFmtId="0" fontId="11" fillId="0" borderId="42" xfId="0" applyFont="1" applyFill="1" applyBorder="1" applyAlignment="1">
      <alignment horizontal="right" vertical="top"/>
    </xf>
    <xf numFmtId="0" fontId="11" fillId="0" borderId="43" xfId="0" applyFont="1" applyFill="1" applyBorder="1" applyAlignment="1">
      <alignment horizontal="right" vertical="top"/>
    </xf>
    <xf numFmtId="0" fontId="11" fillId="0" borderId="44" xfId="0" applyFont="1" applyFill="1" applyBorder="1" applyAlignment="1">
      <alignment horizontal="left" vertical="center"/>
    </xf>
    <xf numFmtId="0" fontId="21" fillId="0" borderId="45" xfId="0" applyFont="1" applyFill="1" applyBorder="1" applyAlignment="1">
      <alignment horizontal="left" vertical="center"/>
    </xf>
    <xf numFmtId="4" fontId="17" fillId="0" borderId="32" xfId="0" applyNumberFormat="1" applyFont="1" applyFill="1" applyBorder="1" applyAlignment="1">
      <alignment horizontal="right" vertical="center"/>
    </xf>
    <xf numFmtId="0" fontId="18" fillId="0" borderId="46" xfId="0" applyFont="1" applyFill="1" applyBorder="1" applyAlignment="1">
      <alignment horizontal="left" vertical="top" wrapText="1"/>
    </xf>
    <xf numFmtId="4" fontId="11" fillId="0" borderId="0" xfId="0" applyNumberFormat="1" applyFont="1" applyFill="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0" fillId="0" borderId="40" xfId="0" applyBorder="1" applyAlignment="1">
      <alignment/>
    </xf>
    <xf numFmtId="0" fontId="21" fillId="0" borderId="18" xfId="0" applyFont="1" applyFill="1" applyBorder="1" applyAlignment="1">
      <alignment horizontal="left" vertical="center"/>
    </xf>
    <xf numFmtId="0" fontId="16" fillId="0" borderId="47" xfId="0" applyFont="1" applyBorder="1" applyAlignment="1">
      <alignment/>
    </xf>
    <xf numFmtId="0" fontId="11" fillId="0" borderId="34" xfId="0" applyFont="1" applyFill="1" applyBorder="1" applyAlignment="1">
      <alignment horizontal="left" vertical="center"/>
    </xf>
    <xf numFmtId="0" fontId="12" fillId="0" borderId="45" xfId="0" applyFont="1" applyFill="1" applyBorder="1" applyAlignment="1">
      <alignment horizontal="center" vertical="center" wrapText="1"/>
    </xf>
    <xf numFmtId="0" fontId="11" fillId="0" borderId="33" xfId="0" applyFont="1" applyBorder="1" applyAlignment="1">
      <alignment horizontal="right" vertical="top" wrapText="1"/>
    </xf>
    <xf numFmtId="0" fontId="19" fillId="0" borderId="42" xfId="36" applyFont="1" applyFill="1" applyBorder="1" applyAlignment="1" applyProtection="1">
      <alignment horizontal="right" vertical="top"/>
      <protection/>
    </xf>
    <xf numFmtId="0" fontId="19" fillId="0" borderId="39" xfId="36" applyFont="1" applyFill="1" applyBorder="1" applyAlignment="1" applyProtection="1">
      <alignment horizontal="right" vertical="top"/>
      <protection/>
    </xf>
    <xf numFmtId="0" fontId="11" fillId="0" borderId="40" xfId="0" applyFont="1" applyFill="1" applyBorder="1" applyAlignment="1">
      <alignment horizontal="right" vertical="center"/>
    </xf>
    <xf numFmtId="0" fontId="22" fillId="0" borderId="36" xfId="36" applyFont="1" applyFill="1" applyBorder="1" applyAlignment="1" applyProtection="1">
      <alignment vertical="top"/>
      <protection/>
    </xf>
    <xf numFmtId="0" fontId="19" fillId="0" borderId="33" xfId="36" applyFont="1" applyFill="1" applyBorder="1" applyAlignment="1" applyProtection="1">
      <alignment horizontal="right" vertical="top"/>
      <protection/>
    </xf>
    <xf numFmtId="0" fontId="18" fillId="0" borderId="30" xfId="0" applyFont="1" applyFill="1" applyBorder="1" applyAlignment="1">
      <alignment horizontal="left" vertical="top" wrapText="1" shrinkToFit="1"/>
    </xf>
    <xf numFmtId="0" fontId="18" fillId="0" borderId="10" xfId="0" applyFont="1" applyFill="1" applyBorder="1" applyAlignment="1">
      <alignment horizontal="left" vertical="top" wrapText="1" shrinkToFit="1"/>
    </xf>
    <xf numFmtId="0" fontId="18" fillId="0" borderId="0" xfId="0" applyFont="1" applyFill="1" applyBorder="1" applyAlignment="1">
      <alignment horizontal="left" vertical="top" wrapText="1" shrinkToFit="1"/>
    </xf>
    <xf numFmtId="0" fontId="23" fillId="0" borderId="0" xfId="36" applyFont="1" applyFill="1" applyBorder="1" applyAlignment="1" applyProtection="1">
      <alignment vertical="center"/>
      <protection/>
    </xf>
    <xf numFmtId="4" fontId="15" fillId="0" borderId="48" xfId="0" applyNumberFormat="1" applyFont="1" applyFill="1" applyBorder="1" applyAlignment="1">
      <alignment horizontal="right" vertical="center"/>
    </xf>
    <xf numFmtId="0" fontId="22" fillId="0" borderId="38" xfId="36" applyFont="1" applyFill="1" applyBorder="1" applyAlignment="1" applyProtection="1">
      <alignment vertical="center"/>
      <protection/>
    </xf>
    <xf numFmtId="0" fontId="19" fillId="0" borderId="36" xfId="36" applyFont="1" applyFill="1" applyBorder="1" applyAlignment="1" applyProtection="1">
      <alignment horizontal="right" vertical="center"/>
      <protection/>
    </xf>
    <xf numFmtId="0" fontId="16" fillId="0" borderId="42" xfId="0" applyFont="1" applyBorder="1" applyAlignment="1">
      <alignment/>
    </xf>
    <xf numFmtId="0" fontId="16" fillId="0" borderId="14" xfId="0" applyFont="1" applyFill="1" applyBorder="1" applyAlignment="1">
      <alignment horizontal="left" vertical="center"/>
    </xf>
    <xf numFmtId="0" fontId="12" fillId="0" borderId="13" xfId="0" applyFont="1" applyFill="1" applyBorder="1" applyAlignment="1">
      <alignment horizontal="center" vertical="center" wrapText="1"/>
    </xf>
    <xf numFmtId="0" fontId="11" fillId="0" borderId="33" xfId="0" applyFont="1" applyFill="1" applyBorder="1" applyAlignment="1">
      <alignment horizontal="right" vertical="top" wrapText="1"/>
    </xf>
    <xf numFmtId="0" fontId="11" fillId="33" borderId="33" xfId="0" applyFont="1" applyFill="1" applyBorder="1" applyAlignment="1">
      <alignment horizontal="right" vertical="top"/>
    </xf>
    <xf numFmtId="0" fontId="11" fillId="33" borderId="19" xfId="0" applyFont="1" applyFill="1" applyBorder="1" applyAlignment="1">
      <alignment horizontal="left" vertical="center"/>
    </xf>
    <xf numFmtId="0" fontId="11" fillId="0" borderId="14" xfId="0" applyFont="1" applyFill="1" applyBorder="1" applyAlignment="1">
      <alignment horizontal="right" vertical="center"/>
    </xf>
    <xf numFmtId="0" fontId="24" fillId="0" borderId="24" xfId="0" applyFont="1" applyFill="1" applyBorder="1" applyAlignment="1">
      <alignment vertical="center"/>
    </xf>
    <xf numFmtId="0" fontId="12" fillId="0" borderId="29" xfId="0" applyFont="1" applyFill="1" applyBorder="1" applyAlignment="1">
      <alignment vertical="center"/>
    </xf>
    <xf numFmtId="0" fontId="12" fillId="0" borderId="45" xfId="0" applyFont="1" applyFill="1" applyBorder="1" applyAlignment="1">
      <alignment vertical="center"/>
    </xf>
    <xf numFmtId="0" fontId="24" fillId="0" borderId="33" xfId="0" applyFont="1" applyFill="1" applyBorder="1" applyAlignment="1">
      <alignment vertical="center"/>
    </xf>
    <xf numFmtId="0" fontId="12" fillId="0" borderId="19" xfId="0" applyFont="1" applyFill="1" applyBorder="1" applyAlignment="1">
      <alignment horizontal="left" vertical="top"/>
    </xf>
    <xf numFmtId="0" fontId="12"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1" fillId="0" borderId="31" xfId="0" applyFont="1" applyBorder="1" applyAlignment="1">
      <alignment/>
    </xf>
    <xf numFmtId="4" fontId="1" fillId="0" borderId="32" xfId="0" applyNumberFormat="1" applyFont="1" applyFill="1" applyBorder="1" applyAlignment="1">
      <alignment/>
    </xf>
    <xf numFmtId="0" fontId="0" fillId="0" borderId="49" xfId="0" applyFont="1" applyBorder="1" applyAlignment="1">
      <alignment/>
    </xf>
    <xf numFmtId="4" fontId="1" fillId="0" borderId="37" xfId="0" applyNumberFormat="1" applyFont="1" applyFill="1" applyBorder="1" applyAlignment="1">
      <alignment/>
    </xf>
    <xf numFmtId="4" fontId="1" fillId="0" borderId="50" xfId="0" applyNumberFormat="1" applyFont="1" applyFill="1" applyBorder="1" applyAlignment="1">
      <alignment/>
    </xf>
    <xf numFmtId="4" fontId="8" fillId="0" borderId="51" xfId="0" applyNumberFormat="1" applyFont="1" applyFill="1" applyBorder="1" applyAlignment="1">
      <alignment/>
    </xf>
    <xf numFmtId="4" fontId="1" fillId="0" borderId="0" xfId="0" applyNumberFormat="1" applyFont="1" applyFill="1" applyAlignment="1">
      <alignment/>
    </xf>
    <xf numFmtId="4" fontId="1" fillId="0" borderId="52" xfId="0" applyNumberFormat="1" applyFont="1" applyFill="1" applyBorder="1" applyAlignment="1">
      <alignment/>
    </xf>
    <xf numFmtId="4" fontId="1" fillId="0" borderId="53" xfId="0" applyNumberFormat="1" applyFont="1" applyFill="1" applyBorder="1" applyAlignment="1">
      <alignment/>
    </xf>
    <xf numFmtId="0" fontId="1" fillId="0" borderId="54" xfId="0" applyFont="1" applyBorder="1" applyAlignment="1">
      <alignment/>
    </xf>
    <xf numFmtId="0" fontId="0" fillId="0" borderId="30" xfId="0" applyFont="1" applyBorder="1" applyAlignment="1">
      <alignment/>
    </xf>
    <xf numFmtId="0" fontId="0" fillId="0" borderId="34" xfId="0" applyFont="1" applyBorder="1" applyAlignment="1">
      <alignment/>
    </xf>
    <xf numFmtId="0" fontId="1" fillId="0" borderId="55" xfId="0" applyFont="1" applyBorder="1" applyAlignment="1">
      <alignment/>
    </xf>
    <xf numFmtId="4" fontId="11" fillId="34" borderId="56" xfId="0" applyNumberFormat="1" applyFont="1" applyFill="1" applyBorder="1" applyAlignment="1">
      <alignment vertical="center"/>
    </xf>
    <xf numFmtId="4" fontId="11" fillId="34" borderId="57" xfId="0" applyNumberFormat="1" applyFont="1" applyFill="1" applyBorder="1" applyAlignment="1">
      <alignment vertical="center"/>
    </xf>
    <xf numFmtId="4" fontId="11" fillId="34" borderId="58" xfId="0" applyNumberFormat="1" applyFont="1" applyFill="1" applyBorder="1" applyAlignment="1">
      <alignment vertical="center"/>
    </xf>
    <xf numFmtId="4" fontId="11" fillId="34" borderId="59" xfId="0" applyNumberFormat="1" applyFont="1" applyFill="1" applyBorder="1" applyAlignment="1">
      <alignment vertical="center"/>
    </xf>
    <xf numFmtId="4" fontId="11" fillId="34" borderId="27" xfId="0" applyNumberFormat="1" applyFont="1" applyFill="1" applyBorder="1" applyAlignment="1">
      <alignment vertical="center"/>
    </xf>
    <xf numFmtId="0" fontId="15" fillId="0" borderId="49" xfId="0" applyFont="1" applyFill="1" applyBorder="1" applyAlignment="1">
      <alignment horizontal="left" vertical="center"/>
    </xf>
    <xf numFmtId="0" fontId="27" fillId="0" borderId="0" xfId="0" applyFont="1" applyFill="1" applyBorder="1" applyAlignment="1">
      <alignment horizontal="center" vertical="center"/>
    </xf>
    <xf numFmtId="0" fontId="28" fillId="0" borderId="0" xfId="0" applyFont="1" applyBorder="1" applyAlignment="1">
      <alignment horizontal="center" vertical="center"/>
    </xf>
    <xf numFmtId="4" fontId="11" fillId="0" borderId="0" xfId="0" applyNumberFormat="1" applyFont="1" applyFill="1" applyAlignment="1">
      <alignment vertical="center"/>
    </xf>
    <xf numFmtId="0" fontId="0" fillId="0" borderId="19" xfId="0" applyFill="1" applyBorder="1" applyAlignment="1">
      <alignment/>
    </xf>
    <xf numFmtId="0" fontId="14" fillId="33" borderId="13" xfId="0" applyFont="1" applyFill="1" applyBorder="1" applyAlignment="1">
      <alignment horizontal="center" vertical="center" wrapText="1"/>
    </xf>
    <xf numFmtId="0" fontId="12" fillId="0" borderId="0" xfId="0" applyFont="1" applyFill="1" applyBorder="1" applyAlignment="1">
      <alignment horizontal="center" vertical="center"/>
    </xf>
    <xf numFmtId="0" fontId="0" fillId="0" borderId="10" xfId="0" applyFont="1" applyFill="1" applyBorder="1" applyAlignment="1">
      <alignment/>
    </xf>
    <xf numFmtId="0" fontId="16" fillId="0" borderId="38" xfId="0" applyFont="1" applyBorder="1" applyAlignment="1">
      <alignment/>
    </xf>
    <xf numFmtId="0" fontId="1" fillId="0" borderId="13" xfId="0" applyFont="1" applyFill="1" applyBorder="1" applyAlignment="1">
      <alignment horizontal="center"/>
    </xf>
    <xf numFmtId="0" fontId="0" fillId="0" borderId="0" xfId="0" applyFont="1" applyFill="1" applyAlignment="1">
      <alignment/>
    </xf>
    <xf numFmtId="0" fontId="0" fillId="0" borderId="0" xfId="0" applyFont="1" applyAlignment="1">
      <alignment/>
    </xf>
    <xf numFmtId="0" fontId="17" fillId="0" borderId="20" xfId="0" applyFont="1" applyFill="1" applyBorder="1" applyAlignment="1">
      <alignment horizontal="center" vertical="center"/>
    </xf>
    <xf numFmtId="0" fontId="17" fillId="0" borderId="12" xfId="0" applyFont="1" applyFill="1" applyBorder="1" applyAlignment="1">
      <alignment horizontal="center" vertical="center"/>
    </xf>
    <xf numFmtId="4" fontId="25" fillId="0" borderId="29" xfId="0" applyNumberFormat="1" applyFont="1" applyFill="1" applyBorder="1" applyAlignment="1">
      <alignment horizontal="right" vertical="center"/>
    </xf>
    <xf numFmtId="4" fontId="25" fillId="0" borderId="19" xfId="0" applyNumberFormat="1" applyFont="1" applyFill="1" applyBorder="1" applyAlignment="1">
      <alignment horizontal="right" vertical="center"/>
    </xf>
    <xf numFmtId="4" fontId="25" fillId="0" borderId="11" xfId="0" applyNumberFormat="1" applyFont="1" applyFill="1" applyBorder="1" applyAlignment="1">
      <alignment horizontal="right" vertical="center"/>
    </xf>
    <xf numFmtId="4" fontId="15" fillId="0" borderId="10" xfId="0" applyNumberFormat="1" applyFont="1" applyFill="1" applyBorder="1" applyAlignment="1">
      <alignment horizontal="right" vertical="center"/>
    </xf>
    <xf numFmtId="183" fontId="25" fillId="0" borderId="19" xfId="0" applyNumberFormat="1" applyFont="1" applyFill="1" applyBorder="1" applyAlignment="1">
      <alignment horizontal="right" vertical="center"/>
    </xf>
    <xf numFmtId="4" fontId="17" fillId="0" borderId="14" xfId="0" applyNumberFormat="1" applyFont="1" applyFill="1" applyBorder="1" applyAlignment="1">
      <alignment horizontal="right" vertical="center"/>
    </xf>
    <xf numFmtId="4" fontId="12" fillId="0" borderId="11" xfId="0" applyNumberFormat="1" applyFont="1" applyFill="1" applyBorder="1" applyAlignment="1">
      <alignment horizontal="right" vertical="center"/>
    </xf>
    <xf numFmtId="0" fontId="13" fillId="0" borderId="16" xfId="0" applyFont="1" applyFill="1" applyBorder="1" applyAlignment="1">
      <alignment horizontal="center" vertical="center"/>
    </xf>
    <xf numFmtId="0" fontId="25" fillId="0" borderId="24" xfId="0" applyFont="1" applyFill="1" applyBorder="1" applyAlignment="1">
      <alignment horizontal="left" vertical="center"/>
    </xf>
    <xf numFmtId="0" fontId="25" fillId="0" borderId="33" xfId="0" applyFont="1" applyFill="1" applyBorder="1" applyAlignment="1">
      <alignment horizontal="left" vertical="center"/>
    </xf>
    <xf numFmtId="0" fontId="23" fillId="0" borderId="33" xfId="36" applyFont="1" applyFill="1" applyBorder="1" applyAlignment="1" applyProtection="1">
      <alignment horizontal="left" vertical="center"/>
      <protection/>
    </xf>
    <xf numFmtId="0" fontId="25" fillId="0" borderId="33" xfId="0" applyFont="1" applyFill="1" applyBorder="1" applyAlignment="1">
      <alignment vertical="center"/>
    </xf>
    <xf numFmtId="4" fontId="12" fillId="0" borderId="33" xfId="0" applyNumberFormat="1" applyFont="1" applyFill="1" applyBorder="1" applyAlignment="1">
      <alignment horizontal="left" vertical="center"/>
    </xf>
    <xf numFmtId="4" fontId="25" fillId="0" borderId="60" xfId="0" applyNumberFormat="1" applyFont="1" applyFill="1" applyBorder="1" applyAlignment="1">
      <alignment horizontal="right" vertical="center"/>
    </xf>
    <xf numFmtId="4" fontId="25" fillId="0" borderId="61" xfId="0" applyNumberFormat="1" applyFont="1" applyFill="1" applyBorder="1" applyAlignment="1">
      <alignment horizontal="right" vertical="center"/>
    </xf>
    <xf numFmtId="4" fontId="25" fillId="0" borderId="62" xfId="0" applyNumberFormat="1" applyFont="1" applyFill="1" applyBorder="1" applyAlignment="1">
      <alignment horizontal="right" vertical="center"/>
    </xf>
    <xf numFmtId="4" fontId="15" fillId="0" borderId="63" xfId="0" applyNumberFormat="1" applyFont="1" applyFill="1" applyBorder="1" applyAlignment="1">
      <alignment horizontal="right" vertical="center"/>
    </xf>
    <xf numFmtId="4" fontId="15" fillId="0" borderId="62" xfId="0" applyNumberFormat="1" applyFont="1" applyFill="1" applyBorder="1" applyAlignment="1">
      <alignment horizontal="right" vertical="center"/>
    </xf>
    <xf numFmtId="4" fontId="12" fillId="0" borderId="62" xfId="0" applyNumberFormat="1" applyFont="1" applyFill="1" applyBorder="1" applyAlignment="1">
      <alignment horizontal="right" vertical="center"/>
    </xf>
    <xf numFmtId="4" fontId="15" fillId="0" borderId="64" xfId="0" applyNumberFormat="1" applyFont="1" applyFill="1" applyBorder="1" applyAlignment="1">
      <alignment horizontal="left" vertical="center"/>
    </xf>
    <xf numFmtId="4" fontId="17" fillId="0" borderId="61" xfId="0" applyNumberFormat="1" applyFont="1" applyFill="1" applyBorder="1" applyAlignment="1">
      <alignment horizontal="right" vertical="center"/>
    </xf>
    <xf numFmtId="4" fontId="17" fillId="0" borderId="18" xfId="0" applyNumberFormat="1" applyFont="1" applyFill="1" applyBorder="1" applyAlignment="1">
      <alignment vertical="center"/>
    </xf>
    <xf numFmtId="4" fontId="12" fillId="0" borderId="13" xfId="0" applyNumberFormat="1" applyFont="1" applyFill="1" applyBorder="1" applyAlignment="1">
      <alignment horizontal="right" vertical="center"/>
    </xf>
    <xf numFmtId="4" fontId="8" fillId="0" borderId="16" xfId="0" applyNumberFormat="1" applyFont="1" applyBorder="1" applyAlignment="1">
      <alignment/>
    </xf>
    <xf numFmtId="4" fontId="8" fillId="0" borderId="13" xfId="0" applyNumberFormat="1" applyFont="1" applyBorder="1" applyAlignment="1">
      <alignment/>
    </xf>
    <xf numFmtId="4" fontId="0" fillId="0" borderId="19" xfId="0" applyNumberFormat="1" applyBorder="1" applyAlignment="1">
      <alignment/>
    </xf>
    <xf numFmtId="4" fontId="0" fillId="33" borderId="65" xfId="0" applyNumberFormat="1" applyFill="1" applyBorder="1" applyAlignment="1">
      <alignment/>
    </xf>
    <xf numFmtId="4" fontId="0" fillId="33" borderId="63" xfId="0" applyNumberFormat="1" applyFill="1" applyBorder="1" applyAlignment="1">
      <alignment/>
    </xf>
    <xf numFmtId="4" fontId="0" fillId="33" borderId="66" xfId="0" applyNumberFormat="1" applyFill="1" applyBorder="1" applyAlignment="1">
      <alignment/>
    </xf>
    <xf numFmtId="4" fontId="0" fillId="33" borderId="67" xfId="0" applyNumberFormat="1" applyFill="1" applyBorder="1" applyAlignment="1">
      <alignment/>
    </xf>
    <xf numFmtId="4" fontId="0" fillId="0" borderId="26" xfId="0" applyNumberFormat="1" applyBorder="1" applyAlignment="1">
      <alignment/>
    </xf>
    <xf numFmtId="4" fontId="1" fillId="0" borderId="15" xfId="0" applyNumberFormat="1" applyFont="1" applyBorder="1" applyAlignment="1">
      <alignment/>
    </xf>
    <xf numFmtId="4" fontId="1" fillId="0" borderId="51" xfId="0" applyNumberFormat="1" applyFont="1" applyBorder="1" applyAlignment="1">
      <alignment/>
    </xf>
    <xf numFmtId="4" fontId="1" fillId="0" borderId="16" xfId="0" applyNumberFormat="1" applyFont="1" applyBorder="1" applyAlignment="1">
      <alignment/>
    </xf>
    <xf numFmtId="4" fontId="1" fillId="0" borderId="13" xfId="0" applyNumberFormat="1" applyFont="1" applyBorder="1" applyAlignment="1">
      <alignment/>
    </xf>
    <xf numFmtId="4" fontId="0" fillId="0" borderId="32" xfId="0" applyNumberFormat="1" applyBorder="1" applyAlignment="1">
      <alignment/>
    </xf>
    <xf numFmtId="4" fontId="0" fillId="0" borderId="53" xfId="0" applyNumberFormat="1" applyBorder="1" applyAlignment="1">
      <alignment/>
    </xf>
    <xf numFmtId="4" fontId="0" fillId="0" borderId="10" xfId="0" applyNumberFormat="1" applyBorder="1" applyAlignment="1">
      <alignment/>
    </xf>
    <xf numFmtId="4" fontId="1" fillId="0" borderId="16" xfId="0" applyNumberFormat="1" applyFont="1" applyFill="1" applyBorder="1" applyAlignment="1">
      <alignment/>
    </xf>
    <xf numFmtId="4" fontId="0" fillId="0" borderId="14" xfId="0" applyNumberFormat="1" applyBorder="1" applyAlignment="1">
      <alignment/>
    </xf>
    <xf numFmtId="4" fontId="1" fillId="0" borderId="18" xfId="0" applyNumberFormat="1" applyFont="1" applyBorder="1" applyAlignment="1">
      <alignment/>
    </xf>
    <xf numFmtId="4" fontId="1" fillId="0" borderId="68" xfId="0" applyNumberFormat="1" applyFont="1" applyFill="1" applyBorder="1" applyAlignment="1">
      <alignment/>
    </xf>
    <xf numFmtId="4" fontId="1" fillId="0" borderId="54" xfId="0" applyNumberFormat="1" applyFont="1" applyFill="1" applyBorder="1" applyAlignment="1">
      <alignment/>
    </xf>
    <xf numFmtId="4" fontId="1" fillId="0" borderId="69" xfId="0" applyNumberFormat="1" applyFont="1" applyFill="1" applyBorder="1" applyAlignment="1">
      <alignment/>
    </xf>
    <xf numFmtId="4" fontId="8" fillId="0" borderId="13" xfId="0" applyNumberFormat="1" applyFont="1" applyFill="1" applyBorder="1" applyAlignment="1">
      <alignment/>
    </xf>
    <xf numFmtId="4" fontId="1" fillId="0" borderId="70" xfId="0" applyNumberFormat="1" applyFont="1" applyFill="1" applyBorder="1" applyAlignment="1">
      <alignment/>
    </xf>
    <xf numFmtId="4" fontId="1" fillId="0" borderId="71" xfId="0" applyNumberFormat="1" applyFont="1" applyFill="1" applyBorder="1" applyAlignment="1">
      <alignment/>
    </xf>
    <xf numFmtId="0" fontId="1" fillId="0" borderId="31" xfId="0" applyFont="1" applyFill="1" applyBorder="1" applyAlignment="1">
      <alignment/>
    </xf>
    <xf numFmtId="0" fontId="0" fillId="0" borderId="49" xfId="0" applyFont="1" applyFill="1" applyBorder="1" applyAlignment="1">
      <alignment/>
    </xf>
    <xf numFmtId="0" fontId="1" fillId="0" borderId="49" xfId="0" applyFont="1" applyFill="1" applyBorder="1" applyAlignment="1">
      <alignment/>
    </xf>
    <xf numFmtId="0" fontId="1" fillId="0" borderId="64" xfId="0" applyFont="1" applyFill="1" applyBorder="1" applyAlignment="1">
      <alignment/>
    </xf>
    <xf numFmtId="0" fontId="8" fillId="0" borderId="16" xfId="0" applyFont="1" applyFill="1" applyBorder="1" applyAlignment="1">
      <alignment/>
    </xf>
    <xf numFmtId="0" fontId="0" fillId="0" borderId="72" xfId="0" applyFont="1" applyFill="1" applyBorder="1" applyAlignment="1">
      <alignment/>
    </xf>
    <xf numFmtId="0" fontId="1" fillId="0" borderId="64" xfId="0" applyFont="1" applyFill="1" applyBorder="1" applyAlignment="1">
      <alignment/>
    </xf>
    <xf numFmtId="0" fontId="0" fillId="0" borderId="73" xfId="0" applyFont="1" applyFill="1" applyBorder="1" applyAlignment="1">
      <alignment/>
    </xf>
    <xf numFmtId="0" fontId="1" fillId="0" borderId="16" xfId="0" applyFont="1" applyFill="1" applyBorder="1" applyAlignment="1">
      <alignment/>
    </xf>
    <xf numFmtId="0" fontId="1" fillId="0" borderId="73" xfId="0" applyFont="1" applyFill="1" applyBorder="1" applyAlignment="1">
      <alignment/>
    </xf>
    <xf numFmtId="0" fontId="0" fillId="0" borderId="31" xfId="0" applyFont="1" applyFill="1" applyBorder="1" applyAlignment="1">
      <alignment/>
    </xf>
    <xf numFmtId="0" fontId="1" fillId="0" borderId="49" xfId="0" applyFont="1" applyFill="1" applyBorder="1" applyAlignment="1">
      <alignment/>
    </xf>
    <xf numFmtId="0" fontId="1" fillId="0" borderId="0" xfId="0" applyFont="1" applyAlignment="1">
      <alignment/>
    </xf>
    <xf numFmtId="4" fontId="1" fillId="0" borderId="0" xfId="0" applyNumberFormat="1" applyFont="1" applyBorder="1" applyAlignment="1">
      <alignment/>
    </xf>
    <xf numFmtId="0" fontId="0" fillId="0" borderId="0" xfId="0" applyFill="1" applyBorder="1" applyAlignment="1">
      <alignment horizontal="justify" vertical="top" wrapText="1"/>
    </xf>
    <xf numFmtId="0" fontId="0" fillId="0" borderId="0" xfId="0" applyFill="1" applyBorder="1" applyAlignment="1">
      <alignment/>
    </xf>
    <xf numFmtId="0" fontId="25" fillId="33" borderId="39" xfId="0" applyFont="1" applyFill="1" applyBorder="1" applyAlignment="1">
      <alignment horizontal="left" vertical="center"/>
    </xf>
    <xf numFmtId="4" fontId="15" fillId="0" borderId="37" xfId="0" applyNumberFormat="1" applyFont="1" applyFill="1" applyBorder="1" applyAlignment="1">
      <alignment horizontal="right" vertical="center"/>
    </xf>
    <xf numFmtId="0" fontId="11" fillId="0" borderId="74" xfId="0" applyFont="1" applyFill="1" applyBorder="1" applyAlignment="1">
      <alignment horizontal="left" vertical="center"/>
    </xf>
    <xf numFmtId="0" fontId="18" fillId="0" borderId="74" xfId="0" applyFont="1" applyFill="1" applyBorder="1" applyAlignment="1">
      <alignment horizontal="left" vertical="top" wrapText="1"/>
    </xf>
    <xf numFmtId="0" fontId="0" fillId="0" borderId="26" xfId="0" applyFont="1" applyFill="1" applyBorder="1" applyAlignment="1">
      <alignment/>
    </xf>
    <xf numFmtId="4" fontId="25" fillId="0" borderId="45" xfId="0" applyNumberFormat="1" applyFont="1" applyFill="1" applyBorder="1" applyAlignment="1">
      <alignment horizontal="right" vertical="center"/>
    </xf>
    <xf numFmtId="4" fontId="25" fillId="0" borderId="0" xfId="0" applyNumberFormat="1" applyFont="1" applyFill="1" applyBorder="1" applyAlignment="1">
      <alignment horizontal="right" vertical="center"/>
    </xf>
    <xf numFmtId="4" fontId="25" fillId="0" borderId="75" xfId="0" applyNumberFormat="1" applyFont="1" applyFill="1" applyBorder="1" applyAlignment="1">
      <alignment horizontal="right" vertical="center"/>
    </xf>
    <xf numFmtId="183" fontId="25" fillId="0" borderId="0" xfId="0" applyNumberFormat="1" applyFont="1" applyFill="1" applyBorder="1" applyAlignment="1">
      <alignment horizontal="right" vertical="center"/>
    </xf>
    <xf numFmtId="4" fontId="15" fillId="0" borderId="67" xfId="0" applyNumberFormat="1" applyFont="1" applyFill="1" applyBorder="1" applyAlignment="1">
      <alignment horizontal="right" vertical="center"/>
    </xf>
    <xf numFmtId="4" fontId="12" fillId="0" borderId="75" xfId="0" applyNumberFormat="1" applyFont="1" applyFill="1" applyBorder="1" applyAlignment="1">
      <alignment horizontal="right" vertical="center"/>
    </xf>
    <xf numFmtId="0" fontId="17" fillId="0" borderId="17" xfId="0" applyFont="1" applyFill="1" applyBorder="1" applyAlignment="1">
      <alignment horizontal="center" vertical="center"/>
    </xf>
    <xf numFmtId="0" fontId="17" fillId="0" borderId="51" xfId="0" applyFont="1" applyFill="1" applyBorder="1" applyAlignment="1">
      <alignment horizontal="center" vertical="center"/>
    </xf>
    <xf numFmtId="4" fontId="17" fillId="0" borderId="0" xfId="0" applyNumberFormat="1" applyFont="1" applyFill="1" applyBorder="1" applyAlignment="1">
      <alignment horizontal="right" vertical="center"/>
    </xf>
    <xf numFmtId="0" fontId="17" fillId="0" borderId="16" xfId="0" applyFont="1" applyFill="1" applyBorder="1" applyAlignment="1">
      <alignment horizontal="left" vertical="center"/>
    </xf>
    <xf numFmtId="0" fontId="26" fillId="0" borderId="20"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51" xfId="0" applyFont="1" applyFill="1" applyBorder="1" applyAlignment="1">
      <alignment horizontal="center" vertical="center"/>
    </xf>
    <xf numFmtId="4" fontId="25" fillId="0" borderId="76" xfId="0" applyNumberFormat="1" applyFont="1" applyFill="1" applyBorder="1" applyAlignment="1">
      <alignment horizontal="right" vertical="center"/>
    </xf>
    <xf numFmtId="4" fontId="25" fillId="0" borderId="77" xfId="0" applyNumberFormat="1" applyFont="1" applyFill="1" applyBorder="1" applyAlignment="1">
      <alignment horizontal="right" vertical="center"/>
    </xf>
    <xf numFmtId="4" fontId="12" fillId="0" borderId="63" xfId="0" applyNumberFormat="1" applyFont="1" applyFill="1" applyBorder="1" applyAlignment="1">
      <alignment horizontal="right" vertical="center"/>
    </xf>
    <xf numFmtId="4" fontId="12" fillId="0" borderId="37" xfId="0" applyNumberFormat="1" applyFont="1" applyFill="1" applyBorder="1" applyAlignment="1">
      <alignment horizontal="right" vertical="center"/>
    </xf>
    <xf numFmtId="4" fontId="17" fillId="0" borderId="13" xfId="0" applyNumberFormat="1" applyFont="1" applyFill="1" applyBorder="1" applyAlignment="1">
      <alignment vertical="center"/>
    </xf>
    <xf numFmtId="0" fontId="1" fillId="0" borderId="0" xfId="0" applyFont="1" applyBorder="1" applyAlignment="1">
      <alignment/>
    </xf>
    <xf numFmtId="0" fontId="0" fillId="0" borderId="0" xfId="0" applyFill="1" applyAlignment="1">
      <alignment horizontal="left"/>
    </xf>
    <xf numFmtId="4" fontId="0" fillId="0" borderId="14" xfId="0" applyNumberFormat="1" applyFill="1" applyBorder="1" applyAlignment="1">
      <alignment/>
    </xf>
    <xf numFmtId="4" fontId="0" fillId="0" borderId="63" xfId="0" applyNumberFormat="1" applyBorder="1" applyAlignment="1">
      <alignment/>
    </xf>
    <xf numFmtId="4" fontId="0" fillId="0" borderId="26" xfId="0" applyNumberFormat="1" applyFill="1" applyBorder="1" applyAlignment="1">
      <alignment/>
    </xf>
    <xf numFmtId="0" fontId="12" fillId="0" borderId="16" xfId="0" applyFont="1" applyFill="1" applyBorder="1" applyAlignment="1">
      <alignment vertical="center"/>
    </xf>
    <xf numFmtId="4" fontId="12" fillId="0" borderId="78" xfId="0" applyNumberFormat="1" applyFont="1" applyFill="1" applyBorder="1" applyAlignment="1">
      <alignment horizontal="right" vertical="center"/>
    </xf>
    <xf numFmtId="4" fontId="12" fillId="0" borderId="24" xfId="0" applyNumberFormat="1" applyFont="1" applyFill="1" applyBorder="1" applyAlignment="1">
      <alignment horizontal="right" vertical="center"/>
    </xf>
    <xf numFmtId="4" fontId="12" fillId="0" borderId="48" xfId="0" applyNumberFormat="1" applyFont="1" applyFill="1" applyBorder="1" applyAlignment="1">
      <alignment horizontal="right" vertical="center"/>
    </xf>
    <xf numFmtId="0" fontId="24" fillId="0" borderId="12" xfId="0" applyFont="1" applyFill="1" applyBorder="1" applyAlignment="1">
      <alignment vertical="center"/>
    </xf>
    <xf numFmtId="0" fontId="18" fillId="0" borderId="20" xfId="0" applyFont="1" applyFill="1" applyBorder="1" applyAlignment="1">
      <alignment horizontal="left" vertical="top" wrapText="1"/>
    </xf>
    <xf numFmtId="0" fontId="0" fillId="0" borderId="0" xfId="0" applyFill="1" applyBorder="1" applyAlignment="1">
      <alignment wrapText="1"/>
    </xf>
    <xf numFmtId="0" fontId="0" fillId="0" borderId="0" xfId="0" applyFill="1" applyAlignment="1">
      <alignment/>
    </xf>
    <xf numFmtId="0" fontId="17" fillId="0" borderId="33" xfId="0" applyFont="1" applyFill="1" applyBorder="1" applyAlignment="1">
      <alignment horizontal="left" vertical="center"/>
    </xf>
    <xf numFmtId="4" fontId="1" fillId="0" borderId="79" xfId="0" applyNumberFormat="1" applyFont="1" applyFill="1" applyBorder="1" applyAlignment="1">
      <alignment/>
    </xf>
    <xf numFmtId="4" fontId="1" fillId="0" borderId="80" xfId="0" applyNumberFormat="1" applyFont="1" applyFill="1" applyBorder="1" applyAlignment="1">
      <alignment/>
    </xf>
    <xf numFmtId="4" fontId="1" fillId="0" borderId="57" xfId="0" applyNumberFormat="1" applyFont="1" applyFill="1" applyBorder="1" applyAlignment="1">
      <alignment/>
    </xf>
    <xf numFmtId="4" fontId="8" fillId="0" borderId="78" xfId="0" applyNumberFormat="1" applyFont="1" applyFill="1" applyBorder="1" applyAlignment="1">
      <alignment/>
    </xf>
    <xf numFmtId="4" fontId="8" fillId="0" borderId="25" xfId="0" applyNumberFormat="1" applyFont="1" applyFill="1" applyBorder="1" applyAlignment="1">
      <alignment/>
    </xf>
    <xf numFmtId="4" fontId="1" fillId="0" borderId="62" xfId="0" applyNumberFormat="1" applyFont="1" applyFill="1" applyBorder="1" applyAlignment="1">
      <alignment/>
    </xf>
    <xf numFmtId="4" fontId="0" fillId="0" borderId="21" xfId="0" applyNumberFormat="1" applyBorder="1" applyAlignment="1">
      <alignment/>
    </xf>
    <xf numFmtId="0" fontId="25" fillId="33" borderId="33" xfId="0" applyFont="1" applyFill="1" applyBorder="1" applyAlignment="1">
      <alignment horizontal="left" vertical="center"/>
    </xf>
    <xf numFmtId="4" fontId="17" fillId="0" borderId="81" xfId="0" applyNumberFormat="1" applyFont="1" applyFill="1" applyBorder="1" applyAlignment="1">
      <alignment horizontal="right" vertical="center"/>
    </xf>
    <xf numFmtId="0" fontId="8" fillId="0" borderId="0" xfId="0" applyFont="1" applyFill="1" applyAlignment="1">
      <alignment/>
    </xf>
    <xf numFmtId="0" fontId="0" fillId="0" borderId="19"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61" xfId="0" applyFont="1" applyBorder="1" applyAlignment="1">
      <alignment/>
    </xf>
    <xf numFmtId="0" fontId="1" fillId="0" borderId="15" xfId="0" applyFont="1" applyBorder="1" applyAlignment="1">
      <alignment/>
    </xf>
    <xf numFmtId="0" fontId="1" fillId="0" borderId="12" xfId="0" applyFont="1" applyBorder="1" applyAlignment="1">
      <alignment/>
    </xf>
    <xf numFmtId="0" fontId="1" fillId="0" borderId="20" xfId="0" applyFont="1" applyBorder="1" applyAlignment="1">
      <alignment/>
    </xf>
    <xf numFmtId="0" fontId="1" fillId="0" borderId="0" xfId="0" applyFont="1" applyFill="1" applyAlignment="1">
      <alignment/>
    </xf>
    <xf numFmtId="4" fontId="0" fillId="33" borderId="67" xfId="0" applyNumberFormat="1" applyFill="1" applyBorder="1" applyAlignment="1" quotePrefix="1">
      <alignment/>
    </xf>
    <xf numFmtId="4" fontId="11" fillId="34" borderId="82" xfId="0" applyNumberFormat="1" applyFont="1" applyFill="1" applyBorder="1" applyAlignment="1">
      <alignment vertical="center"/>
    </xf>
    <xf numFmtId="0" fontId="11" fillId="0" borderId="83" xfId="0" applyFont="1" applyFill="1" applyBorder="1" applyAlignment="1">
      <alignment horizontal="right" vertical="top"/>
    </xf>
    <xf numFmtId="0" fontId="11" fillId="0" borderId="46" xfId="0" applyFont="1" applyFill="1" applyBorder="1" applyAlignment="1">
      <alignment horizontal="left" vertical="center"/>
    </xf>
    <xf numFmtId="0" fontId="5" fillId="0" borderId="0" xfId="0" applyFont="1" applyBorder="1" applyAlignment="1">
      <alignment/>
    </xf>
    <xf numFmtId="0" fontId="1" fillId="0" borderId="15" xfId="0" applyFont="1" applyFill="1" applyBorder="1" applyAlignment="1">
      <alignment/>
    </xf>
    <xf numFmtId="0" fontId="1" fillId="0" borderId="12" xfId="0" applyFont="1" applyFill="1" applyBorder="1" applyAlignment="1">
      <alignment/>
    </xf>
    <xf numFmtId="0" fontId="1" fillId="0" borderId="20" xfId="0" applyFont="1" applyFill="1" applyBorder="1" applyAlignment="1">
      <alignment/>
    </xf>
    <xf numFmtId="4" fontId="0" fillId="0" borderId="84" xfId="0" applyNumberFormat="1" applyFill="1" applyBorder="1" applyAlignment="1">
      <alignment/>
    </xf>
    <xf numFmtId="4" fontId="0" fillId="0" borderId="19" xfId="0" applyNumberFormat="1" applyFill="1" applyBorder="1" applyAlignment="1">
      <alignment/>
    </xf>
    <xf numFmtId="0" fontId="0" fillId="0" borderId="17" xfId="0" applyFill="1" applyBorder="1" applyAlignment="1">
      <alignment/>
    </xf>
    <xf numFmtId="4" fontId="1" fillId="0" borderId="16" xfId="0" applyNumberFormat="1" applyFont="1" applyFill="1" applyBorder="1" applyAlignment="1">
      <alignment/>
    </xf>
    <xf numFmtId="4" fontId="1" fillId="0" borderId="13" xfId="0" applyNumberFormat="1" applyFont="1" applyFill="1" applyBorder="1" applyAlignment="1">
      <alignment/>
    </xf>
    <xf numFmtId="0" fontId="0" fillId="0" borderId="18" xfId="0" applyFill="1" applyBorder="1" applyAlignment="1">
      <alignment/>
    </xf>
    <xf numFmtId="4" fontId="1" fillId="0" borderId="0" xfId="0" applyNumberFormat="1" applyFont="1" applyFill="1" applyBorder="1" applyAlignment="1">
      <alignment/>
    </xf>
    <xf numFmtId="0" fontId="1" fillId="0" borderId="55" xfId="0" applyFont="1" applyFill="1" applyBorder="1" applyAlignment="1">
      <alignment/>
    </xf>
    <xf numFmtId="0" fontId="0" fillId="0" borderId="10" xfId="0" applyFont="1" applyFill="1" applyBorder="1" applyAlignment="1">
      <alignment/>
    </xf>
    <xf numFmtId="0" fontId="1" fillId="0" borderId="0" xfId="0" applyFont="1" applyFill="1" applyBorder="1" applyAlignment="1">
      <alignment/>
    </xf>
    <xf numFmtId="0" fontId="5" fillId="0" borderId="0" xfId="0" applyFont="1" applyFill="1" applyBorder="1" applyAlignment="1">
      <alignment/>
    </xf>
    <xf numFmtId="0" fontId="15" fillId="0" borderId="64" xfId="0" applyFont="1" applyFill="1" applyBorder="1" applyAlignment="1">
      <alignment horizontal="left" vertical="center"/>
    </xf>
    <xf numFmtId="4" fontId="15" fillId="0" borderId="28" xfId="0" applyNumberFormat="1" applyFont="1" applyFill="1" applyBorder="1" applyAlignment="1">
      <alignment horizontal="right" vertical="center"/>
    </xf>
    <xf numFmtId="4" fontId="15" fillId="0" borderId="52" xfId="0" applyNumberFormat="1" applyFont="1" applyFill="1" applyBorder="1" applyAlignment="1">
      <alignment horizontal="right" vertical="center"/>
    </xf>
    <xf numFmtId="4" fontId="25" fillId="0" borderId="20" xfId="0" applyNumberFormat="1" applyFont="1" applyFill="1" applyBorder="1" applyAlignment="1">
      <alignment horizontal="right" vertical="center"/>
    </xf>
    <xf numFmtId="4" fontId="25" fillId="0" borderId="51" xfId="0" applyNumberFormat="1" applyFont="1" applyFill="1" applyBorder="1" applyAlignment="1">
      <alignment horizontal="right" vertical="center"/>
    </xf>
    <xf numFmtId="0" fontId="26" fillId="0" borderId="33" xfId="0" applyFont="1" applyFill="1" applyBorder="1" applyAlignment="1">
      <alignment horizontal="left" vertical="center"/>
    </xf>
    <xf numFmtId="4" fontId="25" fillId="0" borderId="28" xfId="0" applyNumberFormat="1" applyFont="1" applyFill="1" applyBorder="1" applyAlignment="1">
      <alignment horizontal="right" vertical="center"/>
    </xf>
    <xf numFmtId="4" fontId="25" fillId="0" borderId="52" xfId="0" applyNumberFormat="1" applyFont="1" applyFill="1" applyBorder="1" applyAlignment="1">
      <alignment horizontal="right" vertical="center"/>
    </xf>
    <xf numFmtId="4" fontId="11" fillId="34" borderId="0" xfId="0" applyNumberFormat="1" applyFont="1" applyFill="1" applyBorder="1" applyAlignment="1">
      <alignment vertical="center"/>
    </xf>
    <xf numFmtId="0" fontId="11" fillId="0" borderId="24" xfId="0" applyFont="1" applyFill="1" applyBorder="1" applyAlignment="1">
      <alignment horizontal="right" vertical="top"/>
    </xf>
    <xf numFmtId="4" fontId="11" fillId="34" borderId="48" xfId="0" applyNumberFormat="1" applyFont="1" applyFill="1" applyBorder="1" applyAlignment="1">
      <alignment vertical="center"/>
    </xf>
    <xf numFmtId="4" fontId="11" fillId="34" borderId="75" xfId="0" applyNumberFormat="1" applyFont="1" applyFill="1" applyBorder="1" applyAlignment="1">
      <alignment vertical="center"/>
    </xf>
    <xf numFmtId="4" fontId="11" fillId="34" borderId="70" xfId="0" applyNumberFormat="1" applyFont="1" applyFill="1" applyBorder="1" applyAlignment="1">
      <alignment vertical="center"/>
    </xf>
    <xf numFmtId="4" fontId="11" fillId="34" borderId="54" xfId="0" applyNumberFormat="1" applyFont="1" applyFill="1" applyBorder="1" applyAlignment="1">
      <alignment vertical="center"/>
    </xf>
    <xf numFmtId="4" fontId="11" fillId="34" borderId="25" xfId="0" applyNumberFormat="1" applyFont="1" applyFill="1" applyBorder="1" applyAlignment="1">
      <alignment vertical="center"/>
    </xf>
    <xf numFmtId="4" fontId="11" fillId="34" borderId="85" xfId="0" applyNumberFormat="1" applyFont="1" applyFill="1" applyBorder="1" applyAlignment="1">
      <alignment vertical="center"/>
    </xf>
    <xf numFmtId="0" fontId="16" fillId="0" borderId="19" xfId="0" applyFont="1" applyFill="1" applyBorder="1" applyAlignment="1">
      <alignment horizontal="left" vertical="center"/>
    </xf>
    <xf numFmtId="183" fontId="18" fillId="0" borderId="62" xfId="0" applyNumberFormat="1" applyFont="1" applyFill="1" applyBorder="1" applyAlignment="1">
      <alignment horizontal="left" vertical="top" wrapText="1"/>
    </xf>
    <xf numFmtId="4" fontId="17" fillId="0" borderId="63" xfId="0" applyNumberFormat="1" applyFont="1" applyFill="1" applyBorder="1" applyAlignment="1">
      <alignment horizontal="right" vertical="center"/>
    </xf>
    <xf numFmtId="4" fontId="11" fillId="34" borderId="62" xfId="0" applyNumberFormat="1" applyFont="1" applyFill="1" applyBorder="1" applyAlignment="1">
      <alignment vertical="center"/>
    </xf>
    <xf numFmtId="4" fontId="17" fillId="0" borderId="54" xfId="0" applyNumberFormat="1" applyFont="1" applyFill="1" applyBorder="1" applyAlignment="1">
      <alignment horizontal="right" vertical="center"/>
    </xf>
    <xf numFmtId="0" fontId="16" fillId="0" borderId="40" xfId="0" applyFont="1" applyFill="1" applyBorder="1" applyAlignment="1">
      <alignment horizontal="left" vertical="top"/>
    </xf>
    <xf numFmtId="0" fontId="16" fillId="0" borderId="30" xfId="0" applyFont="1" applyFill="1" applyBorder="1" applyAlignment="1">
      <alignment horizontal="left" vertical="top"/>
    </xf>
    <xf numFmtId="183" fontId="18" fillId="0" borderId="19" xfId="0" applyNumberFormat="1" applyFont="1" applyFill="1" applyBorder="1" applyAlignment="1">
      <alignment horizontal="left" vertical="top" wrapText="1"/>
    </xf>
    <xf numFmtId="0" fontId="16" fillId="0" borderId="30" xfId="0" applyFont="1" applyFill="1" applyBorder="1" applyAlignment="1">
      <alignment horizontal="left" vertical="center"/>
    </xf>
    <xf numFmtId="0" fontId="11" fillId="0" borderId="29" xfId="0" applyFont="1" applyFill="1" applyBorder="1" applyAlignment="1">
      <alignment horizontal="left" vertical="center"/>
    </xf>
    <xf numFmtId="4" fontId="17" fillId="0" borderId="65" xfId="0" applyNumberFormat="1" applyFont="1" applyFill="1" applyBorder="1" applyAlignment="1">
      <alignment horizontal="right" vertical="center"/>
    </xf>
    <xf numFmtId="4" fontId="11" fillId="34" borderId="85" xfId="0" applyNumberFormat="1" applyFont="1" applyFill="1" applyBorder="1" applyAlignment="1">
      <alignment horizontal="right" vertical="center"/>
    </xf>
    <xf numFmtId="0" fontId="11" fillId="0" borderId="61" xfId="0" applyFont="1" applyFill="1" applyBorder="1" applyAlignment="1">
      <alignment horizontal="left" vertical="top"/>
    </xf>
    <xf numFmtId="0" fontId="18" fillId="0" borderId="63" xfId="0" applyFont="1" applyFill="1" applyBorder="1" applyAlignment="1">
      <alignment horizontal="left" vertical="top" wrapText="1" shrinkToFit="1"/>
    </xf>
    <xf numFmtId="0" fontId="16" fillId="0" borderId="38" xfId="0" applyFont="1" applyFill="1" applyBorder="1" applyAlignment="1">
      <alignment horizontal="left" vertical="center"/>
    </xf>
    <xf numFmtId="0" fontId="0" fillId="0" borderId="26" xfId="0" applyFont="1" applyBorder="1" applyAlignment="1">
      <alignment/>
    </xf>
    <xf numFmtId="0" fontId="25" fillId="0" borderId="39" xfId="0" applyFont="1" applyFill="1" applyBorder="1" applyAlignment="1">
      <alignment horizontal="left" vertical="center"/>
    </xf>
    <xf numFmtId="0" fontId="25" fillId="0" borderId="33" xfId="0" applyFont="1" applyFill="1" applyBorder="1" applyAlignment="1">
      <alignment horizontal="left" vertical="center"/>
    </xf>
    <xf numFmtId="0" fontId="15" fillId="0" borderId="72" xfId="0" applyFont="1" applyFill="1" applyBorder="1" applyAlignment="1">
      <alignment horizontal="left" vertical="center"/>
    </xf>
    <xf numFmtId="0" fontId="17" fillId="0" borderId="24" xfId="0" applyFont="1" applyFill="1" applyBorder="1" applyAlignment="1">
      <alignment horizontal="left" vertical="center"/>
    </xf>
    <xf numFmtId="4" fontId="25" fillId="0" borderId="82" xfId="0" applyNumberFormat="1" applyFont="1" applyFill="1" applyBorder="1" applyAlignment="1">
      <alignment horizontal="right" vertical="center"/>
    </xf>
    <xf numFmtId="4" fontId="25" fillId="0" borderId="18" xfId="0" applyNumberFormat="1" applyFont="1" applyFill="1" applyBorder="1" applyAlignment="1">
      <alignment horizontal="right" vertical="center"/>
    </xf>
    <xf numFmtId="4" fontId="25" fillId="0" borderId="12" xfId="0" applyNumberFormat="1" applyFont="1" applyFill="1" applyBorder="1" applyAlignment="1">
      <alignment horizontal="right" vertical="center"/>
    </xf>
    <xf numFmtId="0" fontId="0" fillId="35" borderId="0" xfId="0" applyFill="1" applyAlignment="1">
      <alignment/>
    </xf>
    <xf numFmtId="0" fontId="1" fillId="0" borderId="13" xfId="0" applyFont="1" applyBorder="1" applyAlignment="1">
      <alignment horizontal="center"/>
    </xf>
    <xf numFmtId="0" fontId="1" fillId="0" borderId="13" xfId="0" applyFont="1" applyFill="1" applyBorder="1" applyAlignment="1">
      <alignment horizontal="center"/>
    </xf>
    <xf numFmtId="0" fontId="16" fillId="0" borderId="65" xfId="0" applyFont="1" applyFill="1" applyBorder="1" applyAlignment="1">
      <alignment horizontal="left" vertical="center"/>
    </xf>
    <xf numFmtId="4" fontId="11" fillId="34" borderId="69" xfId="0" applyNumberFormat="1" applyFont="1" applyFill="1" applyBorder="1" applyAlignment="1">
      <alignment vertical="center"/>
    </xf>
    <xf numFmtId="4" fontId="1" fillId="0" borderId="12" xfId="0" applyNumberFormat="1" applyFont="1" applyFill="1" applyBorder="1" applyAlignment="1">
      <alignment/>
    </xf>
    <xf numFmtId="0" fontId="0" fillId="0" borderId="11" xfId="0" applyFont="1" applyFill="1" applyBorder="1" applyAlignment="1">
      <alignment/>
    </xf>
    <xf numFmtId="0" fontId="66" fillId="0" borderId="0" xfId="0" applyFont="1" applyFill="1" applyAlignment="1">
      <alignment/>
    </xf>
    <xf numFmtId="4" fontId="11" fillId="34" borderId="33" xfId="0" applyNumberFormat="1" applyFont="1" applyFill="1" applyBorder="1" applyAlignment="1">
      <alignment vertical="center"/>
    </xf>
    <xf numFmtId="4" fontId="11" fillId="34" borderId="72" xfId="0" applyNumberFormat="1" applyFont="1" applyFill="1" applyBorder="1" applyAlignment="1">
      <alignment vertical="center"/>
    </xf>
    <xf numFmtId="4" fontId="11" fillId="34" borderId="49" xfId="0" applyNumberFormat="1" applyFont="1" applyFill="1" applyBorder="1" applyAlignment="1">
      <alignment vertical="center"/>
    </xf>
    <xf numFmtId="0" fontId="0" fillId="0" borderId="61" xfId="0" applyBorder="1" applyAlignment="1">
      <alignment/>
    </xf>
    <xf numFmtId="0" fontId="16" fillId="0" borderId="29" xfId="0" applyFont="1" applyFill="1" applyBorder="1" applyAlignment="1">
      <alignment horizontal="left" vertical="top"/>
    </xf>
    <xf numFmtId="4" fontId="17" fillId="0" borderId="68" xfId="0" applyNumberFormat="1" applyFont="1" applyFill="1" applyBorder="1" applyAlignment="1">
      <alignment horizontal="right" vertical="center"/>
    </xf>
    <xf numFmtId="4" fontId="11" fillId="34" borderId="61" xfId="0" applyNumberFormat="1" applyFont="1" applyFill="1" applyBorder="1" applyAlignment="1">
      <alignment horizontal="right" vertical="center"/>
    </xf>
    <xf numFmtId="4" fontId="11" fillId="34" borderId="63" xfId="0" applyNumberFormat="1" applyFont="1" applyFill="1" applyBorder="1" applyAlignment="1">
      <alignment vertical="center"/>
    </xf>
    <xf numFmtId="0" fontId="18" fillId="0" borderId="21" xfId="0" applyFont="1" applyFill="1" applyBorder="1" applyAlignment="1">
      <alignment horizontal="left" vertical="top" wrapText="1"/>
    </xf>
    <xf numFmtId="0" fontId="11" fillId="0" borderId="24" xfId="0" applyFont="1" applyFill="1" applyBorder="1" applyAlignment="1">
      <alignment horizontal="center" vertical="center"/>
    </xf>
    <xf numFmtId="4" fontId="11" fillId="34" borderId="80" xfId="0" applyNumberFormat="1" applyFont="1" applyFill="1" applyBorder="1" applyAlignment="1">
      <alignment vertical="center"/>
    </xf>
    <xf numFmtId="0" fontId="11" fillId="0" borderId="39" xfId="0" applyFont="1" applyBorder="1" applyAlignment="1">
      <alignment horizontal="right" vertical="top" wrapText="1"/>
    </xf>
    <xf numFmtId="0" fontId="11" fillId="0" borderId="43" xfId="0" applyFont="1" applyBorder="1" applyAlignment="1">
      <alignment horizontal="right" vertical="top" wrapText="1"/>
    </xf>
    <xf numFmtId="4" fontId="12" fillId="0" borderId="13" xfId="0" applyNumberFormat="1" applyFont="1" applyFill="1" applyBorder="1" applyAlignment="1">
      <alignment vertical="center"/>
    </xf>
    <xf numFmtId="4" fontId="12" fillId="0" borderId="51" xfId="0" applyNumberFormat="1" applyFont="1" applyFill="1" applyBorder="1" applyAlignment="1">
      <alignment vertical="center"/>
    </xf>
    <xf numFmtId="0" fontId="17" fillId="0" borderId="0" xfId="0" applyFont="1" applyFill="1" applyBorder="1" applyAlignment="1">
      <alignment vertical="center"/>
    </xf>
    <xf numFmtId="0" fontId="17" fillId="0" borderId="15" xfId="0" applyFont="1" applyFill="1" applyBorder="1" applyAlignment="1">
      <alignment vertical="center"/>
    </xf>
    <xf numFmtId="4" fontId="17" fillId="0" borderId="21" xfId="0" applyNumberFormat="1" applyFont="1" applyFill="1" applyBorder="1" applyAlignment="1">
      <alignment horizontal="right" vertical="center"/>
    </xf>
    <xf numFmtId="0" fontId="0" fillId="0" borderId="0" xfId="0" applyFont="1" applyFill="1" applyAlignment="1">
      <alignment/>
    </xf>
    <xf numFmtId="3" fontId="0" fillId="0" borderId="0" xfId="0" applyNumberFormat="1" applyFill="1" applyBorder="1" applyAlignment="1">
      <alignment/>
    </xf>
    <xf numFmtId="0" fontId="1" fillId="0" borderId="0" xfId="0" applyFont="1" applyFill="1" applyBorder="1" applyAlignment="1">
      <alignment horizontal="left"/>
    </xf>
    <xf numFmtId="0" fontId="1" fillId="0" borderId="15" xfId="0" applyFont="1" applyFill="1" applyBorder="1" applyAlignment="1">
      <alignment horizontal="center"/>
    </xf>
    <xf numFmtId="0" fontId="0" fillId="0" borderId="10" xfId="0" applyFill="1" applyBorder="1" applyAlignment="1">
      <alignment horizontal="center"/>
    </xf>
    <xf numFmtId="0" fontId="4" fillId="0" borderId="0" xfId="0" applyFont="1" applyFill="1" applyAlignment="1">
      <alignment/>
    </xf>
    <xf numFmtId="0" fontId="0" fillId="0" borderId="0" xfId="0" applyFont="1" applyFill="1" applyBorder="1" applyAlignment="1">
      <alignment/>
    </xf>
    <xf numFmtId="0" fontId="1" fillId="0" borderId="16" xfId="0" applyFont="1" applyFill="1" applyBorder="1" applyAlignment="1">
      <alignment/>
    </xf>
    <xf numFmtId="0" fontId="0" fillId="0" borderId="66" xfId="0" applyFont="1" applyFill="1" applyBorder="1" applyAlignment="1">
      <alignment/>
    </xf>
    <xf numFmtId="0" fontId="1" fillId="0" borderId="13" xfId="0" applyFont="1" applyFill="1" applyBorder="1" applyAlignment="1">
      <alignment/>
    </xf>
    <xf numFmtId="0" fontId="1" fillId="0" borderId="22" xfId="0" applyFont="1" applyFill="1" applyBorder="1" applyAlignment="1">
      <alignment horizontal="left"/>
    </xf>
    <xf numFmtId="0" fontId="8" fillId="0" borderId="18" xfId="0" applyFont="1" applyFill="1" applyBorder="1" applyAlignment="1">
      <alignment/>
    </xf>
    <xf numFmtId="4" fontId="8" fillId="0" borderId="16" xfId="0" applyNumberFormat="1" applyFont="1" applyFill="1" applyBorder="1" applyAlignment="1">
      <alignment/>
    </xf>
    <xf numFmtId="4" fontId="8" fillId="0" borderId="13" xfId="0" applyNumberFormat="1" applyFont="1" applyFill="1" applyBorder="1" applyAlignment="1">
      <alignment/>
    </xf>
    <xf numFmtId="0" fontId="18" fillId="0" borderId="86" xfId="0" applyFont="1" applyFill="1" applyBorder="1" applyAlignment="1">
      <alignment horizontal="left" vertical="top"/>
    </xf>
    <xf numFmtId="0" fontId="25" fillId="33" borderId="41" xfId="0" applyFont="1" applyFill="1" applyBorder="1" applyAlignment="1">
      <alignment horizontal="left" vertical="center"/>
    </xf>
    <xf numFmtId="4" fontId="11" fillId="34" borderId="50" xfId="0" applyNumberFormat="1" applyFont="1" applyFill="1" applyBorder="1" applyAlignment="1">
      <alignment vertical="center"/>
    </xf>
    <xf numFmtId="0" fontId="0" fillId="0" borderId="81" xfId="0" applyFill="1" applyBorder="1" applyAlignment="1">
      <alignment vertical="top"/>
    </xf>
    <xf numFmtId="4" fontId="1" fillId="0" borderId="51" xfId="0" applyNumberFormat="1" applyFont="1" applyFill="1" applyBorder="1" applyAlignment="1">
      <alignment/>
    </xf>
    <xf numFmtId="0" fontId="1" fillId="0" borderId="12" xfId="0" applyFont="1" applyFill="1" applyBorder="1" applyAlignment="1">
      <alignment/>
    </xf>
    <xf numFmtId="0" fontId="1" fillId="0" borderId="51" xfId="0" applyFont="1" applyBorder="1" applyAlignment="1">
      <alignment/>
    </xf>
    <xf numFmtId="0" fontId="1" fillId="0" borderId="18" xfId="0" applyFont="1" applyBorder="1" applyAlignment="1">
      <alignment/>
    </xf>
    <xf numFmtId="0" fontId="1" fillId="0" borderId="16" xfId="0" applyFont="1" applyBorder="1" applyAlignment="1">
      <alignment/>
    </xf>
    <xf numFmtId="4" fontId="17" fillId="0" borderId="31" xfId="0" applyNumberFormat="1" applyFont="1" applyFill="1" applyBorder="1" applyAlignment="1">
      <alignment horizontal="right" vertical="center"/>
    </xf>
    <xf numFmtId="4" fontId="11" fillId="34" borderId="23" xfId="0" applyNumberFormat="1" applyFont="1" applyFill="1" applyBorder="1" applyAlignment="1">
      <alignment vertical="center"/>
    </xf>
    <xf numFmtId="0" fontId="11" fillId="0" borderId="87" xfId="0" applyFont="1" applyFill="1" applyBorder="1" applyAlignment="1">
      <alignment horizontal="right" vertical="center"/>
    </xf>
    <xf numFmtId="0" fontId="11" fillId="0" borderId="36" xfId="0" applyFont="1" applyFill="1" applyBorder="1" applyAlignment="1">
      <alignment horizontal="right" vertical="top"/>
    </xf>
    <xf numFmtId="0" fontId="18" fillId="0" borderId="28" xfId="0" applyFont="1" applyFill="1" applyBorder="1" applyAlignment="1">
      <alignment horizontal="left" vertical="top" wrapText="1"/>
    </xf>
    <xf numFmtId="0" fontId="18" fillId="0" borderId="87" xfId="0" applyFont="1" applyFill="1" applyBorder="1" applyAlignment="1">
      <alignment horizontal="left" vertical="top" wrapText="1"/>
    </xf>
    <xf numFmtId="4" fontId="17" fillId="0" borderId="70" xfId="0" applyNumberFormat="1" applyFont="1" applyFill="1" applyBorder="1" applyAlignment="1">
      <alignment horizontal="right" vertical="center"/>
    </xf>
    <xf numFmtId="0" fontId="1" fillId="0" borderId="0" xfId="0" applyFont="1" applyFill="1" applyBorder="1" applyAlignment="1">
      <alignment horizontal="center"/>
    </xf>
    <xf numFmtId="0" fontId="1" fillId="0" borderId="17" xfId="0" applyFont="1" applyBorder="1" applyAlignment="1">
      <alignment/>
    </xf>
    <xf numFmtId="0" fontId="1" fillId="0" borderId="13" xfId="0" applyFont="1" applyBorder="1" applyAlignment="1">
      <alignment/>
    </xf>
    <xf numFmtId="0" fontId="0" fillId="0" borderId="36" xfId="0" applyFill="1" applyBorder="1" applyAlignment="1">
      <alignment/>
    </xf>
    <xf numFmtId="4" fontId="0" fillId="0" borderId="63" xfId="0" applyNumberFormat="1" applyFill="1" applyBorder="1" applyAlignment="1">
      <alignment/>
    </xf>
    <xf numFmtId="4" fontId="0" fillId="0" borderId="67" xfId="0" applyNumberFormat="1" applyFill="1" applyBorder="1" applyAlignment="1">
      <alignment/>
    </xf>
    <xf numFmtId="4" fontId="0" fillId="0" borderId="53" xfId="0" applyNumberFormat="1" applyFill="1" applyBorder="1" applyAlignment="1">
      <alignment/>
    </xf>
    <xf numFmtId="0" fontId="16" fillId="0" borderId="0" xfId="0" applyFont="1" applyFill="1" applyBorder="1" applyAlignment="1">
      <alignment horizontal="left" vertical="center"/>
    </xf>
    <xf numFmtId="4" fontId="17" fillId="0" borderId="67" xfId="0" applyNumberFormat="1" applyFont="1" applyFill="1" applyBorder="1" applyAlignment="1">
      <alignment horizontal="right" vertical="center"/>
    </xf>
    <xf numFmtId="0" fontId="16" fillId="0" borderId="22" xfId="0" applyFont="1" applyFill="1" applyBorder="1" applyAlignment="1">
      <alignment horizontal="left" vertical="top"/>
    </xf>
    <xf numFmtId="0" fontId="0" fillId="0" borderId="14" xfId="0" applyFill="1" applyBorder="1" applyAlignment="1">
      <alignment horizontal="center"/>
    </xf>
    <xf numFmtId="4" fontId="0" fillId="0" borderId="0" xfId="0" applyNumberFormat="1" applyFont="1" applyFill="1" applyAlignment="1">
      <alignment/>
    </xf>
    <xf numFmtId="0" fontId="1" fillId="0" borderId="15" xfId="0" applyFont="1" applyFill="1" applyBorder="1" applyAlignment="1">
      <alignment/>
    </xf>
    <xf numFmtId="0" fontId="1" fillId="0" borderId="51" xfId="0" applyFont="1" applyFill="1" applyBorder="1" applyAlignment="1">
      <alignment/>
    </xf>
    <xf numFmtId="0" fontId="1" fillId="0" borderId="18" xfId="0" applyFont="1" applyFill="1" applyBorder="1" applyAlignment="1">
      <alignment/>
    </xf>
    <xf numFmtId="4" fontId="0" fillId="0" borderId="11" xfId="0" applyNumberFormat="1" applyFont="1" applyFill="1" applyBorder="1" applyAlignment="1">
      <alignment/>
    </xf>
    <xf numFmtId="4" fontId="25" fillId="36" borderId="54" xfId="0" applyNumberFormat="1" applyFont="1" applyFill="1" applyBorder="1" applyAlignment="1">
      <alignment horizontal="right" vertical="center"/>
    </xf>
    <xf numFmtId="0" fontId="18" fillId="0" borderId="50" xfId="0" applyFont="1" applyFill="1" applyBorder="1" applyAlignment="1">
      <alignment horizontal="left" vertical="top" wrapText="1"/>
    </xf>
    <xf numFmtId="0" fontId="18" fillId="0" borderId="37" xfId="0" applyFont="1" applyFill="1" applyBorder="1" applyAlignment="1">
      <alignment horizontal="left" vertical="top" wrapText="1"/>
    </xf>
    <xf numFmtId="0" fontId="16" fillId="0" borderId="22" xfId="0" applyFont="1" applyFill="1" applyBorder="1" applyAlignment="1">
      <alignment horizontal="left" vertical="center"/>
    </xf>
    <xf numFmtId="0" fontId="11" fillId="0" borderId="37" xfId="0" applyFont="1" applyFill="1" applyBorder="1" applyAlignment="1">
      <alignment horizontal="left" vertical="top" wrapText="1"/>
    </xf>
    <xf numFmtId="0" fontId="11" fillId="0" borderId="43" xfId="0" applyFont="1" applyFill="1" applyBorder="1" applyAlignment="1">
      <alignment horizontal="right" vertical="top" wrapText="1"/>
    </xf>
    <xf numFmtId="0" fontId="11" fillId="0" borderId="10" xfId="0" applyFont="1" applyFill="1" applyBorder="1" applyAlignment="1">
      <alignment horizontal="left" vertical="top" wrapText="1"/>
    </xf>
    <xf numFmtId="4" fontId="17" fillId="0" borderId="65" xfId="0" applyNumberFormat="1" applyFont="1" applyFill="1" applyBorder="1" applyAlignment="1">
      <alignment vertical="center"/>
    </xf>
    <xf numFmtId="4" fontId="11" fillId="34" borderId="67" xfId="0" applyNumberFormat="1" applyFont="1" applyFill="1" applyBorder="1" applyAlignment="1">
      <alignment vertical="center"/>
    </xf>
    <xf numFmtId="0" fontId="16" fillId="0" borderId="11" xfId="0" applyFont="1" applyFill="1" applyBorder="1" applyAlignment="1">
      <alignment horizontal="left" vertical="top"/>
    </xf>
    <xf numFmtId="0" fontId="16" fillId="0" borderId="0" xfId="0" applyFont="1" applyFill="1" applyBorder="1" applyAlignment="1">
      <alignment horizontal="left" vertical="top"/>
    </xf>
    <xf numFmtId="0" fontId="16" fillId="0" borderId="31" xfId="0" applyFont="1" applyBorder="1" applyAlignment="1">
      <alignment/>
    </xf>
    <xf numFmtId="0" fontId="16" fillId="0" borderId="34" xfId="0" applyFont="1" applyFill="1" applyBorder="1" applyAlignment="1">
      <alignment horizontal="left" vertical="center"/>
    </xf>
    <xf numFmtId="0" fontId="18" fillId="0" borderId="74" xfId="0" applyFont="1" applyFill="1" applyBorder="1" applyAlignment="1">
      <alignment horizontal="left" vertical="top" wrapText="1" shrinkToFit="1"/>
    </xf>
    <xf numFmtId="0" fontId="0" fillId="0" borderId="84" xfId="0" applyBorder="1" applyAlignment="1">
      <alignment/>
    </xf>
    <xf numFmtId="0" fontId="11" fillId="0" borderId="24" xfId="0" applyFont="1" applyFill="1" applyBorder="1" applyAlignment="1">
      <alignment horizontal="right" vertical="top" wrapText="1"/>
    </xf>
    <xf numFmtId="0" fontId="16" fillId="0" borderId="60" xfId="0" applyFont="1" applyFill="1" applyBorder="1" applyAlignment="1">
      <alignment horizontal="left" vertical="top"/>
    </xf>
    <xf numFmtId="0" fontId="18" fillId="0" borderId="26" xfId="0" applyFont="1" applyFill="1" applyBorder="1" applyAlignment="1">
      <alignment horizontal="left" vertical="top" wrapText="1"/>
    </xf>
    <xf numFmtId="0" fontId="18" fillId="0" borderId="11" xfId="0" applyFont="1" applyFill="1" applyBorder="1" applyAlignment="1">
      <alignment horizontal="left" vertical="top" wrapText="1"/>
    </xf>
    <xf numFmtId="0" fontId="11" fillId="0" borderId="23" xfId="0" applyFont="1" applyBorder="1" applyAlignment="1">
      <alignment horizontal="right" vertical="top" wrapText="1"/>
    </xf>
    <xf numFmtId="0" fontId="19" fillId="0" borderId="41" xfId="36" applyFont="1" applyFill="1" applyBorder="1" applyAlignment="1" applyProtection="1">
      <alignment horizontal="right" vertical="top"/>
      <protection/>
    </xf>
    <xf numFmtId="0" fontId="0" fillId="0" borderId="11" xfId="0" applyFill="1" applyBorder="1" applyAlignment="1">
      <alignment horizontal="left" wrapText="1"/>
    </xf>
    <xf numFmtId="0" fontId="1" fillId="0" borderId="20" xfId="0" applyFont="1" applyFill="1" applyBorder="1" applyAlignment="1">
      <alignment/>
    </xf>
    <xf numFmtId="4" fontId="17" fillId="0" borderId="19" xfId="0" applyNumberFormat="1" applyFont="1" applyFill="1" applyBorder="1" applyAlignment="1">
      <alignment horizontal="right" vertical="center"/>
    </xf>
    <xf numFmtId="4" fontId="17" fillId="0" borderId="51" xfId="0" applyNumberFormat="1" applyFont="1" applyFill="1" applyBorder="1" applyAlignment="1">
      <alignment vertical="center"/>
    </xf>
    <xf numFmtId="4" fontId="1" fillId="0" borderId="58" xfId="0" applyNumberFormat="1" applyFont="1" applyFill="1" applyBorder="1" applyAlignment="1">
      <alignment/>
    </xf>
    <xf numFmtId="4" fontId="14" fillId="0" borderId="13" xfId="0" applyNumberFormat="1" applyFont="1" applyFill="1" applyBorder="1" applyAlignment="1">
      <alignment/>
    </xf>
    <xf numFmtId="4" fontId="14" fillId="0" borderId="51" xfId="0" applyNumberFormat="1" applyFont="1" applyFill="1" applyBorder="1" applyAlignment="1">
      <alignment/>
    </xf>
    <xf numFmtId="4" fontId="1" fillId="0" borderId="49" xfId="0" applyNumberFormat="1" applyFont="1" applyFill="1" applyBorder="1" applyAlignment="1">
      <alignment/>
    </xf>
    <xf numFmtId="0" fontId="9" fillId="0" borderId="0" xfId="0" applyFont="1" applyFill="1" applyAlignment="1">
      <alignment/>
    </xf>
    <xf numFmtId="4" fontId="11" fillId="36" borderId="54" xfId="0" applyNumberFormat="1" applyFont="1" applyFill="1" applyBorder="1" applyAlignment="1">
      <alignment horizontal="right" vertical="center"/>
    </xf>
    <xf numFmtId="4" fontId="11" fillId="36" borderId="30" xfId="0" applyNumberFormat="1" applyFont="1" applyFill="1" applyBorder="1" applyAlignment="1">
      <alignment horizontal="right" vertical="center"/>
    </xf>
    <xf numFmtId="4" fontId="11" fillId="36" borderId="58" xfId="0" applyNumberFormat="1" applyFont="1" applyFill="1" applyBorder="1" applyAlignment="1">
      <alignment horizontal="right" vertical="center"/>
    </xf>
    <xf numFmtId="4" fontId="11" fillId="36" borderId="25" xfId="0" applyNumberFormat="1" applyFont="1" applyFill="1" applyBorder="1" applyAlignment="1">
      <alignment horizontal="right" vertical="center"/>
    </xf>
    <xf numFmtId="4" fontId="11" fillId="36" borderId="27" xfId="0" applyNumberFormat="1" applyFont="1" applyFill="1" applyBorder="1" applyAlignment="1">
      <alignment horizontal="right" vertical="center"/>
    </xf>
    <xf numFmtId="0" fontId="0" fillId="0" borderId="19" xfId="0" applyFont="1" applyFill="1" applyBorder="1" applyAlignment="1">
      <alignment/>
    </xf>
    <xf numFmtId="4" fontId="1" fillId="0" borderId="18" xfId="0" applyNumberFormat="1" applyFont="1" applyFill="1" applyBorder="1" applyAlignment="1">
      <alignment/>
    </xf>
    <xf numFmtId="0" fontId="0" fillId="0" borderId="0" xfId="0" applyAlignment="1">
      <alignment vertical="top" wrapText="1"/>
    </xf>
    <xf numFmtId="0" fontId="28" fillId="0" borderId="0" xfId="0" applyFont="1" applyFill="1" applyBorder="1" applyAlignment="1">
      <alignment horizontal="center" vertical="center"/>
    </xf>
    <xf numFmtId="0" fontId="1" fillId="0" borderId="0" xfId="0" applyFont="1" applyFill="1" applyBorder="1" applyAlignment="1">
      <alignment/>
    </xf>
    <xf numFmtId="0" fontId="30" fillId="0" borderId="0" xfId="0" applyFont="1" applyFill="1" applyAlignment="1">
      <alignment/>
    </xf>
    <xf numFmtId="0" fontId="19" fillId="0" borderId="0" xfId="36" applyFont="1" applyFill="1" applyBorder="1" applyAlignment="1" applyProtection="1">
      <alignment horizontal="right" vertical="top"/>
      <protection/>
    </xf>
    <xf numFmtId="0" fontId="19" fillId="0" borderId="43" xfId="36" applyFont="1" applyFill="1" applyBorder="1" applyAlignment="1" applyProtection="1">
      <alignment horizontal="right" vertical="top"/>
      <protection/>
    </xf>
    <xf numFmtId="0" fontId="0" fillId="0" borderId="44" xfId="0" applyBorder="1" applyAlignment="1">
      <alignment/>
    </xf>
    <xf numFmtId="0" fontId="18" fillId="0" borderId="44" xfId="0" applyFont="1" applyFill="1" applyBorder="1" applyAlignment="1">
      <alignment horizontal="left" vertical="top" wrapText="1" shrinkToFit="1"/>
    </xf>
    <xf numFmtId="0" fontId="25" fillId="0" borderId="0" xfId="0" applyFont="1" applyFill="1" applyBorder="1" applyAlignment="1">
      <alignment vertical="center"/>
    </xf>
    <xf numFmtId="0" fontId="0" fillId="37" borderId="0" xfId="0" applyFill="1" applyAlignment="1">
      <alignment/>
    </xf>
    <xf numFmtId="4" fontId="0" fillId="0" borderId="62" xfId="0" applyNumberFormat="1" applyFill="1" applyBorder="1" applyAlignment="1">
      <alignment/>
    </xf>
    <xf numFmtId="0" fontId="0" fillId="0" borderId="0" xfId="0" applyFill="1" applyAlignment="1">
      <alignment horizontal="center"/>
    </xf>
    <xf numFmtId="183" fontId="18" fillId="0" borderId="14" xfId="0" applyNumberFormat="1" applyFont="1" applyFill="1" applyBorder="1" applyAlignment="1">
      <alignment horizontal="left" vertical="top" wrapText="1"/>
    </xf>
    <xf numFmtId="4" fontId="11" fillId="34" borderId="61" xfId="0" applyNumberFormat="1" applyFont="1" applyFill="1" applyBorder="1" applyAlignment="1">
      <alignment vertical="center"/>
    </xf>
    <xf numFmtId="183" fontId="15" fillId="0" borderId="17" xfId="0" applyNumberFormat="1" applyFont="1" applyFill="1" applyBorder="1" applyAlignment="1">
      <alignment horizontal="right" vertical="center"/>
    </xf>
    <xf numFmtId="4" fontId="20" fillId="0" borderId="13" xfId="0" applyNumberFormat="1" applyFont="1" applyBorder="1" applyAlignment="1">
      <alignment vertical="center"/>
    </xf>
    <xf numFmtId="4" fontId="20" fillId="0" borderId="18" xfId="0" applyNumberFormat="1" applyFont="1" applyBorder="1" applyAlignment="1">
      <alignment vertical="center"/>
    </xf>
    <xf numFmtId="4" fontId="15" fillId="0" borderId="16" xfId="0" applyNumberFormat="1" applyFont="1" applyFill="1" applyBorder="1" applyAlignment="1">
      <alignment vertical="center"/>
    </xf>
    <xf numFmtId="0" fontId="1" fillId="0" borderId="13" xfId="0" applyFont="1" applyFill="1" applyBorder="1" applyAlignment="1">
      <alignment horizontal="justify" vertical="top" wrapText="1"/>
    </xf>
    <xf numFmtId="0" fontId="1" fillId="0" borderId="13" xfId="0" applyFont="1" applyFill="1" applyBorder="1" applyAlignment="1">
      <alignment/>
    </xf>
    <xf numFmtId="4" fontId="0" fillId="0" borderId="37" xfId="0" applyNumberFormat="1" applyBorder="1" applyAlignment="1">
      <alignment/>
    </xf>
    <xf numFmtId="4" fontId="0" fillId="0" borderId="52" xfId="0" applyNumberFormat="1" applyBorder="1" applyAlignment="1">
      <alignment/>
    </xf>
    <xf numFmtId="0" fontId="0" fillId="0" borderId="45" xfId="0" applyFill="1" applyBorder="1" applyAlignment="1">
      <alignment/>
    </xf>
    <xf numFmtId="0" fontId="0" fillId="0" borderId="10" xfId="0" applyFont="1" applyFill="1" applyBorder="1" applyAlignment="1">
      <alignment horizontal="right" vertical="top" wrapText="1"/>
    </xf>
    <xf numFmtId="4" fontId="1" fillId="0" borderId="20" xfId="0" applyNumberFormat="1" applyFont="1" applyFill="1" applyBorder="1" applyAlignment="1">
      <alignment/>
    </xf>
    <xf numFmtId="0" fontId="1" fillId="0" borderId="0" xfId="0" applyFont="1" applyBorder="1" applyAlignment="1">
      <alignment horizontal="left"/>
    </xf>
    <xf numFmtId="4" fontId="0" fillId="0" borderId="61" xfId="0" applyNumberFormat="1" applyFill="1" applyBorder="1" applyAlignment="1">
      <alignment/>
    </xf>
    <xf numFmtId="0" fontId="11" fillId="0" borderId="75" xfId="0" applyFont="1" applyFill="1" applyBorder="1" applyAlignment="1">
      <alignment horizontal="left" vertical="center"/>
    </xf>
    <xf numFmtId="0" fontId="5" fillId="0" borderId="0" xfId="0" applyFont="1" applyFill="1" applyBorder="1" applyAlignment="1">
      <alignment/>
    </xf>
    <xf numFmtId="4" fontId="25" fillId="36" borderId="70" xfId="0" applyNumberFormat="1" applyFont="1" applyFill="1" applyBorder="1" applyAlignment="1">
      <alignment horizontal="right" vertical="center"/>
    </xf>
    <xf numFmtId="0" fontId="11" fillId="0" borderId="39" xfId="0" applyFont="1" applyFill="1" applyBorder="1" applyAlignment="1">
      <alignment horizontal="right" vertical="top" wrapText="1"/>
    </xf>
    <xf numFmtId="0" fontId="0" fillId="0" borderId="36" xfId="0" applyFont="1" applyBorder="1" applyAlignment="1">
      <alignment/>
    </xf>
    <xf numFmtId="0" fontId="1" fillId="0" borderId="33" xfId="0" applyFont="1" applyFill="1" applyBorder="1" applyAlignment="1">
      <alignment/>
    </xf>
    <xf numFmtId="4" fontId="1" fillId="0" borderId="82" xfId="0" applyNumberFormat="1" applyFont="1" applyFill="1" applyBorder="1" applyAlignment="1">
      <alignment/>
    </xf>
    <xf numFmtId="0" fontId="0" fillId="0" borderId="36" xfId="0" applyFont="1" applyFill="1" applyBorder="1" applyAlignment="1">
      <alignment horizontal="right" vertical="top" wrapText="1"/>
    </xf>
    <xf numFmtId="4" fontId="0" fillId="0" borderId="37" xfId="0" applyNumberFormat="1" applyFill="1" applyBorder="1" applyAlignment="1">
      <alignment/>
    </xf>
    <xf numFmtId="0" fontId="0" fillId="0" borderId="42" xfId="0" applyFont="1" applyBorder="1" applyAlignment="1">
      <alignment/>
    </xf>
    <xf numFmtId="0" fontId="0" fillId="0" borderId="41" xfId="0" applyFill="1" applyBorder="1" applyAlignment="1">
      <alignment/>
    </xf>
    <xf numFmtId="0" fontId="1" fillId="0" borderId="24" xfId="0" applyFont="1" applyFill="1" applyBorder="1" applyAlignment="1">
      <alignment/>
    </xf>
    <xf numFmtId="0" fontId="0" fillId="0" borderId="10" xfId="0" applyNumberFormat="1" applyFont="1" applyFill="1" applyBorder="1" applyAlignment="1">
      <alignment/>
    </xf>
    <xf numFmtId="0" fontId="23" fillId="0" borderId="38" xfId="36" applyFont="1" applyFill="1" applyBorder="1" applyAlignment="1" applyProtection="1">
      <alignment vertical="center"/>
      <protection/>
    </xf>
    <xf numFmtId="0" fontId="0" fillId="0" borderId="35" xfId="0" applyBorder="1" applyAlignment="1">
      <alignment/>
    </xf>
    <xf numFmtId="0" fontId="0" fillId="0" borderId="30" xfId="0" applyBorder="1" applyAlignment="1">
      <alignment/>
    </xf>
    <xf numFmtId="0" fontId="0" fillId="0" borderId="30" xfId="0" applyBorder="1" applyAlignment="1">
      <alignment horizontal="left" wrapText="1"/>
    </xf>
    <xf numFmtId="0" fontId="0" fillId="33" borderId="30" xfId="0" applyFill="1" applyBorder="1" applyAlignment="1">
      <alignment/>
    </xf>
    <xf numFmtId="0" fontId="0" fillId="0" borderId="30" xfId="0" applyFill="1" applyBorder="1" applyAlignment="1">
      <alignment/>
    </xf>
    <xf numFmtId="0" fontId="1" fillId="0" borderId="68" xfId="0" applyFont="1" applyBorder="1" applyAlignment="1">
      <alignment/>
    </xf>
    <xf numFmtId="0" fontId="1" fillId="0" borderId="70" xfId="0" applyFont="1" applyBorder="1" applyAlignment="1">
      <alignment/>
    </xf>
    <xf numFmtId="0" fontId="1" fillId="0" borderId="70" xfId="0" applyFont="1" applyFill="1" applyBorder="1" applyAlignment="1">
      <alignment/>
    </xf>
    <xf numFmtId="0" fontId="1" fillId="0" borderId="25" xfId="0" applyFont="1" applyBorder="1" applyAlignment="1">
      <alignment/>
    </xf>
    <xf numFmtId="0" fontId="0" fillId="0" borderId="40" xfId="0" applyFill="1" applyBorder="1" applyAlignment="1">
      <alignment/>
    </xf>
    <xf numFmtId="0" fontId="1" fillId="0" borderId="0" xfId="0" applyFont="1" applyFill="1" applyBorder="1" applyAlignment="1">
      <alignment horizontal="left"/>
    </xf>
    <xf numFmtId="4" fontId="0" fillId="0" borderId="0" xfId="0" applyNumberFormat="1" applyBorder="1" applyAlignment="1">
      <alignment/>
    </xf>
    <xf numFmtId="0" fontId="1" fillId="0" borderId="40" xfId="0" applyFont="1" applyFill="1" applyBorder="1" applyAlignment="1">
      <alignment horizontal="left"/>
    </xf>
    <xf numFmtId="4" fontId="0" fillId="0" borderId="21" xfId="0" applyNumberFormat="1" applyFill="1" applyBorder="1" applyAlignment="1">
      <alignment/>
    </xf>
    <xf numFmtId="4" fontId="1" fillId="33" borderId="13" xfId="0" applyNumberFormat="1" applyFont="1" applyFill="1" applyBorder="1" applyAlignment="1">
      <alignment/>
    </xf>
    <xf numFmtId="4" fontId="1" fillId="33" borderId="0" xfId="0" applyNumberFormat="1" applyFont="1" applyFill="1" applyBorder="1" applyAlignment="1">
      <alignment/>
    </xf>
    <xf numFmtId="0" fontId="0" fillId="0" borderId="26" xfId="0" applyFont="1" applyFill="1" applyBorder="1" applyAlignment="1">
      <alignment horizontal="right" vertical="top" wrapText="1"/>
    </xf>
    <xf numFmtId="0" fontId="0" fillId="0" borderId="10" xfId="0" applyFill="1" applyBorder="1" applyAlignment="1">
      <alignment horizontal="right"/>
    </xf>
    <xf numFmtId="4" fontId="0" fillId="33" borderId="84" xfId="0" applyNumberFormat="1" applyFill="1" applyBorder="1" applyAlignment="1">
      <alignment/>
    </xf>
    <xf numFmtId="4" fontId="0" fillId="0" borderId="84" xfId="0" applyNumberFormat="1" applyBorder="1" applyAlignment="1">
      <alignment/>
    </xf>
    <xf numFmtId="4" fontId="1" fillId="33" borderId="12" xfId="0" applyNumberFormat="1" applyFont="1" applyFill="1" applyBorder="1" applyAlignment="1">
      <alignment/>
    </xf>
    <xf numFmtId="4" fontId="1" fillId="0" borderId="12" xfId="0" applyNumberFormat="1" applyFont="1" applyBorder="1" applyAlignment="1">
      <alignment/>
    </xf>
    <xf numFmtId="14" fontId="0" fillId="0" borderId="0" xfId="0" applyNumberFormat="1" applyFill="1" applyAlignment="1">
      <alignment/>
    </xf>
    <xf numFmtId="4" fontId="0" fillId="0" borderId="79" xfId="0" applyNumberFormat="1" applyFill="1" applyBorder="1" applyAlignment="1">
      <alignment/>
    </xf>
    <xf numFmtId="0" fontId="0" fillId="0" borderId="63" xfId="0" applyFill="1" applyBorder="1" applyAlignment="1">
      <alignment horizontal="right"/>
    </xf>
    <xf numFmtId="0" fontId="0" fillId="0" borderId="67" xfId="0" applyFill="1" applyBorder="1" applyAlignment="1">
      <alignment horizontal="right"/>
    </xf>
    <xf numFmtId="0" fontId="0" fillId="0" borderId="19" xfId="0" applyFont="1" applyFill="1" applyBorder="1" applyAlignment="1">
      <alignment/>
    </xf>
    <xf numFmtId="4" fontId="0" fillId="0" borderId="10" xfId="0" applyNumberFormat="1" applyFont="1" applyFill="1" applyBorder="1" applyAlignment="1">
      <alignment horizontal="right"/>
    </xf>
    <xf numFmtId="4" fontId="0" fillId="0" borderId="67" xfId="0" applyNumberFormat="1" applyFont="1" applyFill="1" applyBorder="1" applyAlignment="1">
      <alignment horizontal="right"/>
    </xf>
    <xf numFmtId="4" fontId="0" fillId="0" borderId="11" xfId="0" applyNumberFormat="1" applyFont="1" applyFill="1" applyBorder="1" applyAlignment="1">
      <alignment horizontal="right"/>
    </xf>
    <xf numFmtId="4" fontId="0" fillId="0" borderId="75" xfId="0" applyNumberFormat="1" applyFont="1" applyFill="1" applyBorder="1" applyAlignment="1">
      <alignment horizontal="right"/>
    </xf>
    <xf numFmtId="0" fontId="0" fillId="0" borderId="26" xfId="0" applyFont="1" applyFill="1" applyBorder="1" applyAlignment="1">
      <alignment/>
    </xf>
    <xf numFmtId="4" fontId="0" fillId="0" borderId="26" xfId="0" applyNumberFormat="1" applyFont="1" applyFill="1" applyBorder="1" applyAlignment="1">
      <alignment horizontal="right"/>
    </xf>
    <xf numFmtId="4" fontId="0" fillId="0" borderId="66" xfId="0" applyNumberFormat="1" applyFont="1" applyFill="1" applyBorder="1" applyAlignment="1">
      <alignment horizontal="right"/>
    </xf>
    <xf numFmtId="0" fontId="0" fillId="0" borderId="61" xfId="0" applyBorder="1" applyAlignment="1">
      <alignment/>
    </xf>
    <xf numFmtId="4" fontId="11" fillId="34" borderId="37" xfId="0" applyNumberFormat="1" applyFont="1" applyFill="1" applyBorder="1" applyAlignment="1">
      <alignment vertical="center"/>
    </xf>
    <xf numFmtId="0" fontId="16" fillId="0" borderId="61" xfId="0" applyFont="1" applyFill="1" applyBorder="1" applyAlignment="1">
      <alignment horizontal="left" vertical="center"/>
    </xf>
    <xf numFmtId="0" fontId="11" fillId="0" borderId="33" xfId="0" applyFont="1" applyFill="1" applyBorder="1" applyAlignment="1">
      <alignment horizontal="right" vertical="center"/>
    </xf>
    <xf numFmtId="4" fontId="15" fillId="0" borderId="16" xfId="0" applyNumberFormat="1" applyFont="1" applyFill="1" applyBorder="1" applyAlignment="1">
      <alignment horizontal="right" vertical="center"/>
    </xf>
    <xf numFmtId="4" fontId="11" fillId="38" borderId="67" xfId="0" applyNumberFormat="1" applyFont="1" applyFill="1" applyBorder="1" applyAlignment="1">
      <alignment vertical="center"/>
    </xf>
    <xf numFmtId="4" fontId="11" fillId="34" borderId="22" xfId="0" applyNumberFormat="1" applyFont="1" applyFill="1" applyBorder="1" applyAlignment="1">
      <alignment vertical="center"/>
    </xf>
    <xf numFmtId="4" fontId="11" fillId="38" borderId="54" xfId="0" applyNumberFormat="1" applyFont="1" applyFill="1" applyBorder="1" applyAlignment="1">
      <alignment vertical="center"/>
    </xf>
    <xf numFmtId="4" fontId="11" fillId="36" borderId="54" xfId="0" applyNumberFormat="1" applyFont="1" applyFill="1" applyBorder="1" applyAlignment="1">
      <alignment vertical="center"/>
    </xf>
    <xf numFmtId="0" fontId="18" fillId="0" borderId="40" xfId="0" applyFont="1" applyFill="1" applyBorder="1" applyAlignment="1">
      <alignment horizontal="left" vertical="top" wrapText="1"/>
    </xf>
    <xf numFmtId="4" fontId="11" fillId="34" borderId="32" xfId="0" applyNumberFormat="1" applyFont="1" applyFill="1" applyBorder="1" applyAlignment="1">
      <alignment vertical="center"/>
    </xf>
    <xf numFmtId="4" fontId="11" fillId="34" borderId="68" xfId="0" applyNumberFormat="1" applyFont="1" applyFill="1" applyBorder="1" applyAlignment="1">
      <alignment vertical="center"/>
    </xf>
    <xf numFmtId="0" fontId="18" fillId="0" borderId="10" xfId="0" applyFont="1" applyFill="1" applyBorder="1" applyAlignment="1">
      <alignment horizontal="left" vertical="center" wrapText="1"/>
    </xf>
    <xf numFmtId="4" fontId="17" fillId="0" borderId="68" xfId="0" applyNumberFormat="1" applyFont="1" applyFill="1" applyBorder="1" applyAlignment="1">
      <alignment vertical="center"/>
    </xf>
    <xf numFmtId="0" fontId="11" fillId="0" borderId="30" xfId="0" applyFont="1" applyFill="1" applyBorder="1" applyAlignment="1">
      <alignment horizontal="left" vertical="center"/>
    </xf>
    <xf numFmtId="0" fontId="0" fillId="35" borderId="10" xfId="0" applyFill="1" applyBorder="1" applyAlignment="1">
      <alignment/>
    </xf>
    <xf numFmtId="0" fontId="0" fillId="35" borderId="11" xfId="0" applyFill="1" applyBorder="1" applyAlignment="1">
      <alignment/>
    </xf>
    <xf numFmtId="4" fontId="0" fillId="35" borderId="10" xfId="0" applyNumberFormat="1" applyFill="1" applyBorder="1" applyAlignment="1">
      <alignment/>
    </xf>
    <xf numFmtId="4" fontId="0" fillId="35" borderId="14" xfId="0" applyNumberFormat="1" applyFill="1" applyBorder="1" applyAlignment="1">
      <alignment/>
    </xf>
    <xf numFmtId="0" fontId="0" fillId="0" borderId="10" xfId="0" applyFont="1" applyBorder="1" applyAlignment="1">
      <alignment horizontal="right"/>
    </xf>
    <xf numFmtId="0" fontId="0" fillId="0" borderId="14" xfId="0" applyFont="1" applyBorder="1" applyAlignment="1">
      <alignment/>
    </xf>
    <xf numFmtId="0" fontId="1" fillId="0" borderId="16" xfId="0" applyFont="1" applyFill="1" applyBorder="1" applyAlignment="1">
      <alignment/>
    </xf>
    <xf numFmtId="0" fontId="1" fillId="0" borderId="17" xfId="0" applyFont="1" applyFill="1" applyBorder="1" applyAlignment="1">
      <alignment/>
    </xf>
    <xf numFmtId="4" fontId="1" fillId="0" borderId="17" xfId="0" applyNumberFormat="1" applyFont="1" applyFill="1" applyBorder="1" applyAlignment="1">
      <alignment/>
    </xf>
    <xf numFmtId="0" fontId="0" fillId="0" borderId="63" xfId="0" applyFont="1" applyFill="1" applyBorder="1" applyAlignment="1">
      <alignment/>
    </xf>
    <xf numFmtId="0" fontId="0" fillId="0" borderId="0" xfId="0" applyFont="1" applyFill="1" applyAlignment="1">
      <alignment/>
    </xf>
    <xf numFmtId="4" fontId="0" fillId="0" borderId="19" xfId="0" applyNumberFormat="1" applyFont="1" applyFill="1" applyBorder="1" applyAlignment="1">
      <alignment/>
    </xf>
    <xf numFmtId="4" fontId="1" fillId="0" borderId="12" xfId="0" applyNumberFormat="1" applyFont="1" applyFill="1" applyBorder="1" applyAlignment="1">
      <alignment/>
    </xf>
    <xf numFmtId="0" fontId="0" fillId="0" borderId="12" xfId="0" applyBorder="1" applyAlignment="1">
      <alignment/>
    </xf>
    <xf numFmtId="0" fontId="0" fillId="0" borderId="20" xfId="0" applyBorder="1" applyAlignment="1">
      <alignment/>
    </xf>
    <xf numFmtId="0" fontId="0" fillId="0" borderId="17" xfId="0" applyFont="1" applyBorder="1" applyAlignment="1">
      <alignment/>
    </xf>
    <xf numFmtId="0" fontId="5" fillId="0" borderId="0" xfId="0" applyFont="1" applyFill="1" applyAlignment="1">
      <alignment/>
    </xf>
    <xf numFmtId="0" fontId="29" fillId="0" borderId="0" xfId="0" applyFont="1" applyFill="1" applyAlignment="1">
      <alignment/>
    </xf>
    <xf numFmtId="0" fontId="9" fillId="0" borderId="0" xfId="0" applyFont="1" applyFill="1" applyAlignment="1">
      <alignment/>
    </xf>
    <xf numFmtId="0" fontId="0" fillId="0" borderId="17" xfId="0" applyFont="1" applyFill="1" applyBorder="1" applyAlignment="1">
      <alignment/>
    </xf>
    <xf numFmtId="0" fontId="0" fillId="0" borderId="0" xfId="0" applyFill="1" applyBorder="1" applyAlignment="1">
      <alignment horizontal="left" vertical="top" wrapText="1"/>
    </xf>
    <xf numFmtId="0" fontId="0" fillId="0" borderId="0" xfId="0" applyFill="1" applyBorder="1" applyAlignment="1">
      <alignment horizontal="left"/>
    </xf>
    <xf numFmtId="4" fontId="0" fillId="33" borderId="19" xfId="0" applyNumberFormat="1" applyFill="1" applyBorder="1" applyAlignment="1">
      <alignment/>
    </xf>
    <xf numFmtId="0" fontId="1" fillId="0" borderId="47" xfId="0" applyFont="1" applyFill="1" applyBorder="1" applyAlignment="1">
      <alignment/>
    </xf>
    <xf numFmtId="0" fontId="0" fillId="0" borderId="30" xfId="0" applyBorder="1" applyAlignment="1">
      <alignment wrapText="1"/>
    </xf>
    <xf numFmtId="4" fontId="17" fillId="0" borderId="66" xfId="0" applyNumberFormat="1" applyFont="1" applyFill="1" applyBorder="1" applyAlignment="1">
      <alignment horizontal="right" vertical="center"/>
    </xf>
    <xf numFmtId="4" fontId="11" fillId="34" borderId="81" xfId="0" applyNumberFormat="1" applyFont="1" applyFill="1" applyBorder="1" applyAlignment="1">
      <alignment vertical="center"/>
    </xf>
    <xf numFmtId="4" fontId="17" fillId="0" borderId="56" xfId="0" applyNumberFormat="1" applyFont="1" applyFill="1" applyBorder="1" applyAlignment="1">
      <alignment horizontal="right" vertical="center"/>
    </xf>
    <xf numFmtId="4" fontId="25" fillId="36" borderId="75" xfId="0" applyNumberFormat="1" applyFont="1" applyFill="1" applyBorder="1" applyAlignment="1">
      <alignment horizontal="right" vertical="center"/>
    </xf>
    <xf numFmtId="0" fontId="18" fillId="0" borderId="10" xfId="0" applyFont="1" applyFill="1" applyBorder="1" applyAlignment="1">
      <alignment horizontal="left" vertical="top"/>
    </xf>
    <xf numFmtId="0" fontId="18" fillId="0" borderId="11" xfId="0" applyFont="1" applyFill="1" applyBorder="1" applyAlignment="1">
      <alignment horizontal="left" vertical="top"/>
    </xf>
    <xf numFmtId="0" fontId="18" fillId="0" borderId="14" xfId="0" applyFont="1" applyFill="1" applyBorder="1" applyAlignment="1">
      <alignment horizontal="left" vertical="top" wrapText="1"/>
    </xf>
    <xf numFmtId="0" fontId="16" fillId="0" borderId="11" xfId="0" applyFont="1" applyFill="1" applyBorder="1" applyAlignment="1">
      <alignment horizontal="left" vertical="top" wrapText="1"/>
    </xf>
    <xf numFmtId="4" fontId="17" fillId="0" borderId="48" xfId="0" applyNumberFormat="1" applyFont="1" applyFill="1" applyBorder="1" applyAlignment="1">
      <alignment horizontal="right" vertical="center"/>
    </xf>
    <xf numFmtId="0" fontId="16" fillId="0" borderId="86" xfId="0" applyFont="1" applyFill="1" applyBorder="1" applyAlignment="1">
      <alignment horizontal="left" vertical="top"/>
    </xf>
    <xf numFmtId="0" fontId="18" fillId="0" borderId="26" xfId="0" applyFont="1" applyFill="1" applyBorder="1" applyAlignment="1">
      <alignment horizontal="left" vertical="top" wrapText="1"/>
    </xf>
    <xf numFmtId="0" fontId="18" fillId="0" borderId="61" xfId="0" applyFont="1" applyFill="1" applyBorder="1" applyAlignment="1">
      <alignment horizontal="left" vertical="center"/>
    </xf>
    <xf numFmtId="0" fontId="0" fillId="0" borderId="14" xfId="0" applyFont="1" applyFill="1" applyBorder="1" applyAlignment="1">
      <alignment/>
    </xf>
    <xf numFmtId="0" fontId="14" fillId="33" borderId="16" xfId="0" applyFont="1" applyFill="1" applyBorder="1" applyAlignment="1">
      <alignment horizontal="center" vertical="center" wrapText="1"/>
    </xf>
    <xf numFmtId="4" fontId="11" fillId="34" borderId="88" xfId="0" applyNumberFormat="1" applyFont="1" applyFill="1" applyBorder="1" applyAlignment="1">
      <alignment vertical="center"/>
    </xf>
    <xf numFmtId="4" fontId="17" fillId="0" borderId="49" xfId="0" applyNumberFormat="1" applyFont="1" applyFill="1" applyBorder="1" applyAlignment="1">
      <alignment horizontal="right" vertical="center"/>
    </xf>
    <xf numFmtId="4" fontId="11" fillId="38" borderId="49" xfId="0" applyNumberFormat="1" applyFont="1" applyFill="1" applyBorder="1" applyAlignment="1">
      <alignment vertical="center"/>
    </xf>
    <xf numFmtId="4" fontId="11" fillId="36" borderId="49" xfId="0" applyNumberFormat="1" applyFont="1" applyFill="1" applyBorder="1" applyAlignment="1">
      <alignment vertical="center"/>
    </xf>
    <xf numFmtId="4" fontId="11" fillId="34" borderId="71" xfId="0" applyNumberFormat="1" applyFont="1" applyFill="1" applyBorder="1" applyAlignment="1">
      <alignment vertical="center"/>
    </xf>
    <xf numFmtId="4" fontId="1" fillId="0" borderId="65" xfId="0" applyNumberFormat="1" applyFont="1" applyFill="1" applyBorder="1" applyAlignment="1">
      <alignment/>
    </xf>
    <xf numFmtId="3" fontId="0" fillId="0" borderId="0" xfId="0" applyNumberFormat="1" applyFont="1" applyFill="1" applyAlignment="1">
      <alignment/>
    </xf>
    <xf numFmtId="3" fontId="0" fillId="0" borderId="0" xfId="0" applyNumberFormat="1" applyFont="1" applyFill="1" applyAlignment="1">
      <alignment horizontal="right"/>
    </xf>
    <xf numFmtId="4" fontId="0" fillId="0" borderId="0" xfId="0" applyNumberFormat="1" applyFill="1" applyBorder="1" applyAlignment="1">
      <alignment horizontal="right"/>
    </xf>
    <xf numFmtId="0" fontId="0" fillId="0" borderId="11" xfId="0" applyNumberFormat="1" applyFont="1" applyFill="1" applyBorder="1" applyAlignment="1">
      <alignment/>
    </xf>
    <xf numFmtId="0" fontId="4" fillId="0" borderId="0" xfId="0" applyFont="1" applyFill="1" applyAlignment="1">
      <alignment/>
    </xf>
    <xf numFmtId="4" fontId="11" fillId="36" borderId="75" xfId="0" applyNumberFormat="1" applyFont="1" applyFill="1" applyBorder="1" applyAlignment="1">
      <alignment horizontal="right" vertical="center"/>
    </xf>
    <xf numFmtId="4" fontId="11" fillId="36" borderId="70" xfId="0" applyNumberFormat="1" applyFont="1" applyFill="1" applyBorder="1" applyAlignment="1">
      <alignment horizontal="right" vertical="center"/>
    </xf>
    <xf numFmtId="0" fontId="18" fillId="0" borderId="21" xfId="0" applyFont="1" applyFill="1" applyBorder="1" applyAlignment="1">
      <alignment horizontal="left" vertical="center" wrapText="1"/>
    </xf>
    <xf numFmtId="4" fontId="11" fillId="36" borderId="0" xfId="0" applyNumberFormat="1" applyFont="1" applyFill="1" applyBorder="1" applyAlignment="1">
      <alignment horizontal="right" vertical="center"/>
    </xf>
    <xf numFmtId="4" fontId="11" fillId="36" borderId="85" xfId="0" applyNumberFormat="1" applyFont="1" applyFill="1" applyBorder="1" applyAlignment="1">
      <alignment horizontal="right" vertical="center"/>
    </xf>
    <xf numFmtId="4" fontId="11" fillId="36" borderId="61" xfId="0" applyNumberFormat="1" applyFont="1" applyFill="1" applyBorder="1" applyAlignment="1">
      <alignment horizontal="right" vertical="center"/>
    </xf>
    <xf numFmtId="4" fontId="11" fillId="36" borderId="85" xfId="0" applyNumberFormat="1" applyFont="1" applyFill="1" applyBorder="1" applyAlignment="1">
      <alignment horizontal="right" vertical="center"/>
    </xf>
    <xf numFmtId="0" fontId="0" fillId="0" borderId="22" xfId="0" applyBorder="1" applyAlignment="1">
      <alignment/>
    </xf>
    <xf numFmtId="0" fontId="12" fillId="0" borderId="22" xfId="0" applyFont="1" applyFill="1" applyBorder="1" applyAlignment="1">
      <alignment vertical="center"/>
    </xf>
    <xf numFmtId="0" fontId="25" fillId="0" borderId="22" xfId="0" applyFont="1" applyFill="1" applyBorder="1" applyAlignment="1">
      <alignment vertical="center"/>
    </xf>
    <xf numFmtId="0" fontId="0" fillId="37" borderId="0" xfId="0" applyFill="1" applyAlignment="1">
      <alignment horizontal="justify" vertical="top" wrapText="1"/>
    </xf>
    <xf numFmtId="0" fontId="0" fillId="37" borderId="0" xfId="0" applyFill="1" applyAlignment="1">
      <alignment/>
    </xf>
    <xf numFmtId="4" fontId="0" fillId="0" borderId="10" xfId="0" applyNumberFormat="1" applyFont="1" applyFill="1" applyBorder="1" applyAlignment="1">
      <alignment/>
    </xf>
    <xf numFmtId="0" fontId="0" fillId="0" borderId="63" xfId="0" applyFill="1" applyBorder="1" applyAlignment="1">
      <alignment/>
    </xf>
    <xf numFmtId="0" fontId="0" fillId="0" borderId="67" xfId="0" applyFill="1" applyBorder="1" applyAlignment="1">
      <alignment/>
    </xf>
    <xf numFmtId="0" fontId="0" fillId="0" borderId="81" xfId="0" applyBorder="1" applyAlignment="1">
      <alignment/>
    </xf>
    <xf numFmtId="183" fontId="25" fillId="0" borderId="20" xfId="0" applyNumberFormat="1" applyFont="1" applyFill="1" applyBorder="1" applyAlignment="1">
      <alignment horizontal="right" vertical="center"/>
    </xf>
    <xf numFmtId="183" fontId="25" fillId="0" borderId="12" xfId="0" applyNumberFormat="1" applyFont="1" applyFill="1" applyBorder="1" applyAlignment="1">
      <alignment horizontal="right" vertical="center"/>
    </xf>
    <xf numFmtId="183" fontId="25" fillId="0" borderId="17" xfId="0" applyNumberFormat="1" applyFont="1" applyFill="1" applyBorder="1" applyAlignment="1">
      <alignment horizontal="right" vertical="center"/>
    </xf>
    <xf numFmtId="183" fontId="17" fillId="0" borderId="20" xfId="0" applyNumberFormat="1" applyFont="1" applyFill="1" applyBorder="1" applyAlignment="1">
      <alignment horizontal="right" vertical="center"/>
    </xf>
    <xf numFmtId="183" fontId="17" fillId="0" borderId="12" xfId="0" applyNumberFormat="1" applyFont="1" applyFill="1" applyBorder="1" applyAlignment="1">
      <alignment horizontal="right" vertical="center"/>
    </xf>
    <xf numFmtId="183" fontId="17" fillId="0" borderId="17" xfId="0" applyNumberFormat="1" applyFont="1" applyFill="1" applyBorder="1" applyAlignment="1">
      <alignment horizontal="right" vertical="center"/>
    </xf>
    <xf numFmtId="183" fontId="25" fillId="0" borderId="84" xfId="0" applyNumberFormat="1" applyFont="1" applyFill="1" applyBorder="1" applyAlignment="1">
      <alignment horizontal="right" vertical="center"/>
    </xf>
    <xf numFmtId="0" fontId="66" fillId="0" borderId="0" xfId="0" applyFont="1" applyFill="1" applyAlignment="1">
      <alignment/>
    </xf>
    <xf numFmtId="0" fontId="6" fillId="0" borderId="0" xfId="0" applyFont="1" applyFill="1" applyAlignment="1">
      <alignment/>
    </xf>
    <xf numFmtId="4" fontId="0" fillId="0" borderId="0" xfId="0" applyNumberFormat="1" applyFill="1" applyBorder="1" applyAlignment="1">
      <alignment horizontal="center"/>
    </xf>
    <xf numFmtId="0" fontId="28" fillId="0" borderId="0" xfId="0" applyFont="1" applyAlignment="1">
      <alignment/>
    </xf>
    <xf numFmtId="0" fontId="8" fillId="0" borderId="15" xfId="0" applyFont="1" applyBorder="1" applyAlignment="1">
      <alignment/>
    </xf>
    <xf numFmtId="0" fontId="8" fillId="0" borderId="12" xfId="0" applyFont="1" applyBorder="1" applyAlignment="1">
      <alignment/>
    </xf>
    <xf numFmtId="4" fontId="8" fillId="0" borderId="51" xfId="0" applyNumberFormat="1" applyFont="1" applyFill="1" applyBorder="1" applyAlignment="1">
      <alignment/>
    </xf>
    <xf numFmtId="0" fontId="0" fillId="0" borderId="0" xfId="0" applyAlignment="1">
      <alignment horizontal="right"/>
    </xf>
    <xf numFmtId="0" fontId="0" fillId="0" borderId="0" xfId="0" applyFont="1" applyAlignment="1">
      <alignment/>
    </xf>
    <xf numFmtId="3" fontId="0" fillId="0" borderId="0" xfId="0" applyNumberFormat="1" applyAlignment="1">
      <alignment/>
    </xf>
    <xf numFmtId="3" fontId="0" fillId="0" borderId="0" xfId="0" applyNumberFormat="1" applyFill="1" applyAlignment="1">
      <alignment/>
    </xf>
    <xf numFmtId="0" fontId="0" fillId="39" borderId="0" xfId="0" applyFill="1" applyAlignment="1">
      <alignment/>
    </xf>
    <xf numFmtId="4" fontId="0" fillId="0" borderId="0" xfId="0" applyNumberFormat="1" applyFill="1" applyAlignment="1">
      <alignment horizontal="right"/>
    </xf>
    <xf numFmtId="0" fontId="8" fillId="0" borderId="0" xfId="0" applyFont="1" applyBorder="1" applyAlignment="1">
      <alignment/>
    </xf>
    <xf numFmtId="4" fontId="8" fillId="0" borderId="0" xfId="0" applyNumberFormat="1" applyFont="1" applyBorder="1" applyAlignment="1">
      <alignment/>
    </xf>
    <xf numFmtId="4" fontId="8" fillId="0" borderId="0" xfId="0" applyNumberFormat="1" applyFont="1" applyFill="1" applyBorder="1" applyAlignment="1">
      <alignment/>
    </xf>
    <xf numFmtId="0" fontId="0" fillId="0" borderId="0" xfId="0" applyFill="1" applyAlignment="1">
      <alignment horizontal="right"/>
    </xf>
    <xf numFmtId="0" fontId="0" fillId="0" borderId="38" xfId="0" applyBorder="1" applyAlignment="1">
      <alignment/>
    </xf>
    <xf numFmtId="4" fontId="0" fillId="0" borderId="32" xfId="0" applyNumberFormat="1" applyFill="1" applyBorder="1" applyAlignment="1">
      <alignment/>
    </xf>
    <xf numFmtId="14" fontId="0" fillId="0" borderId="0" xfId="0" applyNumberFormat="1" applyAlignment="1">
      <alignment/>
    </xf>
    <xf numFmtId="0" fontId="0" fillId="0" borderId="36" xfId="0" applyBorder="1" applyAlignment="1">
      <alignment/>
    </xf>
    <xf numFmtId="0" fontId="0" fillId="0" borderId="39" xfId="0" applyBorder="1" applyAlignment="1">
      <alignment/>
    </xf>
    <xf numFmtId="4" fontId="0" fillId="0" borderId="77" xfId="0" applyNumberFormat="1" applyFill="1" applyBorder="1" applyAlignment="1">
      <alignment/>
    </xf>
    <xf numFmtId="0" fontId="0" fillId="0" borderId="15" xfId="0" applyBorder="1" applyAlignment="1">
      <alignment/>
    </xf>
    <xf numFmtId="0" fontId="0" fillId="0" borderId="41" xfId="0" applyBorder="1" applyAlignment="1">
      <alignment/>
    </xf>
    <xf numFmtId="4" fontId="1" fillId="0" borderId="37" xfId="0" applyNumberFormat="1" applyFont="1" applyFill="1" applyBorder="1" applyAlignment="1">
      <alignment/>
    </xf>
    <xf numFmtId="0" fontId="0" fillId="0" borderId="42" xfId="0" applyBorder="1" applyAlignment="1">
      <alignment/>
    </xf>
    <xf numFmtId="0" fontId="11" fillId="0" borderId="0" xfId="0" applyFont="1" applyFill="1" applyBorder="1" applyAlignment="1">
      <alignment horizontal="justify" vertical="center"/>
    </xf>
    <xf numFmtId="0" fontId="66" fillId="0" borderId="0" xfId="0" applyFont="1" applyAlignment="1">
      <alignment/>
    </xf>
    <xf numFmtId="0" fontId="0" fillId="0" borderId="0" xfId="0" applyFont="1" applyFill="1" applyAlignment="1">
      <alignment wrapText="1"/>
    </xf>
    <xf numFmtId="0" fontId="0" fillId="0" borderId="10" xfId="0" applyFont="1" applyFill="1" applyBorder="1" applyAlignment="1">
      <alignment/>
    </xf>
    <xf numFmtId="0" fontId="1" fillId="0" borderId="0" xfId="0" applyFont="1" applyFill="1" applyAlignment="1">
      <alignment/>
    </xf>
    <xf numFmtId="0" fontId="0" fillId="0" borderId="0" xfId="0" applyFont="1" applyBorder="1" applyAlignment="1">
      <alignment wrapText="1"/>
    </xf>
    <xf numFmtId="0" fontId="15" fillId="0" borderId="24" xfId="0" applyFont="1" applyFill="1" applyBorder="1" applyAlignment="1">
      <alignment horizontal="left" vertical="center"/>
    </xf>
    <xf numFmtId="0" fontId="21" fillId="0" borderId="45" xfId="0" applyFont="1" applyFill="1" applyBorder="1" applyAlignment="1">
      <alignment horizontal="left" vertical="center"/>
    </xf>
    <xf numFmtId="0" fontId="12"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12" fillId="0" borderId="16" xfId="0" applyFont="1" applyFill="1" applyBorder="1" applyAlignment="1">
      <alignment vertical="center"/>
    </xf>
    <xf numFmtId="0" fontId="24" fillId="0" borderId="17" xfId="0" applyFont="1" applyFill="1" applyBorder="1" applyAlignment="1">
      <alignment vertical="center"/>
    </xf>
    <xf numFmtId="0" fontId="0" fillId="0" borderId="45" xfId="0" applyFill="1" applyBorder="1" applyAlignment="1">
      <alignment vertical="top"/>
    </xf>
    <xf numFmtId="0" fontId="10" fillId="0" borderId="22" xfId="0" applyFont="1" applyFill="1" applyBorder="1" applyAlignment="1">
      <alignment vertical="center" wrapText="1"/>
    </xf>
    <xf numFmtId="0" fontId="15" fillId="0" borderId="16" xfId="0" applyFont="1" applyBorder="1" applyAlignment="1">
      <alignment/>
    </xf>
    <xf numFmtId="0" fontId="15" fillId="0" borderId="17" xfId="0" applyFont="1" applyBorder="1" applyAlignment="1">
      <alignment/>
    </xf>
    <xf numFmtId="0" fontId="0" fillId="0" borderId="17" xfId="0"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Fill="1" applyAlignment="1">
      <alignment/>
    </xf>
    <xf numFmtId="0" fontId="0" fillId="0" borderId="81" xfId="0" applyFill="1" applyBorder="1" applyAlignment="1">
      <alignment horizontal="justify" vertical="top" wrapText="1"/>
    </xf>
    <xf numFmtId="0" fontId="0" fillId="0" borderId="81" xfId="0" applyFill="1" applyBorder="1" applyAlignment="1">
      <alignment wrapText="1"/>
    </xf>
    <xf numFmtId="0" fontId="0" fillId="0" borderId="0" xfId="0" applyFont="1" applyFill="1" applyAlignment="1">
      <alignment/>
    </xf>
    <xf numFmtId="0" fontId="0" fillId="0" borderId="0" xfId="0" applyFill="1" applyBorder="1" applyAlignment="1">
      <alignment/>
    </xf>
    <xf numFmtId="0" fontId="0" fillId="0" borderId="81" xfId="0" applyFill="1" applyBorder="1" applyAlignment="1">
      <alignment/>
    </xf>
    <xf numFmtId="0" fontId="0" fillId="0" borderId="81" xfId="0" applyFill="1" applyBorder="1" applyAlignment="1">
      <alignment horizontal="left" vertical="top" wrapText="1"/>
    </xf>
    <xf numFmtId="0" fontId="0" fillId="0" borderId="81" xfId="0" applyFill="1" applyBorder="1" applyAlignment="1">
      <alignment horizontal="left"/>
    </xf>
    <xf numFmtId="0" fontId="1" fillId="0" borderId="22" xfId="0" applyFont="1" applyBorder="1" applyAlignment="1">
      <alignment/>
    </xf>
    <xf numFmtId="0" fontId="0" fillId="0" borderId="22" xfId="0" applyBorder="1" applyAlignment="1">
      <alignment/>
    </xf>
    <xf numFmtId="0" fontId="0" fillId="0" borderId="0" xfId="0" applyFill="1" applyAlignment="1">
      <alignment horizontal="left" vertical="top" wrapText="1"/>
    </xf>
    <xf numFmtId="0" fontId="1" fillId="0" borderId="0" xfId="0" applyFont="1" applyAlignment="1">
      <alignment/>
    </xf>
    <xf numFmtId="0" fontId="0" fillId="0" borderId="0" xfId="0" applyFont="1" applyFill="1" applyBorder="1" applyAlignment="1">
      <alignment horizontal="justify" vertical="top" wrapText="1"/>
    </xf>
    <xf numFmtId="0" fontId="0" fillId="0" borderId="0" xfId="0" applyFill="1" applyAlignment="1">
      <alignment horizontal="justify" vertical="top" wrapText="1"/>
    </xf>
    <xf numFmtId="0" fontId="5" fillId="0" borderId="0" xfId="0" applyFont="1" applyFill="1" applyBorder="1" applyAlignment="1">
      <alignment wrapText="1"/>
    </xf>
    <xf numFmtId="0" fontId="1" fillId="0" borderId="1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1" fillId="0" borderId="22" xfId="0" applyFont="1" applyFill="1" applyBorder="1" applyAlignment="1">
      <alignment wrapText="1"/>
    </xf>
    <xf numFmtId="0" fontId="5" fillId="0" borderId="0" xfId="0" applyFont="1" applyFill="1" applyAlignment="1">
      <alignment horizontal="justify" vertical="top" wrapText="1"/>
    </xf>
    <xf numFmtId="0" fontId="1" fillId="0" borderId="16" xfId="0" applyFont="1" applyFill="1" applyBorder="1" applyAlignment="1">
      <alignment horizontal="left"/>
    </xf>
    <xf numFmtId="0" fontId="1" fillId="0" borderId="17" xfId="0" applyFont="1" applyFill="1" applyBorder="1" applyAlignment="1">
      <alignment horizontal="left"/>
    </xf>
    <xf numFmtId="0" fontId="1" fillId="0" borderId="55" xfId="0" applyFont="1" applyFill="1" applyBorder="1" applyAlignment="1">
      <alignment horizontal="left"/>
    </xf>
    <xf numFmtId="0" fontId="1" fillId="0" borderId="16" xfId="0" applyFont="1" applyBorder="1" applyAlignment="1">
      <alignment/>
    </xf>
    <xf numFmtId="0" fontId="0" fillId="0" borderId="18" xfId="0" applyBorder="1" applyAlignment="1">
      <alignment/>
    </xf>
    <xf numFmtId="0" fontId="0" fillId="0" borderId="0" xfId="0" applyAlignment="1">
      <alignment horizontal="justify" vertical="top" wrapText="1"/>
    </xf>
    <xf numFmtId="0" fontId="0" fillId="0" borderId="0" xfId="0" applyAlignment="1">
      <alignment/>
    </xf>
    <xf numFmtId="0" fontId="0" fillId="0" borderId="0" xfId="0" applyFill="1" applyAlignment="1">
      <alignment horizontal="center"/>
    </xf>
    <xf numFmtId="0" fontId="0" fillId="33" borderId="0" xfId="0" applyFont="1" applyFill="1" applyAlignment="1">
      <alignment horizontal="justify" vertical="top" wrapText="1"/>
    </xf>
    <xf numFmtId="0" fontId="0" fillId="33" borderId="0" xfId="0" applyFill="1" applyAlignment="1">
      <alignment horizontal="justify" vertical="top" wrapText="1"/>
    </xf>
    <xf numFmtId="0" fontId="0" fillId="0" borderId="0" xfId="0" applyFont="1" applyFill="1" applyAlignment="1">
      <alignment horizontal="justify" vertical="top" wrapText="1"/>
    </xf>
    <xf numFmtId="0" fontId="0" fillId="0" borderId="63" xfId="0" applyFill="1" applyBorder="1" applyAlignment="1">
      <alignment horizontal="left"/>
    </xf>
    <xf numFmtId="0" fontId="0" fillId="0" borderId="67" xfId="0" applyFill="1" applyBorder="1" applyAlignment="1">
      <alignment horizontal="left"/>
    </xf>
    <xf numFmtId="0" fontId="0" fillId="0" borderId="30" xfId="0" applyFill="1" applyBorder="1" applyAlignment="1">
      <alignment horizontal="left"/>
    </xf>
    <xf numFmtId="0" fontId="0" fillId="0" borderId="79" xfId="0" applyFont="1" applyFill="1" applyBorder="1" applyAlignment="1">
      <alignment horizontal="left"/>
    </xf>
    <xf numFmtId="0" fontId="0" fillId="0" borderId="88" xfId="0" applyFont="1" applyFill="1" applyBorder="1" applyAlignment="1">
      <alignment horizontal="left"/>
    </xf>
    <xf numFmtId="0" fontId="0" fillId="0" borderId="46" xfId="0" applyFont="1" applyFill="1" applyBorder="1" applyAlignment="1">
      <alignment horizontal="left"/>
    </xf>
    <xf numFmtId="0" fontId="1" fillId="0" borderId="18" xfId="0" applyFont="1" applyFill="1" applyBorder="1" applyAlignment="1">
      <alignment horizontal="left"/>
    </xf>
    <xf numFmtId="0" fontId="0" fillId="0" borderId="34" xfId="0" applyFill="1" applyBorder="1" applyAlignment="1">
      <alignment horizontal="left"/>
    </xf>
    <xf numFmtId="0" fontId="0" fillId="0" borderId="87" xfId="0" applyFill="1" applyBorder="1" applyAlignment="1">
      <alignment horizontal="left"/>
    </xf>
    <xf numFmtId="0" fontId="0" fillId="0" borderId="22" xfId="0" applyFill="1" applyBorder="1" applyAlignment="1">
      <alignment horizontal="left"/>
    </xf>
    <xf numFmtId="0" fontId="0" fillId="0" borderId="44" xfId="0" applyFill="1" applyBorder="1" applyAlignment="1">
      <alignment horizontal="left"/>
    </xf>
    <xf numFmtId="0" fontId="0" fillId="0" borderId="64" xfId="0" applyFill="1" applyBorder="1" applyAlignment="1">
      <alignment horizontal="left"/>
    </xf>
    <xf numFmtId="0" fontId="0" fillId="0" borderId="49" xfId="0" applyFill="1" applyBorder="1" applyAlignment="1">
      <alignment horizontal="left"/>
    </xf>
    <xf numFmtId="0" fontId="0" fillId="0" borderId="49" xfId="0" applyFont="1" applyBorder="1" applyAlignment="1">
      <alignment horizontal="left"/>
    </xf>
    <xf numFmtId="0" fontId="0" fillId="0" borderId="67" xfId="0" applyFont="1" applyBorder="1" applyAlignment="1">
      <alignment horizontal="left"/>
    </xf>
    <xf numFmtId="0" fontId="0" fillId="0" borderId="30"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55" xfId="0" applyFont="1" applyBorder="1" applyAlignment="1">
      <alignment horizontal="left"/>
    </xf>
    <xf numFmtId="0" fontId="1" fillId="0" borderId="18" xfId="0" applyFont="1" applyBorder="1" applyAlignment="1">
      <alignment horizontal="left"/>
    </xf>
    <xf numFmtId="0" fontId="0" fillId="0" borderId="0" xfId="0" applyFont="1" applyFill="1" applyBorder="1" applyAlignment="1">
      <alignment horizontal="center" vertical="top" wrapText="1"/>
    </xf>
    <xf numFmtId="0" fontId="0" fillId="0" borderId="0" xfId="0" applyFill="1" applyAlignment="1">
      <alignment horizontal="center" vertical="top" wrapText="1"/>
    </xf>
    <xf numFmtId="0" fontId="5" fillId="0" borderId="0" xfId="0" applyFont="1" applyFill="1" applyAlignment="1">
      <alignment horizontal="left" vertical="top" wrapText="1"/>
    </xf>
    <xf numFmtId="0" fontId="0" fillId="0" borderId="0" xfId="0" applyFont="1" applyFill="1" applyBorder="1" applyAlignment="1">
      <alignment vertical="top" wrapText="1"/>
    </xf>
    <xf numFmtId="0" fontId="5" fillId="0" borderId="0" xfId="0" applyFont="1" applyFill="1" applyAlignment="1">
      <alignment horizontal="justify" vertical="top" wrapText="1"/>
    </xf>
    <xf numFmtId="0" fontId="5" fillId="0" borderId="0" xfId="0" applyFont="1" applyFill="1" applyAlignment="1">
      <alignment/>
    </xf>
    <xf numFmtId="0" fontId="0" fillId="0" borderId="0" xfId="0" applyFont="1" applyAlignment="1">
      <alignment horizontal="justify"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K94"/>
  <sheetViews>
    <sheetView zoomScalePageLayoutView="0" workbookViewId="0" topLeftCell="A55">
      <selection activeCell="J72" sqref="J72"/>
    </sheetView>
  </sheetViews>
  <sheetFormatPr defaultColWidth="9.00390625" defaultRowHeight="12.75"/>
  <cols>
    <col min="1" max="1" width="4.125" style="0" customWidth="1"/>
    <col min="4" max="4" width="12.375" style="0" customWidth="1"/>
    <col min="6" max="6" width="4.50390625" style="0" customWidth="1"/>
    <col min="7" max="7" width="5.50390625" style="0" customWidth="1"/>
    <col min="8" max="8" width="12.375" style="0" customWidth="1"/>
    <col min="9" max="9" width="1.00390625" style="0" customWidth="1"/>
  </cols>
  <sheetData>
    <row r="4" spans="1:9" ht="12.75">
      <c r="A4" s="18">
        <v>1</v>
      </c>
      <c r="B4" s="11" t="s">
        <v>146</v>
      </c>
      <c r="C4" s="11"/>
      <c r="D4" s="11"/>
      <c r="E4" s="11"/>
      <c r="F4" s="33"/>
      <c r="G4" s="33"/>
      <c r="H4" s="33"/>
      <c r="I4" s="33"/>
    </row>
    <row r="5" spans="1:9" ht="12.75">
      <c r="A5" s="18">
        <v>2</v>
      </c>
      <c r="B5" s="55" t="s">
        <v>325</v>
      </c>
      <c r="C5" s="56"/>
      <c r="D5" s="56"/>
      <c r="E5" s="55"/>
      <c r="F5" s="33"/>
      <c r="G5" s="33"/>
      <c r="H5" s="33"/>
      <c r="I5" s="33"/>
    </row>
    <row r="6" spans="1:9" ht="12.75">
      <c r="A6" s="18">
        <v>3</v>
      </c>
      <c r="B6" s="694" t="s">
        <v>109</v>
      </c>
      <c r="C6" s="694"/>
      <c r="D6" s="694"/>
      <c r="E6" s="694"/>
      <c r="F6" s="33"/>
      <c r="G6" s="33"/>
      <c r="H6" s="33"/>
      <c r="I6" s="33"/>
    </row>
    <row r="7" spans="1:9" ht="12.75">
      <c r="A7" s="18">
        <v>4</v>
      </c>
      <c r="B7" s="694" t="s">
        <v>110</v>
      </c>
      <c r="C7" s="694"/>
      <c r="D7" s="694"/>
      <c r="E7" s="694"/>
      <c r="F7" s="33"/>
      <c r="G7" s="33"/>
      <c r="H7" s="33"/>
      <c r="I7" s="33"/>
    </row>
    <row r="8" spans="1:9" ht="12.75">
      <c r="A8" s="18">
        <v>11</v>
      </c>
      <c r="B8" s="56" t="s">
        <v>111</v>
      </c>
      <c r="C8" s="56"/>
      <c r="D8" s="56"/>
      <c r="E8" s="56"/>
      <c r="F8" s="33"/>
      <c r="G8" s="33"/>
      <c r="H8" s="33"/>
      <c r="I8" s="33"/>
    </row>
    <row r="9" spans="1:9" ht="12.75">
      <c r="A9" s="18">
        <v>12</v>
      </c>
      <c r="B9" s="11" t="s">
        <v>112</v>
      </c>
      <c r="C9" s="11"/>
      <c r="D9" s="11"/>
      <c r="E9" s="11"/>
      <c r="F9" s="33"/>
      <c r="G9" s="33"/>
      <c r="H9" s="33"/>
      <c r="I9" s="33"/>
    </row>
    <row r="10" spans="1:9" ht="12.75">
      <c r="A10" s="18">
        <v>14</v>
      </c>
      <c r="B10" s="11" t="s">
        <v>113</v>
      </c>
      <c r="C10" s="11"/>
      <c r="D10" s="11"/>
      <c r="E10" s="11"/>
      <c r="F10" s="33"/>
      <c r="G10" s="33"/>
      <c r="H10" s="33"/>
      <c r="I10" s="33"/>
    </row>
    <row r="11" spans="1:9" ht="12.75">
      <c r="A11" s="18">
        <v>17</v>
      </c>
      <c r="B11" s="11" t="s">
        <v>114</v>
      </c>
      <c r="C11" s="11"/>
      <c r="D11" s="11"/>
      <c r="E11" s="11"/>
      <c r="F11" s="33"/>
      <c r="G11" s="33"/>
      <c r="H11" s="33"/>
      <c r="I11" s="33"/>
    </row>
    <row r="12" spans="1:9" ht="12.75">
      <c r="A12" s="18">
        <v>20</v>
      </c>
      <c r="B12" s="11" t="s">
        <v>115</v>
      </c>
      <c r="C12" s="11"/>
      <c r="D12" s="11"/>
      <c r="E12" s="11"/>
      <c r="F12" s="33"/>
      <c r="G12" s="33"/>
      <c r="H12" s="33"/>
      <c r="I12" s="33"/>
    </row>
    <row r="13" spans="1:9" ht="12.75">
      <c r="A13" s="18">
        <v>21</v>
      </c>
      <c r="B13" s="11" t="s">
        <v>882</v>
      </c>
      <c r="C13" s="11"/>
      <c r="D13" s="11"/>
      <c r="E13" s="11"/>
      <c r="F13" s="33"/>
      <c r="G13" s="33"/>
      <c r="H13" s="33"/>
      <c r="I13" s="33"/>
    </row>
    <row r="14" spans="1:9" ht="12.75">
      <c r="A14" s="18">
        <v>22</v>
      </c>
      <c r="B14" s="11" t="s">
        <v>883</v>
      </c>
      <c r="C14" s="11"/>
      <c r="D14" s="11"/>
      <c r="E14" s="11"/>
      <c r="F14" s="33"/>
      <c r="G14" s="33"/>
      <c r="H14" s="33"/>
      <c r="I14" s="33"/>
    </row>
    <row r="15" spans="1:8" ht="12.75">
      <c r="A15" s="51">
        <v>23</v>
      </c>
      <c r="B15" s="11" t="s">
        <v>294</v>
      </c>
      <c r="C15" s="11"/>
      <c r="D15" s="11"/>
      <c r="E15" s="11"/>
      <c r="F15" s="33"/>
      <c r="G15" s="15"/>
      <c r="H15" s="15"/>
    </row>
    <row r="16" spans="1:10" ht="12.75">
      <c r="A16" s="51">
        <v>24</v>
      </c>
      <c r="B16" s="11" t="s">
        <v>155</v>
      </c>
      <c r="C16" s="11"/>
      <c r="D16" s="11"/>
      <c r="E16" s="11"/>
      <c r="F16" s="33"/>
      <c r="G16" s="15"/>
      <c r="H16" s="15"/>
      <c r="J16" s="21"/>
    </row>
    <row r="17" spans="1:10" ht="12.75">
      <c r="A17" s="51">
        <v>26</v>
      </c>
      <c r="B17" s="56" t="s">
        <v>552</v>
      </c>
      <c r="C17" s="56"/>
      <c r="D17" s="56"/>
      <c r="E17" s="56"/>
      <c r="F17" s="33"/>
      <c r="G17" s="15"/>
      <c r="H17" s="15"/>
      <c r="J17" s="21"/>
    </row>
    <row r="18" spans="1:10" ht="12.75">
      <c r="A18" s="51">
        <v>27</v>
      </c>
      <c r="B18" s="11" t="s">
        <v>511</v>
      </c>
      <c r="C18" s="11"/>
      <c r="D18" s="11"/>
      <c r="E18" s="11"/>
      <c r="F18" s="33"/>
      <c r="G18" s="15"/>
      <c r="H18" s="15"/>
      <c r="J18" s="21"/>
    </row>
    <row r="19" spans="1:10" ht="12.75">
      <c r="A19" s="52">
        <v>28</v>
      </c>
      <c r="B19" s="11" t="s">
        <v>512</v>
      </c>
      <c r="C19" s="11"/>
      <c r="D19" s="11"/>
      <c r="E19" s="11"/>
      <c r="F19" s="33"/>
      <c r="G19" s="15"/>
      <c r="H19" s="15"/>
      <c r="J19" s="21"/>
    </row>
    <row r="20" spans="1:10" ht="12.75">
      <c r="A20" s="638">
        <v>29</v>
      </c>
      <c r="B20" s="56" t="s">
        <v>414</v>
      </c>
      <c r="C20" s="56"/>
      <c r="D20" s="56"/>
      <c r="E20" s="11"/>
      <c r="F20" s="33"/>
      <c r="G20" s="15"/>
      <c r="H20" s="15"/>
      <c r="J20" s="21"/>
    </row>
    <row r="21" spans="1:10" ht="12.75">
      <c r="A21" s="638">
        <v>34</v>
      </c>
      <c r="B21" s="56" t="s">
        <v>581</v>
      </c>
      <c r="C21" s="56"/>
      <c r="D21" s="56"/>
      <c r="E21" s="11"/>
      <c r="F21" s="33"/>
      <c r="G21" s="15"/>
      <c r="H21" s="15"/>
      <c r="J21" s="21"/>
    </row>
    <row r="22" spans="1:10" ht="12.75">
      <c r="A22" s="638">
        <v>36</v>
      </c>
      <c r="B22" s="56" t="s">
        <v>645</v>
      </c>
      <c r="C22" s="56"/>
      <c r="D22" s="56"/>
      <c r="E22" s="11"/>
      <c r="F22" s="33"/>
      <c r="G22" s="15"/>
      <c r="H22" s="15"/>
      <c r="J22" s="21"/>
    </row>
    <row r="23" spans="1:10" ht="12.75">
      <c r="A23" s="638">
        <v>37</v>
      </c>
      <c r="B23" s="56" t="s">
        <v>646</v>
      </c>
      <c r="C23" s="56"/>
      <c r="D23" s="56"/>
      <c r="E23" s="11"/>
      <c r="F23" s="33"/>
      <c r="G23" s="15"/>
      <c r="H23" s="15"/>
      <c r="J23" s="21"/>
    </row>
    <row r="24" spans="1:10" ht="12.75">
      <c r="A24" s="638">
        <v>38</v>
      </c>
      <c r="B24" s="56" t="s">
        <v>362</v>
      </c>
      <c r="C24" s="56"/>
      <c r="D24" s="56"/>
      <c r="E24" s="11"/>
      <c r="F24" s="33"/>
      <c r="G24" s="15"/>
      <c r="H24" s="15"/>
      <c r="J24" s="21"/>
    </row>
    <row r="25" spans="1:10" ht="12.75">
      <c r="A25" s="638">
        <v>39</v>
      </c>
      <c r="B25" s="56" t="s">
        <v>1014</v>
      </c>
      <c r="C25" s="56"/>
      <c r="D25" s="56"/>
      <c r="E25" s="11"/>
      <c r="F25" s="33"/>
      <c r="G25" s="15"/>
      <c r="H25" s="15"/>
      <c r="J25" s="21"/>
    </row>
    <row r="26" spans="1:10" ht="12.75">
      <c r="A26" s="539">
        <v>40</v>
      </c>
      <c r="B26" s="31" t="s">
        <v>145</v>
      </c>
      <c r="C26" s="56"/>
      <c r="D26" s="56"/>
      <c r="E26" s="11"/>
      <c r="F26" s="33"/>
      <c r="G26" s="15"/>
      <c r="H26" s="15"/>
      <c r="J26" s="21"/>
    </row>
    <row r="27" spans="1:10" ht="12.75">
      <c r="A27" s="539">
        <v>42</v>
      </c>
      <c r="B27" s="31" t="s">
        <v>371</v>
      </c>
      <c r="C27" s="56"/>
      <c r="D27" s="56"/>
      <c r="E27" s="11"/>
      <c r="F27" s="33"/>
      <c r="G27" s="15"/>
      <c r="H27" s="15"/>
      <c r="J27" s="21"/>
    </row>
    <row r="28" spans="1:10" ht="12.75">
      <c r="A28" s="539">
        <v>43</v>
      </c>
      <c r="B28" s="56" t="s">
        <v>156</v>
      </c>
      <c r="C28" s="56"/>
      <c r="D28" s="56"/>
      <c r="E28" s="11"/>
      <c r="F28" s="33"/>
      <c r="G28" s="15"/>
      <c r="H28" s="22"/>
      <c r="I28" s="11"/>
      <c r="J28" s="56"/>
    </row>
    <row r="29" spans="1:10" ht="12.75" hidden="1">
      <c r="A29" s="539">
        <v>39</v>
      </c>
      <c r="B29" s="56" t="s">
        <v>371</v>
      </c>
      <c r="C29" s="56"/>
      <c r="D29" s="56"/>
      <c r="E29" s="11"/>
      <c r="F29" s="33"/>
      <c r="G29" s="15"/>
      <c r="H29" s="22"/>
      <c r="I29" s="11"/>
      <c r="J29" s="56"/>
    </row>
    <row r="30" spans="1:10" ht="12.75">
      <c r="A30" s="539">
        <v>44</v>
      </c>
      <c r="B30" s="56" t="s">
        <v>217</v>
      </c>
      <c r="C30" s="56"/>
      <c r="D30" s="56"/>
      <c r="E30" s="11"/>
      <c r="F30" s="33"/>
      <c r="G30" s="15"/>
      <c r="H30" s="11"/>
      <c r="I30" s="22"/>
      <c r="J30" s="31"/>
    </row>
    <row r="31" spans="1:11" ht="12.75">
      <c r="A31" s="51">
        <v>47</v>
      </c>
      <c r="B31" s="11" t="s">
        <v>170</v>
      </c>
      <c r="C31" s="11"/>
      <c r="D31" s="11"/>
      <c r="E31" s="11"/>
      <c r="F31" s="33"/>
      <c r="G31" s="15"/>
      <c r="H31" s="13"/>
      <c r="I31" s="15"/>
      <c r="J31" s="23"/>
      <c r="K31" s="15"/>
    </row>
    <row r="32" spans="1:11" ht="12.75">
      <c r="A32" s="51">
        <v>48</v>
      </c>
      <c r="B32" s="11" t="s">
        <v>272</v>
      </c>
      <c r="C32" s="11"/>
      <c r="D32" s="11"/>
      <c r="E32" s="11"/>
      <c r="F32" s="33"/>
      <c r="G32" s="15"/>
      <c r="H32" s="23"/>
      <c r="I32" s="15"/>
      <c r="J32" s="23"/>
      <c r="K32" s="15"/>
    </row>
    <row r="33" spans="1:11" ht="12.75">
      <c r="A33" s="51">
        <v>49</v>
      </c>
      <c r="B33" s="11" t="s">
        <v>195</v>
      </c>
      <c r="C33" s="11"/>
      <c r="D33" s="11"/>
      <c r="E33" s="11"/>
      <c r="F33" s="33"/>
      <c r="G33" s="15"/>
      <c r="H33" s="15"/>
      <c r="I33" s="15"/>
      <c r="J33" s="23"/>
      <c r="K33" s="15"/>
    </row>
    <row r="34" spans="1:11" ht="12.75">
      <c r="A34" s="51">
        <v>50</v>
      </c>
      <c r="B34" s="11" t="s">
        <v>157</v>
      </c>
      <c r="C34" s="11"/>
      <c r="D34" s="11"/>
      <c r="E34" s="11"/>
      <c r="F34" s="33"/>
      <c r="G34" s="15"/>
      <c r="H34" s="13"/>
      <c r="I34" s="15"/>
      <c r="J34" s="23"/>
      <c r="K34" s="15"/>
    </row>
    <row r="35" spans="1:11" ht="12.75">
      <c r="A35" s="51">
        <v>52</v>
      </c>
      <c r="B35" s="11" t="s">
        <v>582</v>
      </c>
      <c r="C35" s="11"/>
      <c r="D35" s="11"/>
      <c r="E35" s="11"/>
      <c r="F35" s="33"/>
      <c r="G35" s="15"/>
      <c r="H35" s="13"/>
      <c r="I35" s="15"/>
      <c r="J35" s="23"/>
      <c r="K35" s="15"/>
    </row>
    <row r="36" spans="1:11" ht="12.75">
      <c r="A36" s="51">
        <v>54</v>
      </c>
      <c r="B36" s="56" t="s">
        <v>540</v>
      </c>
      <c r="C36" s="56"/>
      <c r="D36" s="56"/>
      <c r="E36" s="11"/>
      <c r="F36" s="33"/>
      <c r="G36" s="15"/>
      <c r="H36" s="13"/>
      <c r="I36" s="15"/>
      <c r="J36" s="23"/>
      <c r="K36" s="15"/>
    </row>
    <row r="37" spans="1:11" ht="12.75">
      <c r="A37" s="51">
        <v>56</v>
      </c>
      <c r="B37" s="11" t="s">
        <v>75</v>
      </c>
      <c r="C37" s="11"/>
      <c r="D37" s="11"/>
      <c r="E37" s="11"/>
      <c r="F37" s="33"/>
      <c r="G37" s="15"/>
      <c r="H37" s="15"/>
      <c r="I37" s="15"/>
      <c r="J37" s="23"/>
      <c r="K37" s="15"/>
    </row>
    <row r="38" spans="1:11" ht="12.75">
      <c r="A38" s="51">
        <v>57</v>
      </c>
      <c r="B38" s="11" t="s">
        <v>158</v>
      </c>
      <c r="C38" s="11"/>
      <c r="D38" s="11"/>
      <c r="E38" s="11"/>
      <c r="F38" s="33"/>
      <c r="G38" s="22"/>
      <c r="H38" s="22"/>
      <c r="I38" s="34"/>
      <c r="J38" s="23"/>
      <c r="K38" s="15"/>
    </row>
    <row r="39" spans="1:11" ht="12.75" hidden="1">
      <c r="A39" s="51">
        <v>57</v>
      </c>
      <c r="B39" s="11" t="s">
        <v>384</v>
      </c>
      <c r="C39" s="11"/>
      <c r="D39" s="11"/>
      <c r="E39" s="11"/>
      <c r="F39" s="33"/>
      <c r="G39" s="22"/>
      <c r="H39" s="22"/>
      <c r="I39" s="34"/>
      <c r="J39" s="23"/>
      <c r="K39" s="15"/>
    </row>
    <row r="40" spans="1:11" ht="13.5">
      <c r="A40" s="51">
        <v>59</v>
      </c>
      <c r="B40" s="11" t="s">
        <v>360</v>
      </c>
      <c r="C40" s="11"/>
      <c r="D40" s="11"/>
      <c r="E40" s="11"/>
      <c r="F40" s="33"/>
      <c r="G40" s="22"/>
      <c r="H40" s="53"/>
      <c r="I40" s="34"/>
      <c r="J40" s="23"/>
      <c r="K40" s="15"/>
    </row>
    <row r="41" spans="1:11" ht="13.5">
      <c r="A41" s="51">
        <v>64</v>
      </c>
      <c r="B41" s="11" t="s">
        <v>648</v>
      </c>
      <c r="C41" s="11"/>
      <c r="D41" s="11"/>
      <c r="E41" s="11"/>
      <c r="F41" s="33"/>
      <c r="G41" s="22"/>
      <c r="H41" s="53"/>
      <c r="I41" s="34"/>
      <c r="J41" s="23"/>
      <c r="K41" s="15"/>
    </row>
    <row r="42" spans="1:10" ht="12.75">
      <c r="A42" s="51">
        <v>65</v>
      </c>
      <c r="B42" s="11" t="s">
        <v>159</v>
      </c>
      <c r="C42" s="11"/>
      <c r="D42" s="11"/>
      <c r="E42" s="11"/>
      <c r="F42" s="33"/>
      <c r="G42" s="15"/>
      <c r="J42" s="21"/>
    </row>
    <row r="43" spans="1:7" ht="12.75">
      <c r="A43" s="51">
        <v>68</v>
      </c>
      <c r="B43" s="11" t="s">
        <v>161</v>
      </c>
      <c r="C43" s="11"/>
      <c r="D43" s="11"/>
      <c r="E43" s="11"/>
      <c r="F43" s="33"/>
      <c r="G43" s="15"/>
    </row>
    <row r="44" spans="1:9" ht="12.75" customHeight="1">
      <c r="A44" s="51">
        <v>69</v>
      </c>
      <c r="B44" s="11" t="s">
        <v>193</v>
      </c>
      <c r="C44" s="11"/>
      <c r="D44" s="11"/>
      <c r="E44" s="11"/>
      <c r="F44" s="33"/>
      <c r="G44" s="22"/>
      <c r="H44" s="54"/>
      <c r="I44" s="33"/>
    </row>
    <row r="45" spans="1:9" ht="12.75">
      <c r="A45" s="51">
        <v>70</v>
      </c>
      <c r="B45" s="11" t="s">
        <v>74</v>
      </c>
      <c r="C45" s="11"/>
      <c r="D45" s="11"/>
      <c r="E45" s="11"/>
      <c r="F45" s="33"/>
      <c r="G45" s="33"/>
      <c r="H45" s="33"/>
      <c r="I45" s="33"/>
    </row>
    <row r="46" spans="1:9" ht="12.75">
      <c r="A46" s="51">
        <v>73</v>
      </c>
      <c r="B46" s="11" t="s">
        <v>186</v>
      </c>
      <c r="C46" s="11"/>
      <c r="D46" s="11"/>
      <c r="E46" s="11"/>
      <c r="F46" s="33"/>
      <c r="G46" s="33"/>
      <c r="H46" s="33"/>
      <c r="I46" s="33"/>
    </row>
    <row r="47" spans="1:9" ht="12.75">
      <c r="A47" s="51">
        <v>76</v>
      </c>
      <c r="B47" s="11" t="s">
        <v>279</v>
      </c>
      <c r="C47" s="11"/>
      <c r="D47" s="11"/>
      <c r="E47" s="11"/>
      <c r="F47" s="33"/>
      <c r="G47" s="33"/>
      <c r="H47" s="33"/>
      <c r="I47" s="33"/>
    </row>
    <row r="48" spans="1:9" ht="12.75">
      <c r="A48" s="539">
        <v>77</v>
      </c>
      <c r="B48" s="56" t="s">
        <v>261</v>
      </c>
      <c r="C48" s="56"/>
      <c r="D48" s="56"/>
      <c r="E48" s="56"/>
      <c r="F48" s="639"/>
      <c r="G48" s="639"/>
      <c r="H48" s="33"/>
      <c r="I48" s="33"/>
    </row>
    <row r="49" spans="1:9" ht="12.75">
      <c r="A49" s="51">
        <v>79</v>
      </c>
      <c r="B49" s="11" t="s">
        <v>70</v>
      </c>
      <c r="C49" s="11"/>
      <c r="D49" s="11"/>
      <c r="E49" s="11"/>
      <c r="F49" s="33"/>
      <c r="G49" s="33"/>
      <c r="H49" s="33"/>
      <c r="I49" s="33"/>
    </row>
    <row r="50" spans="1:9" ht="12.75">
      <c r="A50" s="51">
        <v>81</v>
      </c>
      <c r="B50" s="11" t="s">
        <v>95</v>
      </c>
      <c r="C50" s="11"/>
      <c r="D50" s="11"/>
      <c r="E50" s="11"/>
      <c r="F50" s="33"/>
      <c r="G50" s="33"/>
      <c r="H50" s="33"/>
      <c r="I50" s="33"/>
    </row>
    <row r="51" spans="1:9" ht="12.75">
      <c r="A51" s="51">
        <v>82</v>
      </c>
      <c r="B51" s="11" t="s">
        <v>606</v>
      </c>
      <c r="C51" s="11"/>
      <c r="D51" s="11"/>
      <c r="E51" s="11"/>
      <c r="F51" s="33"/>
      <c r="G51" s="33"/>
      <c r="H51" s="33"/>
      <c r="I51" s="33"/>
    </row>
    <row r="52" spans="1:9" ht="12.75">
      <c r="A52" s="51">
        <v>83</v>
      </c>
      <c r="B52" s="11" t="s">
        <v>647</v>
      </c>
      <c r="C52" s="11"/>
      <c r="D52" s="11"/>
      <c r="E52" s="11"/>
      <c r="F52" s="33"/>
      <c r="G52" s="33"/>
      <c r="H52" s="33"/>
      <c r="I52" s="33"/>
    </row>
    <row r="53" spans="1:9" ht="12.75">
      <c r="A53" s="51">
        <v>84</v>
      </c>
      <c r="B53" s="11" t="s">
        <v>614</v>
      </c>
      <c r="C53" s="11"/>
      <c r="D53" s="11"/>
      <c r="E53" s="11"/>
      <c r="F53" s="33"/>
      <c r="G53" s="33"/>
      <c r="H53" s="33"/>
      <c r="I53" s="33"/>
    </row>
    <row r="54" spans="1:9" ht="12.75">
      <c r="A54" s="51">
        <v>85</v>
      </c>
      <c r="B54" s="11" t="s">
        <v>615</v>
      </c>
      <c r="C54" s="11"/>
      <c r="D54" s="11"/>
      <c r="E54" s="11"/>
      <c r="F54" s="33"/>
      <c r="G54" s="33"/>
      <c r="H54" s="33"/>
      <c r="I54" s="33"/>
    </row>
    <row r="55" spans="1:9" ht="12.75">
      <c r="A55" s="51">
        <v>87</v>
      </c>
      <c r="B55" s="11" t="s">
        <v>149</v>
      </c>
      <c r="C55" s="11"/>
      <c r="D55" s="11"/>
      <c r="E55" s="11"/>
      <c r="F55" s="33"/>
      <c r="G55" s="33"/>
      <c r="H55" s="33"/>
      <c r="I55" s="33"/>
    </row>
    <row r="56" spans="1:9" ht="12.75">
      <c r="A56" s="51">
        <v>88</v>
      </c>
      <c r="B56" s="11" t="s">
        <v>704</v>
      </c>
      <c r="C56" s="11"/>
      <c r="D56" s="11"/>
      <c r="E56" s="11"/>
      <c r="F56" s="33"/>
      <c r="G56" s="33"/>
      <c r="H56" s="33"/>
      <c r="I56" s="33"/>
    </row>
    <row r="57" spans="1:9" ht="12.75">
      <c r="A57" s="51">
        <v>89</v>
      </c>
      <c r="B57" s="11" t="s">
        <v>549</v>
      </c>
      <c r="C57" s="11"/>
      <c r="D57" s="11"/>
      <c r="E57" s="11"/>
      <c r="F57" s="33"/>
      <c r="G57" s="33"/>
      <c r="H57" s="33"/>
      <c r="I57" s="33"/>
    </row>
    <row r="58" spans="1:9" ht="12.75">
      <c r="A58" s="51">
        <v>90</v>
      </c>
      <c r="B58" s="11" t="s">
        <v>264</v>
      </c>
      <c r="C58" s="11"/>
      <c r="D58" s="11"/>
      <c r="E58" s="22"/>
      <c r="F58" s="33"/>
      <c r="G58" s="33"/>
      <c r="H58" s="33"/>
      <c r="I58" s="33"/>
    </row>
    <row r="59" spans="1:2" ht="12.75">
      <c r="A59" s="24">
        <v>91</v>
      </c>
      <c r="B59" s="55" t="s">
        <v>69</v>
      </c>
    </row>
    <row r="60" spans="1:2" ht="12.75">
      <c r="A60" s="24">
        <v>92</v>
      </c>
      <c r="B60" s="56" t="s">
        <v>337</v>
      </c>
    </row>
    <row r="61" spans="1:2" ht="12.75">
      <c r="A61" s="24">
        <v>93</v>
      </c>
      <c r="B61" s="56" t="s">
        <v>226</v>
      </c>
    </row>
    <row r="62" spans="1:2" ht="12.75">
      <c r="A62" s="24">
        <v>94</v>
      </c>
      <c r="B62" s="56" t="s">
        <v>338</v>
      </c>
    </row>
    <row r="63" spans="1:2" ht="12.75">
      <c r="A63" s="24">
        <v>99</v>
      </c>
      <c r="B63" s="56" t="s">
        <v>86</v>
      </c>
    </row>
    <row r="64" spans="1:2" ht="12.75">
      <c r="A64" s="24">
        <v>100</v>
      </c>
      <c r="B64" s="55" t="s">
        <v>179</v>
      </c>
    </row>
    <row r="65" spans="1:2" s="211" customFormat="1" ht="12.75">
      <c r="A65" s="693">
        <v>101</v>
      </c>
      <c r="B65" s="210" t="s">
        <v>87</v>
      </c>
    </row>
    <row r="66" spans="1:2" ht="12.75">
      <c r="A66" s="24">
        <v>102</v>
      </c>
      <c r="B66" s="56" t="s">
        <v>88</v>
      </c>
    </row>
    <row r="67" spans="1:2" ht="12.75">
      <c r="A67" s="24">
        <v>103</v>
      </c>
      <c r="B67" s="56" t="s">
        <v>89</v>
      </c>
    </row>
    <row r="68" spans="1:9" ht="12.75">
      <c r="A68" s="539">
        <v>110</v>
      </c>
      <c r="B68" s="1" t="s">
        <v>332</v>
      </c>
      <c r="C68" s="56"/>
      <c r="D68" s="11"/>
      <c r="E68" s="11"/>
      <c r="F68" s="33"/>
      <c r="G68" s="33"/>
      <c r="H68" s="33"/>
      <c r="I68" s="33"/>
    </row>
    <row r="69" spans="1:9" ht="12.75">
      <c r="A69" s="539">
        <v>111</v>
      </c>
      <c r="B69" s="211" t="s">
        <v>240</v>
      </c>
      <c r="C69" s="56"/>
      <c r="D69" s="11"/>
      <c r="E69" s="11"/>
      <c r="F69" s="33"/>
      <c r="G69" s="33"/>
      <c r="H69" s="33"/>
      <c r="I69" s="33"/>
    </row>
    <row r="70" spans="1:9" ht="12.75">
      <c r="A70" s="539">
        <v>113</v>
      </c>
      <c r="B70" s="11" t="s">
        <v>321</v>
      </c>
      <c r="C70" s="11"/>
      <c r="D70" s="11"/>
      <c r="E70" s="11"/>
      <c r="F70" s="33"/>
      <c r="G70" s="33"/>
      <c r="H70" s="33"/>
      <c r="I70" s="33"/>
    </row>
    <row r="71" spans="1:6" ht="12.75">
      <c r="A71" s="207">
        <v>125</v>
      </c>
      <c r="B71" s="11" t="s">
        <v>322</v>
      </c>
      <c r="C71" s="11"/>
      <c r="D71" s="11"/>
      <c r="E71" s="11"/>
      <c r="F71" s="33"/>
    </row>
    <row r="72" spans="1:6" ht="12.75">
      <c r="A72" s="207">
        <v>149</v>
      </c>
      <c r="B72" s="11" t="s">
        <v>241</v>
      </c>
      <c r="C72" s="11"/>
      <c r="D72" s="11"/>
      <c r="E72" s="11"/>
      <c r="F72" s="33"/>
    </row>
    <row r="73" spans="1:6" ht="12.75">
      <c r="A73" s="207">
        <v>150</v>
      </c>
      <c r="B73" t="s">
        <v>243</v>
      </c>
      <c r="C73" s="11"/>
      <c r="D73" s="11"/>
      <c r="E73" s="11"/>
      <c r="F73" s="33"/>
    </row>
    <row r="74" spans="1:6" ht="12.75">
      <c r="A74" s="207">
        <v>151</v>
      </c>
      <c r="B74" t="s">
        <v>268</v>
      </c>
      <c r="C74" s="11"/>
      <c r="D74" s="11"/>
      <c r="E74" s="11"/>
      <c r="F74" s="33"/>
    </row>
    <row r="75" spans="1:2" ht="12.75">
      <c r="A75" s="24">
        <v>152</v>
      </c>
      <c r="B75" s="1" t="s">
        <v>319</v>
      </c>
    </row>
    <row r="76" spans="1:2" ht="12.75">
      <c r="A76" s="24">
        <v>153</v>
      </c>
      <c r="B76" t="s">
        <v>260</v>
      </c>
    </row>
    <row r="77" spans="1:2" ht="12.75">
      <c r="A77" s="24">
        <v>157</v>
      </c>
      <c r="B77" t="s">
        <v>280</v>
      </c>
    </row>
    <row r="78" spans="1:3" ht="12.75">
      <c r="A78" s="24">
        <v>159</v>
      </c>
      <c r="B78" s="273" t="s">
        <v>779</v>
      </c>
      <c r="C78" s="273"/>
    </row>
    <row r="79" spans="1:2" ht="12.75">
      <c r="A79" s="24">
        <v>160</v>
      </c>
      <c r="B79" t="s">
        <v>780</v>
      </c>
    </row>
    <row r="80" spans="1:3" ht="12.75">
      <c r="A80" s="24">
        <v>174</v>
      </c>
      <c r="B80" s="273" t="s">
        <v>781</v>
      </c>
      <c r="C80" s="273"/>
    </row>
    <row r="81" spans="1:2" ht="12.75">
      <c r="A81" s="24">
        <v>175</v>
      </c>
      <c r="B81" t="s">
        <v>333</v>
      </c>
    </row>
    <row r="82" spans="1:2" ht="12.75">
      <c r="A82" s="24">
        <v>181</v>
      </c>
      <c r="B82" t="s">
        <v>334</v>
      </c>
    </row>
    <row r="83" spans="1:2" ht="12.75">
      <c r="A83" s="24">
        <v>185</v>
      </c>
      <c r="B83" t="s">
        <v>336</v>
      </c>
    </row>
    <row r="84" spans="1:2" ht="12.75">
      <c r="A84" s="24">
        <v>187</v>
      </c>
      <c r="B84" t="s">
        <v>335</v>
      </c>
    </row>
    <row r="85" spans="1:2" ht="12.75">
      <c r="A85" s="24">
        <v>189</v>
      </c>
      <c r="B85" t="s">
        <v>396</v>
      </c>
    </row>
    <row r="86" spans="1:2" ht="12.75">
      <c r="A86" s="24">
        <v>199</v>
      </c>
      <c r="B86" t="s">
        <v>397</v>
      </c>
    </row>
    <row r="87" spans="1:2" ht="12.75">
      <c r="A87" s="24">
        <v>212</v>
      </c>
      <c r="B87" t="s">
        <v>782</v>
      </c>
    </row>
    <row r="88" spans="1:2" ht="12.75">
      <c r="A88" s="24">
        <v>239</v>
      </c>
      <c r="B88" t="s">
        <v>783</v>
      </c>
    </row>
    <row r="89" spans="1:2" ht="12.75">
      <c r="A89" s="24">
        <v>253</v>
      </c>
      <c r="B89" t="s">
        <v>784</v>
      </c>
    </row>
    <row r="90" spans="1:2" ht="12.75">
      <c r="A90" s="24">
        <v>256</v>
      </c>
      <c r="B90" s="56" t="s">
        <v>205</v>
      </c>
    </row>
    <row r="91" ht="12.75">
      <c r="H91" s="21"/>
    </row>
    <row r="92" spans="4:8" ht="12.75">
      <c r="D92" s="21"/>
      <c r="E92" s="21"/>
      <c r="F92" s="21"/>
      <c r="H92" s="21"/>
    </row>
    <row r="93" spans="4:5" ht="12.75">
      <c r="D93" s="21"/>
      <c r="E93" s="21"/>
    </row>
    <row r="94" spans="2:8" ht="12.75">
      <c r="B94" s="21"/>
      <c r="C94" s="21"/>
      <c r="D94" s="21"/>
      <c r="E94" s="21"/>
      <c r="H94" s="21"/>
    </row>
  </sheetData>
  <sheetProtection/>
  <mergeCells count="2">
    <mergeCell ref="B6:E6"/>
    <mergeCell ref="B7:E7"/>
  </mergeCells>
  <printOptions/>
  <pageMargins left="0.7874015748031497" right="0.7874015748031497" top="0.5905511811023623" bottom="0.7874015748031497" header="0.31496062992125984" footer="0.5118110236220472"/>
  <pageSetup fitToHeight="1" fitToWidth="1" horizontalDpi="600" verticalDpi="600" orientation="portrait" paperSize="9" scale="65" r:id="rId1"/>
  <headerFooter alignWithMargins="0">
    <oddFooter>&amp;L&amp;A&amp;R&amp;P</oddFooter>
  </headerFooter>
</worksheet>
</file>

<file path=xl/worksheets/sheet10.xml><?xml version="1.0" encoding="utf-8"?>
<worksheet xmlns="http://schemas.openxmlformats.org/spreadsheetml/2006/main" xmlns:r="http://schemas.openxmlformats.org/officeDocument/2006/relationships">
  <dimension ref="A1:H45"/>
  <sheetViews>
    <sheetView zoomScalePageLayoutView="0" workbookViewId="0" topLeftCell="A16">
      <selection activeCell="G27" sqref="G27"/>
    </sheetView>
  </sheetViews>
  <sheetFormatPr defaultColWidth="9.00390625" defaultRowHeight="12.75"/>
  <cols>
    <col min="1" max="1" width="43.375" style="0" customWidth="1"/>
    <col min="2" max="2" width="4.50390625" style="0" customWidth="1"/>
    <col min="3" max="3" width="15.375" style="0" customWidth="1"/>
    <col min="5" max="5" width="10.125" style="0" bestFit="1" customWidth="1"/>
    <col min="7" max="7" width="9.125" style="0" bestFit="1" customWidth="1"/>
  </cols>
  <sheetData>
    <row r="1" spans="1:3" ht="17.25">
      <c r="A1" s="666" t="s">
        <v>884</v>
      </c>
      <c r="B1" s="273"/>
      <c r="C1" s="273"/>
    </row>
    <row r="2" ht="13.5" thickBot="1"/>
    <row r="3" spans="1:4" ht="15.75" thickBot="1">
      <c r="A3" s="667" t="s">
        <v>885</v>
      </c>
      <c r="B3" s="668" t="s">
        <v>886</v>
      </c>
      <c r="C3" s="669">
        <v>1162428.47</v>
      </c>
      <c r="D3" s="21"/>
    </row>
    <row r="4" spans="3:4" ht="12.75">
      <c r="C4" s="21"/>
      <c r="D4" s="21"/>
    </row>
    <row r="5" spans="1:4" ht="12.75">
      <c r="A5" t="s">
        <v>887</v>
      </c>
      <c r="C5" s="21"/>
      <c r="D5" s="21"/>
    </row>
    <row r="6" spans="1:4" ht="13.5" thickBot="1">
      <c r="A6" s="2" t="s">
        <v>888</v>
      </c>
      <c r="B6" s="2" t="s">
        <v>889</v>
      </c>
      <c r="C6" s="78">
        <v>3786800</v>
      </c>
      <c r="D6" s="21"/>
    </row>
    <row r="7" spans="1:5" ht="13.5" thickBot="1">
      <c r="A7" s="329" t="s">
        <v>293</v>
      </c>
      <c r="B7" s="330" t="s">
        <v>889</v>
      </c>
      <c r="C7" s="435">
        <f>SUM(C6:C6)</f>
        <v>3786800</v>
      </c>
      <c r="E7" s="79"/>
    </row>
    <row r="8" ht="12.75">
      <c r="C8" s="21"/>
    </row>
    <row r="9" spans="1:5" ht="12.75">
      <c r="A9" t="s">
        <v>890</v>
      </c>
      <c r="C9" s="21"/>
      <c r="E9" s="670"/>
    </row>
    <row r="10" spans="1:5" ht="12.75">
      <c r="A10" s="2" t="s">
        <v>891</v>
      </c>
      <c r="B10" s="2" t="s">
        <v>889</v>
      </c>
      <c r="C10" s="78">
        <v>5000</v>
      </c>
      <c r="E10" s="671"/>
    </row>
    <row r="11" spans="1:5" ht="12.75">
      <c r="A11" s="2" t="s">
        <v>892</v>
      </c>
      <c r="B11" s="2" t="s">
        <v>889</v>
      </c>
      <c r="C11" s="78">
        <v>290</v>
      </c>
      <c r="E11" s="671"/>
    </row>
    <row r="12" spans="1:5" ht="12.75">
      <c r="A12" s="2" t="s">
        <v>893</v>
      </c>
      <c r="B12" s="2" t="s">
        <v>889</v>
      </c>
      <c r="C12" s="78">
        <v>362</v>
      </c>
      <c r="E12" s="671"/>
    </row>
    <row r="13" spans="1:8" ht="12.75">
      <c r="A13" s="2" t="s">
        <v>894</v>
      </c>
      <c r="B13" s="2" t="s">
        <v>889</v>
      </c>
      <c r="C13" s="78">
        <v>1564632</v>
      </c>
      <c r="D13" s="21"/>
      <c r="E13" s="600"/>
      <c r="F13" s="672"/>
      <c r="G13" s="672"/>
      <c r="H13" s="672"/>
    </row>
    <row r="14" spans="1:8" ht="12.75">
      <c r="A14" s="2" t="s">
        <v>895</v>
      </c>
      <c r="B14" s="2" t="s">
        <v>889</v>
      </c>
      <c r="C14" s="78">
        <v>1330200</v>
      </c>
      <c r="D14" s="21"/>
      <c r="E14" s="600"/>
      <c r="F14" s="672"/>
      <c r="G14" s="673"/>
      <c r="H14" s="672"/>
    </row>
    <row r="15" spans="1:8" ht="12.75">
      <c r="A15" s="2" t="s">
        <v>896</v>
      </c>
      <c r="B15" s="2" t="s">
        <v>889</v>
      </c>
      <c r="C15" s="78">
        <v>19000</v>
      </c>
      <c r="D15" s="21"/>
      <c r="E15" s="600"/>
      <c r="F15" s="672"/>
      <c r="G15" s="673"/>
      <c r="H15" s="672"/>
    </row>
    <row r="16" spans="1:5" ht="12.75">
      <c r="A16" s="2" t="s">
        <v>897</v>
      </c>
      <c r="B16" s="2" t="s">
        <v>889</v>
      </c>
      <c r="C16" s="78">
        <v>92000</v>
      </c>
      <c r="D16" s="21"/>
      <c r="E16" s="600"/>
    </row>
    <row r="17" spans="1:5" ht="12.75">
      <c r="A17" s="2" t="s">
        <v>898</v>
      </c>
      <c r="B17" s="2" t="s">
        <v>889</v>
      </c>
      <c r="C17" s="78">
        <v>17400</v>
      </c>
      <c r="D17" s="21"/>
      <c r="E17" s="600"/>
    </row>
    <row r="18" spans="1:5" ht="12.75">
      <c r="A18" s="2" t="s">
        <v>899</v>
      </c>
      <c r="B18" s="2" t="s">
        <v>889</v>
      </c>
      <c r="C18" s="78">
        <v>19930</v>
      </c>
      <c r="D18" s="21"/>
      <c r="E18" s="600"/>
    </row>
    <row r="19" spans="1:5" ht="12.75">
      <c r="A19" s="2" t="s">
        <v>900</v>
      </c>
      <c r="B19" s="2" t="s">
        <v>889</v>
      </c>
      <c r="C19" s="78">
        <v>90000</v>
      </c>
      <c r="D19" s="21"/>
      <c r="E19" s="600"/>
    </row>
    <row r="20" spans="1:5" ht="13.5" thickBot="1">
      <c r="A20" s="2" t="s">
        <v>901</v>
      </c>
      <c r="B20" s="2" t="s">
        <v>889</v>
      </c>
      <c r="C20" s="78">
        <v>130000</v>
      </c>
      <c r="D20" s="21"/>
      <c r="E20" s="600"/>
    </row>
    <row r="21" spans="1:5" ht="13.5" thickBot="1">
      <c r="A21" s="329" t="s">
        <v>902</v>
      </c>
      <c r="B21" s="330" t="s">
        <v>889</v>
      </c>
      <c r="C21" s="435">
        <f>SUM(C10:C20)</f>
        <v>3268814</v>
      </c>
      <c r="D21" s="674"/>
      <c r="E21" s="21"/>
    </row>
    <row r="22" spans="3:5" ht="13.5" thickBot="1">
      <c r="C22" s="21"/>
      <c r="E22" s="21"/>
    </row>
    <row r="23" spans="1:5" ht="15.75" thickBot="1">
      <c r="A23" s="667" t="s">
        <v>903</v>
      </c>
      <c r="B23" s="668" t="s">
        <v>889</v>
      </c>
      <c r="C23" s="669">
        <f>SUM(C3+C7)-C21</f>
        <v>1680414.4699999997</v>
      </c>
      <c r="E23" s="675"/>
    </row>
    <row r="24" spans="1:5" ht="15">
      <c r="A24" s="676"/>
      <c r="B24" s="676"/>
      <c r="C24" s="677"/>
      <c r="E24" s="102"/>
    </row>
    <row r="25" spans="1:5" ht="15">
      <c r="A25" s="676"/>
      <c r="B25" s="676"/>
      <c r="C25" s="678"/>
      <c r="D25" s="21"/>
      <c r="E25" s="675"/>
    </row>
    <row r="26" spans="1:3" ht="15">
      <c r="A26" s="676"/>
      <c r="B26" s="676"/>
      <c r="C26" s="678"/>
    </row>
    <row r="27" spans="1:3" ht="15">
      <c r="A27" s="676"/>
      <c r="B27" s="676"/>
      <c r="C27" s="677"/>
    </row>
    <row r="29" spans="1:2" ht="17.25">
      <c r="A29" s="666" t="s">
        <v>904</v>
      </c>
      <c r="B29" s="273"/>
    </row>
    <row r="30" ht="13.5" thickBot="1"/>
    <row r="31" spans="1:4" ht="15.75" thickBot="1">
      <c r="A31" s="667" t="s">
        <v>885</v>
      </c>
      <c r="B31" s="668" t="s">
        <v>886</v>
      </c>
      <c r="C31" s="669">
        <v>20150</v>
      </c>
      <c r="D31" s="21"/>
    </row>
    <row r="32" spans="3:4" ht="12.75">
      <c r="C32" s="21"/>
      <c r="D32" s="21"/>
    </row>
    <row r="33" spans="1:4" ht="12.75">
      <c r="A33" t="s">
        <v>887</v>
      </c>
      <c r="C33" s="21"/>
      <c r="D33" s="21"/>
    </row>
    <row r="34" spans="1:4" ht="12.75">
      <c r="A34" s="2" t="s">
        <v>888</v>
      </c>
      <c r="B34" s="2" t="s">
        <v>889</v>
      </c>
      <c r="C34" s="78">
        <v>40000</v>
      </c>
      <c r="D34" s="21"/>
    </row>
    <row r="35" spans="1:4" ht="13.5" thickBot="1">
      <c r="A35" s="2" t="s">
        <v>905</v>
      </c>
      <c r="B35" s="6" t="s">
        <v>889</v>
      </c>
      <c r="C35" s="303">
        <v>20000</v>
      </c>
      <c r="D35" s="21"/>
    </row>
    <row r="36" spans="1:4" ht="13.5" thickBot="1">
      <c r="A36" s="329" t="s">
        <v>293</v>
      </c>
      <c r="B36" s="330" t="s">
        <v>889</v>
      </c>
      <c r="C36" s="435">
        <f>SUM(C34+C35)</f>
        <v>60000</v>
      </c>
      <c r="D36" s="21"/>
    </row>
    <row r="37" ht="12.75">
      <c r="D37" s="21"/>
    </row>
    <row r="38" ht="12.75">
      <c r="A38" t="s">
        <v>890</v>
      </c>
    </row>
    <row r="39" spans="1:5" ht="12.75">
      <c r="A39" s="2" t="s">
        <v>906</v>
      </c>
      <c r="B39" s="2" t="s">
        <v>889</v>
      </c>
      <c r="C39" s="78">
        <v>14700</v>
      </c>
      <c r="E39" s="21"/>
    </row>
    <row r="40" spans="1:5" ht="13.5" thickBot="1">
      <c r="A40" s="6" t="s">
        <v>907</v>
      </c>
      <c r="B40" s="6" t="s">
        <v>889</v>
      </c>
      <c r="C40" s="303">
        <v>38850</v>
      </c>
      <c r="E40" s="21"/>
    </row>
    <row r="41" spans="1:5" ht="13.5" thickBot="1">
      <c r="A41" s="329" t="s">
        <v>902</v>
      </c>
      <c r="B41" s="330" t="s">
        <v>889</v>
      </c>
      <c r="C41" s="435">
        <f>SUM(C39:C40)</f>
        <v>53550</v>
      </c>
      <c r="E41" s="21"/>
    </row>
    <row r="42" spans="3:5" ht="13.5" thickBot="1">
      <c r="C42" s="21"/>
      <c r="E42" s="679"/>
    </row>
    <row r="43" spans="1:5" ht="15.75" thickBot="1">
      <c r="A43" s="667" t="s">
        <v>903</v>
      </c>
      <c r="B43" s="668" t="s">
        <v>889</v>
      </c>
      <c r="C43" s="669">
        <f>SUM(C31+C36)-C41</f>
        <v>26600</v>
      </c>
      <c r="E43" s="21"/>
    </row>
    <row r="44" ht="12.75">
      <c r="C44" s="21"/>
    </row>
    <row r="45" ht="12.75">
      <c r="C45" s="21"/>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&amp;LSFZ + FOO&amp;R&amp;P</oddFooter>
  </headerFooter>
</worksheet>
</file>

<file path=xl/worksheets/sheet11.xml><?xml version="1.0" encoding="utf-8"?>
<worksheet xmlns="http://schemas.openxmlformats.org/spreadsheetml/2006/main" xmlns:r="http://schemas.openxmlformats.org/officeDocument/2006/relationships">
  <dimension ref="A1:G49"/>
  <sheetViews>
    <sheetView zoomScalePageLayoutView="0" workbookViewId="0" topLeftCell="A1">
      <selection activeCell="G8" sqref="G8"/>
    </sheetView>
  </sheetViews>
  <sheetFormatPr defaultColWidth="9.00390625" defaultRowHeight="12.75"/>
  <cols>
    <col min="1" max="1" width="30.125" style="0" customWidth="1"/>
    <col min="2" max="2" width="4.875" style="0" customWidth="1"/>
    <col min="3" max="3" width="16.50390625" style="0" customWidth="1"/>
    <col min="5" max="5" width="12.125" style="0" customWidth="1"/>
    <col min="7" max="7" width="10.125" style="0" bestFit="1" customWidth="1"/>
  </cols>
  <sheetData>
    <row r="1" spans="1:3" ht="17.25">
      <c r="A1" s="666" t="s">
        <v>908</v>
      </c>
      <c r="B1" s="666"/>
      <c r="C1" s="666"/>
    </row>
    <row r="2" ht="7.5" customHeight="1" thickBot="1"/>
    <row r="3" spans="1:4" ht="15.75" thickBot="1">
      <c r="A3" s="667" t="s">
        <v>885</v>
      </c>
      <c r="B3" s="668" t="s">
        <v>886</v>
      </c>
      <c r="C3" s="669">
        <v>8053619.65</v>
      </c>
      <c r="D3" s="21"/>
    </row>
    <row r="4" ht="12.75">
      <c r="D4" s="21"/>
    </row>
    <row r="5" spans="1:4" ht="13.5" thickBot="1">
      <c r="A5" t="s">
        <v>887</v>
      </c>
      <c r="D5" s="21"/>
    </row>
    <row r="6" spans="1:5" ht="12.75">
      <c r="A6" s="680" t="s">
        <v>909</v>
      </c>
      <c r="B6" s="80" t="s">
        <v>889</v>
      </c>
      <c r="C6" s="681">
        <v>727.34</v>
      </c>
      <c r="D6" s="21"/>
      <c r="E6" s="682"/>
    </row>
    <row r="7" spans="1:4" ht="12.75">
      <c r="A7" s="683" t="s">
        <v>910</v>
      </c>
      <c r="B7" s="2" t="s">
        <v>889</v>
      </c>
      <c r="C7" s="535">
        <v>2000000</v>
      </c>
      <c r="D7" s="21"/>
    </row>
    <row r="8" spans="1:4" ht="12.75">
      <c r="A8" s="683" t="s">
        <v>911</v>
      </c>
      <c r="B8" s="2" t="s">
        <v>889</v>
      </c>
      <c r="C8" s="535">
        <v>2000000</v>
      </c>
      <c r="D8" s="21"/>
    </row>
    <row r="9" spans="1:4" ht="12.75">
      <c r="A9" s="683" t="s">
        <v>912</v>
      </c>
      <c r="B9" s="3" t="s">
        <v>889</v>
      </c>
      <c r="C9" s="535">
        <v>800000</v>
      </c>
      <c r="D9" s="21"/>
    </row>
    <row r="10" spans="1:4" ht="12.75">
      <c r="A10" s="683" t="s">
        <v>913</v>
      </c>
      <c r="B10" s="3" t="s">
        <v>889</v>
      </c>
      <c r="C10" s="535">
        <v>3500000</v>
      </c>
      <c r="D10" s="21"/>
    </row>
    <row r="11" spans="1:7" ht="13.5" thickBot="1">
      <c r="A11" s="684" t="s">
        <v>914</v>
      </c>
      <c r="B11" s="3" t="s">
        <v>889</v>
      </c>
      <c r="C11" s="685">
        <v>1892000</v>
      </c>
      <c r="D11" s="21"/>
      <c r="E11" s="21"/>
      <c r="F11" s="21"/>
      <c r="G11" s="21"/>
    </row>
    <row r="12" spans="1:5" ht="16.5" customHeight="1" thickBot="1">
      <c r="A12" s="686" t="s">
        <v>293</v>
      </c>
      <c r="B12" s="604" t="s">
        <v>889</v>
      </c>
      <c r="C12" s="435">
        <f>SUM(C6:C11)</f>
        <v>10192727.34</v>
      </c>
      <c r="D12" s="21"/>
      <c r="E12" s="21"/>
    </row>
    <row r="13" spans="3:4" ht="12.75">
      <c r="C13" s="21"/>
      <c r="D13" s="21"/>
    </row>
    <row r="14" spans="1:4" ht="13.5" thickBot="1">
      <c r="A14" t="s">
        <v>890</v>
      </c>
      <c r="C14" s="21"/>
      <c r="D14" s="21"/>
    </row>
    <row r="15" spans="1:4" ht="12.75">
      <c r="A15" s="680" t="s">
        <v>915</v>
      </c>
      <c r="B15" s="80" t="s">
        <v>889</v>
      </c>
      <c r="C15" s="681">
        <v>1523936</v>
      </c>
      <c r="D15" s="21" t="s">
        <v>916</v>
      </c>
    </row>
    <row r="16" spans="1:4" ht="12.75">
      <c r="A16" s="687" t="s">
        <v>915</v>
      </c>
      <c r="B16" s="2" t="s">
        <v>889</v>
      </c>
      <c r="C16" s="535">
        <v>473617</v>
      </c>
      <c r="D16" s="21" t="s">
        <v>917</v>
      </c>
    </row>
    <row r="17" spans="1:4" ht="12.75">
      <c r="A17" s="683" t="s">
        <v>918</v>
      </c>
      <c r="B17" s="2" t="s">
        <v>889</v>
      </c>
      <c r="C17" s="535">
        <v>834779</v>
      </c>
      <c r="D17" s="21" t="s">
        <v>919</v>
      </c>
    </row>
    <row r="18" spans="1:4" ht="12.75">
      <c r="A18" s="683" t="s">
        <v>920</v>
      </c>
      <c r="B18" s="2" t="s">
        <v>889</v>
      </c>
      <c r="C18" s="535">
        <v>100000</v>
      </c>
      <c r="D18" t="s">
        <v>921</v>
      </c>
    </row>
    <row r="19" spans="1:4" ht="12.75">
      <c r="A19" s="687" t="s">
        <v>922</v>
      </c>
      <c r="B19" s="2" t="s">
        <v>889</v>
      </c>
      <c r="C19" s="535">
        <v>798378</v>
      </c>
      <c r="D19" t="s">
        <v>923</v>
      </c>
    </row>
    <row r="20" spans="1:3" ht="12.75">
      <c r="A20" s="683" t="s">
        <v>902</v>
      </c>
      <c r="B20" s="2" t="s">
        <v>889</v>
      </c>
      <c r="C20" s="688">
        <f>SUM(C15:C19)</f>
        <v>3730710</v>
      </c>
    </row>
    <row r="21" spans="1:5" ht="13.5" thickBot="1">
      <c r="A21" s="689" t="s">
        <v>924</v>
      </c>
      <c r="B21" s="6" t="s">
        <v>889</v>
      </c>
      <c r="C21" s="685">
        <v>650</v>
      </c>
      <c r="E21" s="682"/>
    </row>
    <row r="22" spans="1:3" ht="17.25" customHeight="1" thickBot="1">
      <c r="A22" s="686" t="s">
        <v>925</v>
      </c>
      <c r="B22" s="603" t="s">
        <v>889</v>
      </c>
      <c r="C22" s="435">
        <f>SUM(C20:C21)</f>
        <v>3731360</v>
      </c>
    </row>
    <row r="23" ht="13.5" thickBot="1">
      <c r="C23" s="21"/>
    </row>
    <row r="24" spans="1:7" ht="15.75" thickBot="1">
      <c r="A24" s="667" t="s">
        <v>903</v>
      </c>
      <c r="B24" s="668" t="s">
        <v>889</v>
      </c>
      <c r="C24" s="669">
        <f>SUM(C3+C12)-C22</f>
        <v>14514986.990000002</v>
      </c>
      <c r="E24" s="21"/>
      <c r="G24" s="682"/>
    </row>
    <row r="25" ht="3.75" customHeight="1">
      <c r="C25" s="21"/>
    </row>
    <row r="26" spans="1:7" ht="15" customHeight="1">
      <c r="A26" s="723" t="s">
        <v>926</v>
      </c>
      <c r="B26" s="723"/>
      <c r="C26" s="723"/>
      <c r="D26" s="723"/>
      <c r="E26" s="723"/>
      <c r="F26" s="723"/>
      <c r="G26" s="723"/>
    </row>
    <row r="27" spans="1:7" ht="13.5" customHeight="1">
      <c r="A27" s="723" t="s">
        <v>927</v>
      </c>
      <c r="B27" s="723"/>
      <c r="C27" s="723"/>
      <c r="D27" s="723"/>
      <c r="E27" s="723"/>
      <c r="F27" s="723"/>
      <c r="G27" s="723"/>
    </row>
    <row r="28" spans="1:7" ht="14.25" customHeight="1">
      <c r="A28" s="723" t="s">
        <v>928</v>
      </c>
      <c r="B28" s="723"/>
      <c r="C28" s="723"/>
      <c r="D28" s="723"/>
      <c r="E28" s="723"/>
      <c r="F28" s="723"/>
      <c r="G28" s="723"/>
    </row>
    <row r="29" spans="1:7" ht="12.75">
      <c r="A29" s="21" t="s">
        <v>1025</v>
      </c>
      <c r="B29" s="21"/>
      <c r="C29" s="21"/>
      <c r="D29" s="21"/>
      <c r="E29" s="21"/>
      <c r="F29" s="21"/>
      <c r="G29" s="21"/>
    </row>
    <row r="30" spans="1:7" ht="14.25" customHeight="1">
      <c r="A30" s="723" t="s">
        <v>1024</v>
      </c>
      <c r="B30" s="723"/>
      <c r="C30" s="723"/>
      <c r="D30" s="723"/>
      <c r="E30" s="723"/>
      <c r="F30" s="723"/>
      <c r="G30" s="723"/>
    </row>
    <row r="31" spans="1:7" ht="12.75">
      <c r="A31" s="723"/>
      <c r="B31" s="723"/>
      <c r="C31" s="723"/>
      <c r="D31" s="723"/>
      <c r="E31" s="723"/>
      <c r="F31" s="723"/>
      <c r="G31" s="723"/>
    </row>
    <row r="32" spans="1:7" ht="12.75">
      <c r="A32" s="723"/>
      <c r="B32" s="723"/>
      <c r="C32" s="723"/>
      <c r="D32" s="723"/>
      <c r="E32" s="723"/>
      <c r="F32" s="723"/>
      <c r="G32" s="723"/>
    </row>
    <row r="33" spans="1:7" ht="12.75">
      <c r="A33" s="723"/>
      <c r="B33" s="723"/>
      <c r="C33" s="723"/>
      <c r="D33" s="723"/>
      <c r="E33" s="723"/>
      <c r="F33" s="723"/>
      <c r="G33" s="723"/>
    </row>
    <row r="34" ht="12.75">
      <c r="A34" s="21"/>
    </row>
    <row r="35" ht="12.75">
      <c r="A35" s="21"/>
    </row>
    <row r="36" ht="12.75">
      <c r="A36" s="21"/>
    </row>
    <row r="37" ht="12.75">
      <c r="A37" s="21"/>
    </row>
    <row r="38" spans="1:3" ht="12.75">
      <c r="A38" s="21"/>
      <c r="C38" s="21"/>
    </row>
    <row r="39" spans="1:7" ht="12.75">
      <c r="A39" s="723"/>
      <c r="B39" s="723"/>
      <c r="C39" s="723"/>
      <c r="D39" s="723"/>
      <c r="E39" s="723"/>
      <c r="F39" s="723"/>
      <c r="G39" s="723"/>
    </row>
    <row r="40" spans="1:7" ht="12.75">
      <c r="A40" s="723"/>
      <c r="B40" s="723"/>
      <c r="C40" s="723"/>
      <c r="D40" s="723"/>
      <c r="E40" s="723"/>
      <c r="F40" s="723"/>
      <c r="G40" s="723"/>
    </row>
    <row r="41" ht="12.75">
      <c r="A41" s="23"/>
    </row>
    <row r="42" ht="12.75">
      <c r="A42" s="23"/>
    </row>
    <row r="43" ht="12.75">
      <c r="A43" s="23"/>
    </row>
    <row r="44" ht="12.75">
      <c r="A44" s="23"/>
    </row>
    <row r="45" ht="12.75">
      <c r="A45" s="23"/>
    </row>
    <row r="46" ht="12.75">
      <c r="A46" s="23"/>
    </row>
    <row r="47" ht="12.75">
      <c r="A47" s="23"/>
    </row>
    <row r="48" ht="12.75">
      <c r="A48" s="23"/>
    </row>
    <row r="49" ht="12.75">
      <c r="A49" s="23"/>
    </row>
  </sheetData>
  <sheetProtection/>
  <mergeCells count="9">
    <mergeCell ref="A33:G33"/>
    <mergeCell ref="A39:G39"/>
    <mergeCell ref="A40:G40"/>
    <mergeCell ref="A26:G26"/>
    <mergeCell ref="A27:G27"/>
    <mergeCell ref="A28:G28"/>
    <mergeCell ref="A30:G30"/>
    <mergeCell ref="A31:G31"/>
    <mergeCell ref="A32:G32"/>
  </mergeCells>
  <printOptions/>
  <pageMargins left="0.787401575" right="0.787401575" top="0.984251969" bottom="0.984251969" header="0.4921259845" footer="0.4921259845"/>
  <pageSetup horizontalDpi="600" verticalDpi="600" orientation="portrait" paperSize="9" r:id="rId1"/>
  <headerFooter alignWithMargins="0">
    <oddFooter>&amp;L&amp;A&amp;R&amp;P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34">
      <selection activeCell="J47" sqref="J47"/>
    </sheetView>
  </sheetViews>
  <sheetFormatPr defaultColWidth="9.00390625" defaultRowHeight="12.75"/>
  <cols>
    <col min="1" max="1" width="3.375" style="0" customWidth="1"/>
    <col min="2" max="2" width="35.875" style="0" customWidth="1"/>
    <col min="3" max="3" width="10.50390625" style="0" customWidth="1"/>
    <col min="4" max="4" width="10.00390625" style="0" customWidth="1"/>
    <col min="5" max="5" width="17.50390625" style="0" customWidth="1"/>
    <col min="6" max="6" width="8.375" style="0" customWidth="1"/>
    <col min="7" max="7" width="6.875" style="0" customWidth="1"/>
  </cols>
  <sheetData>
    <row r="1" spans="1:5" ht="12.75">
      <c r="A1" s="1" t="s">
        <v>767</v>
      </c>
      <c r="C1" s="1"/>
      <c r="D1" s="1"/>
      <c r="E1" s="1"/>
    </row>
    <row r="2" spans="1:5" ht="12.75">
      <c r="A2" s="1"/>
      <c r="C2" s="21"/>
      <c r="D2" s="21"/>
      <c r="E2" s="21"/>
    </row>
    <row r="3" spans="1:3" ht="13.5" thickBot="1">
      <c r="A3" s="1"/>
      <c r="B3" s="724" t="s">
        <v>216</v>
      </c>
      <c r="C3" s="724"/>
    </row>
    <row r="4" spans="1:7" ht="14.25" customHeight="1" thickBot="1">
      <c r="A4" s="9"/>
      <c r="B4" s="43" t="s">
        <v>139</v>
      </c>
      <c r="C4" s="19" t="s">
        <v>253</v>
      </c>
      <c r="D4" s="19" t="s">
        <v>254</v>
      </c>
      <c r="E4" s="19" t="s">
        <v>255</v>
      </c>
      <c r="F4" s="209" t="s">
        <v>256</v>
      </c>
      <c r="G4" s="209" t="s">
        <v>257</v>
      </c>
    </row>
    <row r="5" spans="1:7" ht="12.75">
      <c r="A5" s="546" t="s">
        <v>79</v>
      </c>
      <c r="B5" s="541" t="s">
        <v>27</v>
      </c>
      <c r="C5" s="240">
        <f>'Kancelář starosty'!G14</f>
        <v>6666.6</v>
      </c>
      <c r="D5" s="62">
        <f>'Kancelář starosty'!H14</f>
        <v>3625.7</v>
      </c>
      <c r="E5" s="242">
        <f>'Kancelář starosty'!I14</f>
        <v>3012.5299999999997</v>
      </c>
      <c r="F5" s="244">
        <f aca="true" t="shared" si="0" ref="F5:F56">E5/C5%</f>
        <v>45.18840188401884</v>
      </c>
      <c r="G5" s="249">
        <f aca="true" t="shared" si="1" ref="G5:G56">E5/D5%</f>
        <v>83.08823123810575</v>
      </c>
    </row>
    <row r="6" spans="1:7" ht="12.75">
      <c r="A6" s="547"/>
      <c r="B6" s="542" t="s">
        <v>65</v>
      </c>
      <c r="C6" s="241">
        <f>'Kancelář starosty'!G24</f>
        <v>8565</v>
      </c>
      <c r="D6" s="63">
        <f>'Kancelář starosty'!H24</f>
        <v>8565</v>
      </c>
      <c r="E6" s="243">
        <f>'Kancelář starosty'!I24</f>
        <v>8505.74</v>
      </c>
      <c r="F6" s="89">
        <f t="shared" si="0"/>
        <v>99.30811441914769</v>
      </c>
      <c r="G6" s="250">
        <f t="shared" si="1"/>
        <v>99.30811441914769</v>
      </c>
    </row>
    <row r="7" spans="1:7" ht="12.75">
      <c r="A7" s="547"/>
      <c r="B7" s="542" t="s">
        <v>66</v>
      </c>
      <c r="C7" s="241">
        <f>'Kancelář starosty'!G32</f>
        <v>148</v>
      </c>
      <c r="D7" s="63">
        <f>'Kancelář starosty'!H32</f>
        <v>178</v>
      </c>
      <c r="E7" s="243">
        <f>'Kancelář starosty'!I32</f>
        <v>177.08</v>
      </c>
      <c r="F7" s="89">
        <f t="shared" si="0"/>
        <v>119.64864864864866</v>
      </c>
      <c r="G7" s="250">
        <f t="shared" si="1"/>
        <v>99.48314606741573</v>
      </c>
    </row>
    <row r="8" spans="1:7" ht="12.75">
      <c r="A8" s="547" t="s">
        <v>80</v>
      </c>
      <c r="B8" s="545" t="s">
        <v>692</v>
      </c>
      <c r="C8" s="241">
        <f>'MS Zelený'!G11</f>
        <v>130</v>
      </c>
      <c r="D8" s="63">
        <f>'MS Zelený'!H11</f>
        <v>1320</v>
      </c>
      <c r="E8" s="243">
        <f>'MS Zelený'!I11</f>
        <v>1253.8500000000001</v>
      </c>
      <c r="F8" s="89">
        <f t="shared" si="0"/>
        <v>964.5000000000001</v>
      </c>
      <c r="G8" s="250">
        <f t="shared" si="1"/>
        <v>94.98863636363637</v>
      </c>
    </row>
    <row r="9" spans="1:7" ht="13.5" customHeight="1">
      <c r="A9" s="547" t="s">
        <v>234</v>
      </c>
      <c r="B9" s="542" t="s">
        <v>511</v>
      </c>
      <c r="C9" s="241">
        <f>'MS RNDr. Plesníková'!G8</f>
        <v>130</v>
      </c>
      <c r="D9" s="63">
        <f>'MS RNDr. Plesníková'!H8</f>
        <v>180</v>
      </c>
      <c r="E9" s="243">
        <f>'MS RNDr. Plesníková'!I8</f>
        <v>167.14000000000001</v>
      </c>
      <c r="F9" s="89">
        <f t="shared" si="0"/>
        <v>128.56923076923078</v>
      </c>
      <c r="G9" s="250">
        <f t="shared" si="1"/>
        <v>92.85555555555557</v>
      </c>
    </row>
    <row r="10" spans="1:7" ht="13.5" customHeight="1">
      <c r="A10" s="547" t="s">
        <v>81</v>
      </c>
      <c r="B10" s="542" t="s">
        <v>513</v>
      </c>
      <c r="C10" s="241">
        <f>'Místostarosta Zeman'!G9</f>
        <v>130</v>
      </c>
      <c r="D10" s="63">
        <f>'Místostarosta Zeman'!H9</f>
        <v>180</v>
      </c>
      <c r="E10" s="243">
        <f>'Místostarosta Zeman'!I9</f>
        <v>178.89</v>
      </c>
      <c r="F10" s="89">
        <f t="shared" si="0"/>
        <v>137.6076923076923</v>
      </c>
      <c r="G10" s="250">
        <f t="shared" si="1"/>
        <v>99.38333333333333</v>
      </c>
    </row>
    <row r="11" spans="1:7" ht="12.75">
      <c r="A11" s="547" t="s">
        <v>270</v>
      </c>
      <c r="B11" s="542" t="s">
        <v>415</v>
      </c>
      <c r="C11" s="241">
        <f>'Kancelář tajemníka úřadu'!G9</f>
        <v>2256.5</v>
      </c>
      <c r="D11" s="63">
        <f>'Kancelář tajemníka úřadu'!H9</f>
        <v>690.4</v>
      </c>
      <c r="E11" s="243">
        <f>'Kancelář tajemníka úřadu'!I9</f>
        <v>520.11</v>
      </c>
      <c r="F11" s="89">
        <f t="shared" si="0"/>
        <v>23.049412807445158</v>
      </c>
      <c r="G11" s="250">
        <f t="shared" si="1"/>
        <v>75.3345886442642</v>
      </c>
    </row>
    <row r="12" spans="1:7" ht="12.75">
      <c r="A12" s="547"/>
      <c r="B12" s="542" t="s">
        <v>419</v>
      </c>
      <c r="C12" s="241">
        <f>'Kancelář tajemníka úřadu'!G19</f>
        <v>840</v>
      </c>
      <c r="D12" s="63">
        <f>'Kancelář tajemníka úřadu'!H19</f>
        <v>137.2</v>
      </c>
      <c r="E12" s="243">
        <f>'Kancelář tajemníka úřadu'!I19</f>
        <v>75.61</v>
      </c>
      <c r="F12" s="89">
        <f t="shared" si="0"/>
        <v>9.001190476190477</v>
      </c>
      <c r="G12" s="250">
        <f t="shared" si="1"/>
        <v>55.109329446064145</v>
      </c>
    </row>
    <row r="13" spans="1:7" ht="12.75">
      <c r="A13" s="547"/>
      <c r="B13" s="542" t="s">
        <v>418</v>
      </c>
      <c r="C13" s="241">
        <f>'Kancelář tajemníka úřadu'!G27</f>
        <v>160</v>
      </c>
      <c r="D13" s="63">
        <f>'Kancelář tajemníka úřadu'!H27</f>
        <v>160</v>
      </c>
      <c r="E13" s="243">
        <f>'Kancelář tajemníka úřadu'!I27</f>
        <v>50.65</v>
      </c>
      <c r="F13" s="89">
        <f t="shared" si="0"/>
        <v>31.656249999999996</v>
      </c>
      <c r="G13" s="250">
        <f t="shared" si="1"/>
        <v>31.656249999999996</v>
      </c>
    </row>
    <row r="14" spans="1:7" ht="12.75">
      <c r="A14" s="547"/>
      <c r="B14" s="542" t="s">
        <v>107</v>
      </c>
      <c r="C14" s="241">
        <f>'Kancelář tajemníka úřadu'!G44</f>
        <v>3786.7999999999997</v>
      </c>
      <c r="D14" s="63">
        <f>'Kancelář tajemníka úřadu'!H44</f>
        <v>4949.200000000001</v>
      </c>
      <c r="E14" s="243">
        <f>'Kancelář tajemníka úřadu'!I44</f>
        <v>3268.8100000000004</v>
      </c>
      <c r="F14" s="89">
        <f t="shared" si="0"/>
        <v>86.32116826872296</v>
      </c>
      <c r="G14" s="250">
        <f t="shared" si="1"/>
        <v>66.047239957973</v>
      </c>
    </row>
    <row r="15" spans="1:7" ht="12.75">
      <c r="A15" s="547"/>
      <c r="B15" s="542" t="s">
        <v>246</v>
      </c>
      <c r="C15" s="241">
        <f>'Kancelář tajemníka úřadu'!G62</f>
        <v>1720.2</v>
      </c>
      <c r="D15" s="63">
        <f>'Kancelář tajemníka úřadu'!H62</f>
        <v>2632.9</v>
      </c>
      <c r="E15" s="243">
        <f>'Kancelář tajemníka úřadu'!I62</f>
        <v>2208.7799999999997</v>
      </c>
      <c r="F15" s="89">
        <f t="shared" si="0"/>
        <v>128.40251133589115</v>
      </c>
      <c r="G15" s="250">
        <f t="shared" si="1"/>
        <v>83.89152645372022</v>
      </c>
    </row>
    <row r="16" spans="1:7" ht="12.75">
      <c r="A16" s="547"/>
      <c r="B16" s="542" t="s">
        <v>247</v>
      </c>
      <c r="C16" s="241">
        <f>'Kancelář tajemníka úřadu'!G106</f>
        <v>137915.30000000002</v>
      </c>
      <c r="D16" s="63">
        <f>'Kancelář tajemníka úřadu'!H106</f>
        <v>147881.6</v>
      </c>
      <c r="E16" s="243">
        <f>'Kancelář tajemníka úřadu'!I106</f>
        <v>145358.06000000003</v>
      </c>
      <c r="F16" s="89">
        <f t="shared" si="0"/>
        <v>105.39661661904081</v>
      </c>
      <c r="G16" s="250">
        <f t="shared" si="1"/>
        <v>98.2935402375955</v>
      </c>
    </row>
    <row r="17" spans="1:7" ht="12.75">
      <c r="A17" s="547"/>
      <c r="B17" s="542" t="s">
        <v>357</v>
      </c>
      <c r="C17" s="241">
        <f>'Kancelář tajemníka úřadu'!G146</f>
        <v>600</v>
      </c>
      <c r="D17" s="63">
        <f>'Kancelář tajemníka úřadu'!H146</f>
        <v>856</v>
      </c>
      <c r="E17" s="243">
        <f>'Kancelář tajemníka úřadu'!I146</f>
        <v>852.2100000000002</v>
      </c>
      <c r="F17" s="89">
        <f t="shared" si="0"/>
        <v>142.03500000000003</v>
      </c>
      <c r="G17" s="250">
        <f t="shared" si="1"/>
        <v>99.55724299065422</v>
      </c>
    </row>
    <row r="18" spans="1:7" ht="12.75">
      <c r="A18" s="547"/>
      <c r="B18" s="542" t="s">
        <v>574</v>
      </c>
      <c r="C18" s="241">
        <f>'Proj.Využití inovačních řešení'!G40</f>
        <v>0</v>
      </c>
      <c r="D18" s="63">
        <f>'Proj.Využití inovačních řešení'!H40</f>
        <v>1352.3000000000002</v>
      </c>
      <c r="E18" s="243">
        <f>'Proj.Využití inovačních řešení'!I40</f>
        <v>1301.7999999999997</v>
      </c>
      <c r="F18" s="89">
        <v>0</v>
      </c>
      <c r="G18" s="250">
        <f t="shared" si="1"/>
        <v>96.26562153368333</v>
      </c>
    </row>
    <row r="19" spans="1:7" ht="12.75">
      <c r="A19" s="547"/>
      <c r="B19" s="542" t="s">
        <v>644</v>
      </c>
      <c r="C19" s="241">
        <f>'Proj.Cesta k dalš.rozvoji P13'!G31</f>
        <v>0</v>
      </c>
      <c r="D19" s="63">
        <f>'Proj.Cesta k dalš.rozvoji P13'!H31</f>
        <v>1340.2</v>
      </c>
      <c r="E19" s="243">
        <f>'Proj.Cesta k dalš.rozvoji P13'!I31</f>
        <v>1105.28</v>
      </c>
      <c r="F19" s="89">
        <v>0</v>
      </c>
      <c r="G19" s="250">
        <f t="shared" si="1"/>
        <v>82.47127294433666</v>
      </c>
    </row>
    <row r="20" spans="1:7" ht="12.75">
      <c r="A20" s="547"/>
      <c r="B20" s="542" t="s">
        <v>633</v>
      </c>
      <c r="C20" s="241">
        <f>'Volby do EU parlamentu'!G29</f>
        <v>0</v>
      </c>
      <c r="D20" s="63">
        <f>'Volby do EU parlamentu'!H29</f>
        <v>2774.5</v>
      </c>
      <c r="E20" s="243">
        <f>'Volby do EU parlamentu'!I29</f>
        <v>2592.78</v>
      </c>
      <c r="F20" s="89">
        <v>0</v>
      </c>
      <c r="G20" s="250">
        <f t="shared" si="1"/>
        <v>93.45035141466931</v>
      </c>
    </row>
    <row r="21" spans="1:7" ht="12.75">
      <c r="A21" s="547" t="s">
        <v>271</v>
      </c>
      <c r="B21" s="545" t="s">
        <v>362</v>
      </c>
      <c r="C21" s="241">
        <f>'Agenda 21 '!G14</f>
        <v>100</v>
      </c>
      <c r="D21" s="63">
        <f>'Agenda 21 '!H14</f>
        <v>539</v>
      </c>
      <c r="E21" s="243">
        <f>'Agenda 21 '!I14</f>
        <v>509.45</v>
      </c>
      <c r="F21" s="89">
        <f t="shared" si="0"/>
        <v>509.45</v>
      </c>
      <c r="G21" s="250">
        <f t="shared" si="1"/>
        <v>94.51762523191096</v>
      </c>
    </row>
    <row r="22" spans="1:7" ht="12.75">
      <c r="A22" s="547" t="s">
        <v>273</v>
      </c>
      <c r="B22" s="542" t="s">
        <v>554</v>
      </c>
      <c r="C22" s="241">
        <f>'Výbory a komise'!G6+'Výbory a komise'!G15</f>
        <v>128</v>
      </c>
      <c r="D22" s="63">
        <f>'Výbory a komise'!H6+'Výbory a komise'!H15</f>
        <v>120</v>
      </c>
      <c r="E22" s="333">
        <f>'Výbory a komise'!I6+'Výbory a komise'!I15</f>
        <v>107.5</v>
      </c>
      <c r="F22" s="89">
        <f t="shared" si="0"/>
        <v>83.984375</v>
      </c>
      <c r="G22" s="250">
        <f t="shared" si="1"/>
        <v>89.58333333333334</v>
      </c>
    </row>
    <row r="23" spans="1:7" ht="12.75">
      <c r="A23" s="547" t="s">
        <v>274</v>
      </c>
      <c r="B23" s="543" t="s">
        <v>171</v>
      </c>
      <c r="C23" s="241">
        <f>'Oblast kult.,tělov. a sport.č.'!G33</f>
        <v>1300</v>
      </c>
      <c r="D23" s="63">
        <f>'Oblast kult.,tělov. a sport.č.'!H33</f>
        <v>6041.9</v>
      </c>
      <c r="E23" s="243">
        <f>'Oblast kult.,tělov. a sport.č.'!I33</f>
        <v>5971.56</v>
      </c>
      <c r="F23" s="89">
        <f t="shared" si="0"/>
        <v>459.3507692307693</v>
      </c>
      <c r="G23" s="250">
        <f t="shared" si="1"/>
        <v>98.8357966864728</v>
      </c>
    </row>
    <row r="24" spans="1:7" ht="12.75">
      <c r="A24" s="547" t="s">
        <v>541</v>
      </c>
      <c r="B24" s="543" t="s">
        <v>371</v>
      </c>
      <c r="C24" s="241">
        <f>'Neinvestiční rezerva z VHP'!G5</f>
        <v>0</v>
      </c>
      <c r="D24" s="63">
        <f>'Neinvestiční rezerva z VHP'!H5</f>
        <v>13927</v>
      </c>
      <c r="E24" s="243">
        <f>'Neinvestiční rezerva z VHP'!I5</f>
        <v>0</v>
      </c>
      <c r="F24" s="89">
        <v>0</v>
      </c>
      <c r="G24" s="250">
        <v>0</v>
      </c>
    </row>
    <row r="25" spans="1:7" ht="12.75">
      <c r="A25" s="547" t="s">
        <v>138</v>
      </c>
      <c r="B25" s="542" t="s">
        <v>156</v>
      </c>
      <c r="C25" s="241">
        <f>'Odbor ekonomický'!G15</f>
        <v>4100</v>
      </c>
      <c r="D25" s="63">
        <f>'Odbor ekonomický'!H15</f>
        <v>4167</v>
      </c>
      <c r="E25" s="243">
        <f>'Odbor ekonomický'!I15</f>
        <v>2885.17</v>
      </c>
      <c r="F25" s="89">
        <f t="shared" si="0"/>
        <v>70.37</v>
      </c>
      <c r="G25" s="250">
        <f t="shared" si="1"/>
        <v>69.23854091672666</v>
      </c>
    </row>
    <row r="26" spans="1:7" ht="12.75">
      <c r="A26" s="547" t="s">
        <v>40</v>
      </c>
      <c r="B26" s="544" t="s">
        <v>68</v>
      </c>
      <c r="C26" s="241">
        <f>'Odbor maj., byt. a investiční'!G57</f>
        <v>18409.4</v>
      </c>
      <c r="D26" s="241">
        <f>'Odbor maj., byt. a investiční'!H57</f>
        <v>29805</v>
      </c>
      <c r="E26" s="241">
        <f>'Odbor maj., byt. a investiční'!I57</f>
        <v>25305.48</v>
      </c>
      <c r="F26" s="89">
        <f t="shared" si="0"/>
        <v>137.4595587037057</v>
      </c>
      <c r="G26" s="250">
        <f t="shared" si="1"/>
        <v>84.90347257171615</v>
      </c>
    </row>
    <row r="27" spans="1:7" ht="12.75">
      <c r="A27" s="547" t="s">
        <v>298</v>
      </c>
      <c r="B27" s="542" t="s">
        <v>296</v>
      </c>
      <c r="C27" s="241">
        <f>'Odbor legislativně - právní'!G10</f>
        <v>1000</v>
      </c>
      <c r="D27" s="63">
        <f>'Odbor legislativně - právní'!H10</f>
        <v>1000</v>
      </c>
      <c r="E27" s="243">
        <f>'Odbor legislativně - právní'!I10</f>
        <v>718.96</v>
      </c>
      <c r="F27" s="89">
        <f t="shared" si="0"/>
        <v>71.896</v>
      </c>
      <c r="G27" s="250">
        <f t="shared" si="1"/>
        <v>71.896</v>
      </c>
    </row>
    <row r="28" spans="1:7" ht="12.75">
      <c r="A28" s="547" t="s">
        <v>299</v>
      </c>
      <c r="B28" s="542" t="s">
        <v>272</v>
      </c>
      <c r="C28" s="241">
        <f>'Odbor stavební'!G4</f>
        <v>275.3</v>
      </c>
      <c r="D28" s="63">
        <f>'Odbor stavební'!H4</f>
        <v>275.3</v>
      </c>
      <c r="E28" s="243">
        <f>'Odbor stavební'!I4</f>
        <v>55.48</v>
      </c>
      <c r="F28" s="89">
        <f t="shared" si="0"/>
        <v>20.152560842717033</v>
      </c>
      <c r="G28" s="250">
        <f t="shared" si="1"/>
        <v>20.152560842717033</v>
      </c>
    </row>
    <row r="29" spans="1:7" ht="12.75">
      <c r="A29" s="547" t="s">
        <v>300</v>
      </c>
      <c r="B29" s="542" t="s">
        <v>195</v>
      </c>
      <c r="C29" s="241">
        <f>'Odbor dopravy'!G5</f>
        <v>600</v>
      </c>
      <c r="D29" s="63">
        <f>'Odbor dopravy'!H5</f>
        <v>665</v>
      </c>
      <c r="E29" s="243">
        <f>'Odbor dopravy'!I5</f>
        <v>61.71</v>
      </c>
      <c r="F29" s="89">
        <f t="shared" si="0"/>
        <v>10.285</v>
      </c>
      <c r="G29" s="250">
        <f t="shared" si="1"/>
        <v>9.2796992481203</v>
      </c>
    </row>
    <row r="30" spans="1:7" ht="12.75">
      <c r="A30" s="547" t="s">
        <v>301</v>
      </c>
      <c r="B30" s="542" t="s">
        <v>157</v>
      </c>
      <c r="C30" s="241">
        <f>'Odbor školství'!G32</f>
        <v>15306.8</v>
      </c>
      <c r="D30" s="63">
        <f>'Odbor školství'!H32</f>
        <v>18436.600000000002</v>
      </c>
      <c r="E30" s="243">
        <f>'Odbor školství'!I32</f>
        <v>17753.230000000003</v>
      </c>
      <c r="F30" s="89">
        <f t="shared" si="0"/>
        <v>115.98263516868323</v>
      </c>
      <c r="G30" s="250">
        <f t="shared" si="1"/>
        <v>96.29340550860789</v>
      </c>
    </row>
    <row r="31" spans="1:7" ht="12.75">
      <c r="A31" s="547"/>
      <c r="B31" s="542" t="s">
        <v>573</v>
      </c>
      <c r="C31" s="241">
        <f>'projekt MAP II'!G47</f>
        <v>0</v>
      </c>
      <c r="D31" s="241">
        <f>'projekt MAP II'!H47</f>
        <v>4017.9000000000005</v>
      </c>
      <c r="E31" s="63">
        <f>'projekt MAP II'!I47</f>
        <v>3892.4700000000003</v>
      </c>
      <c r="F31" s="89">
        <v>0</v>
      </c>
      <c r="G31" s="250">
        <f t="shared" si="1"/>
        <v>96.8782199656537</v>
      </c>
    </row>
    <row r="32" spans="1:7" ht="12.75">
      <c r="A32" s="547" t="s">
        <v>302</v>
      </c>
      <c r="B32" s="545" t="s">
        <v>533</v>
      </c>
      <c r="C32" s="241">
        <f>'projekt Primas P13'!G46</f>
        <v>0</v>
      </c>
      <c r="D32" s="241">
        <f>'projekt Primas P13'!H46</f>
        <v>3975.9999999999995</v>
      </c>
      <c r="E32" s="241">
        <f>'projekt Primas P13'!I46</f>
        <v>3188.879999999999</v>
      </c>
      <c r="F32" s="89">
        <v>0</v>
      </c>
      <c r="G32" s="250">
        <f t="shared" si="1"/>
        <v>80.20321931589535</v>
      </c>
    </row>
    <row r="33" spans="1:7" ht="12.75">
      <c r="A33" s="547" t="s">
        <v>303</v>
      </c>
      <c r="B33" s="542" t="s">
        <v>288</v>
      </c>
      <c r="C33" s="241">
        <f>'Odbor občansko -  správní'!G10</f>
        <v>294.9</v>
      </c>
      <c r="D33" s="63">
        <f>'Odbor občansko -  správní'!H10</f>
        <v>294.9</v>
      </c>
      <c r="E33" s="243">
        <f>'Odbor občansko -  správní'!I10</f>
        <v>232.44</v>
      </c>
      <c r="F33" s="89">
        <f t="shared" si="0"/>
        <v>78.81993896236013</v>
      </c>
      <c r="G33" s="250">
        <f t="shared" si="1"/>
        <v>78.81993896236013</v>
      </c>
    </row>
    <row r="34" spans="1:7" ht="12.75">
      <c r="A34" s="547"/>
      <c r="B34" s="542" t="s">
        <v>108</v>
      </c>
      <c r="C34" s="241">
        <f>'Odbor občansko -  správní'!G23</f>
        <v>40</v>
      </c>
      <c r="D34" s="63">
        <f>'Odbor občansko -  správní'!H23</f>
        <v>60</v>
      </c>
      <c r="E34" s="243">
        <f>'Odbor občansko -  správní'!I23</f>
        <v>53.55</v>
      </c>
      <c r="F34" s="89">
        <f t="shared" si="0"/>
        <v>133.87499999999997</v>
      </c>
      <c r="G34" s="250">
        <f t="shared" si="1"/>
        <v>89.25</v>
      </c>
    </row>
    <row r="35" spans="1:7" ht="12.75">
      <c r="A35" s="547" t="s">
        <v>304</v>
      </c>
      <c r="B35" s="542" t="s">
        <v>158</v>
      </c>
      <c r="C35" s="241">
        <f>'Odbor životního prostředí'!G17</f>
        <v>48000</v>
      </c>
      <c r="D35" s="63">
        <f>'Odbor životního prostředí'!H17</f>
        <v>50145.1</v>
      </c>
      <c r="E35" s="243">
        <f>'Odbor životního prostředí'!I17</f>
        <v>50140.96000000001</v>
      </c>
      <c r="F35" s="89">
        <f t="shared" si="0"/>
        <v>104.46033333333335</v>
      </c>
      <c r="G35" s="250">
        <f t="shared" si="1"/>
        <v>99.99174395903091</v>
      </c>
    </row>
    <row r="36" spans="1:7" ht="12.75" hidden="1">
      <c r="A36" s="547" t="s">
        <v>302</v>
      </c>
      <c r="B36" s="542" t="s">
        <v>369</v>
      </c>
      <c r="C36" s="241">
        <f>'Projekty OŽP'!G28</f>
        <v>0</v>
      </c>
      <c r="D36" s="63">
        <f>'Projekty OŽP'!H28</f>
        <v>0</v>
      </c>
      <c r="E36" s="243">
        <f>'Projekty OŽP'!I28</f>
        <v>0</v>
      </c>
      <c r="F36" s="89">
        <v>0</v>
      </c>
      <c r="G36" s="250" t="e">
        <f t="shared" si="1"/>
        <v>#DIV/0!</v>
      </c>
    </row>
    <row r="37" spans="1:7" ht="12.75">
      <c r="A37" s="547" t="s">
        <v>305</v>
      </c>
      <c r="B37" s="542" t="s">
        <v>360</v>
      </c>
      <c r="C37" s="241">
        <f>'Odbor soc. péče '!G98</f>
        <v>13350</v>
      </c>
      <c r="D37" s="63">
        <f>'Odbor soc. péče '!H98</f>
        <v>11597.5</v>
      </c>
      <c r="E37" s="243">
        <f>'Odbor soc. péče '!I98</f>
        <v>9794.649999999998</v>
      </c>
      <c r="F37" s="89">
        <f t="shared" si="0"/>
        <v>73.36816479400747</v>
      </c>
      <c r="G37" s="250">
        <f t="shared" si="1"/>
        <v>84.45483940504418</v>
      </c>
    </row>
    <row r="38" spans="1:7" ht="12.75">
      <c r="A38" s="547"/>
      <c r="B38" s="542" t="s">
        <v>632</v>
      </c>
      <c r="C38" s="241">
        <f>'proj. Společná adresa P. 13'!G24</f>
        <v>0</v>
      </c>
      <c r="D38" s="63">
        <f>'proj. Společná adresa P. 13'!H24</f>
        <v>1645.4</v>
      </c>
      <c r="E38" s="243">
        <f>'proj. Společná adresa P. 13'!I24</f>
        <v>1549.46</v>
      </c>
      <c r="F38" s="89">
        <v>0</v>
      </c>
      <c r="G38" s="250">
        <f t="shared" si="1"/>
        <v>94.16919897897168</v>
      </c>
    </row>
    <row r="39" spans="1:7" ht="12.75">
      <c r="A39" s="547" t="s">
        <v>306</v>
      </c>
      <c r="B39" s="542" t="s">
        <v>159</v>
      </c>
      <c r="C39" s="241">
        <f>'Odbor hospodářské správy'!G36</f>
        <v>11607.1</v>
      </c>
      <c r="D39" s="63">
        <f>'Odbor hospodářské správy'!H36</f>
        <v>11602.800000000001</v>
      </c>
      <c r="E39" s="243">
        <f>'Odbor hospodářské správy'!I36</f>
        <v>10909.67</v>
      </c>
      <c r="F39" s="89">
        <f t="shared" si="0"/>
        <v>93.99135012190814</v>
      </c>
      <c r="G39" s="250">
        <f t="shared" si="1"/>
        <v>94.02618333505706</v>
      </c>
    </row>
    <row r="40" spans="1:7" ht="12.75">
      <c r="A40" s="547"/>
      <c r="B40" s="542" t="s">
        <v>251</v>
      </c>
      <c r="C40" s="241">
        <f>'Odbor hospodářské správy'!G54</f>
        <v>164</v>
      </c>
      <c r="D40" s="63">
        <f>'Odbor hospodářské správy'!H54</f>
        <v>174</v>
      </c>
      <c r="E40" s="243">
        <f>'Odbor hospodářské správy'!I54</f>
        <v>174</v>
      </c>
      <c r="F40" s="89">
        <f t="shared" si="0"/>
        <v>106.09756097560977</v>
      </c>
      <c r="G40" s="250">
        <f t="shared" si="1"/>
        <v>100</v>
      </c>
    </row>
    <row r="41" spans="1:7" ht="12.75">
      <c r="A41" s="547"/>
      <c r="B41" s="542" t="s">
        <v>358</v>
      </c>
      <c r="C41" s="241">
        <f>'Odbor hospodářské správy'!G72</f>
        <v>1610</v>
      </c>
      <c r="D41" s="63">
        <f>'Odbor hospodářské správy'!H72</f>
        <v>1924</v>
      </c>
      <c r="E41" s="243">
        <f>'Odbor hospodářské správy'!I72</f>
        <v>1768.17</v>
      </c>
      <c r="F41" s="89">
        <f t="shared" si="0"/>
        <v>109.82422360248447</v>
      </c>
      <c r="G41" s="250">
        <f t="shared" si="1"/>
        <v>91.90072765072766</v>
      </c>
    </row>
    <row r="42" spans="1:7" ht="12.75">
      <c r="A42" s="547" t="s">
        <v>307</v>
      </c>
      <c r="B42" s="542" t="s">
        <v>161</v>
      </c>
      <c r="C42" s="241">
        <f>'Odbor informatiky'!G15</f>
        <v>5797</v>
      </c>
      <c r="D42" s="63">
        <f>'Odbor informatiky'!H15</f>
        <v>6124.2</v>
      </c>
      <c r="E42" s="243">
        <f>'Odbor informatiky'!I15</f>
        <v>5404.039999999999</v>
      </c>
      <c r="F42" s="89">
        <f t="shared" si="0"/>
        <v>93.22132137312401</v>
      </c>
      <c r="G42" s="250">
        <f t="shared" si="1"/>
        <v>88.24074981222036</v>
      </c>
    </row>
    <row r="43" spans="1:7" ht="12.75">
      <c r="A43" s="547" t="s">
        <v>160</v>
      </c>
      <c r="B43" s="542" t="s">
        <v>1058</v>
      </c>
      <c r="C43" s="241">
        <f>'Příspěvky ostatních organizací'!G3</f>
        <v>3250</v>
      </c>
      <c r="D43" s="63">
        <f>'Příspěvky ostatních organizací'!H3</f>
        <v>3250</v>
      </c>
      <c r="E43" s="243">
        <f>'Příspěvky ostatních organizací'!I3</f>
        <v>3250</v>
      </c>
      <c r="F43" s="89">
        <f t="shared" si="0"/>
        <v>100</v>
      </c>
      <c r="G43" s="250">
        <f t="shared" si="1"/>
        <v>100</v>
      </c>
    </row>
    <row r="44" spans="1:7" ht="12.75">
      <c r="A44" s="547" t="s">
        <v>227</v>
      </c>
      <c r="B44" s="542" t="s">
        <v>197</v>
      </c>
      <c r="C44" s="241">
        <f>'Příspěvky ostatních organizací'!G4+'Příspěvky ostatních organizací'!G5+'Příspěvky ostatních organizací'!G6+'Příspěvky ostatních organizací'!G7</f>
        <v>7380</v>
      </c>
      <c r="D44" s="241">
        <f>'Příspěvky ostatních organizací'!H4+'Příspěvky ostatních organizací'!H5+'Příspěvky ostatních organizací'!H6+'Příspěvky ostatních organizací'!H7</f>
        <v>10489</v>
      </c>
      <c r="E44" s="241">
        <f>'Příspěvky ostatních organizací'!I4+'Příspěvky ostatních organizací'!I5+'Příspěvky ostatních organizací'!I6+'Příspěvky ostatních organizací'!I7</f>
        <v>10489</v>
      </c>
      <c r="F44" s="89">
        <f t="shared" si="0"/>
        <v>142.12737127371275</v>
      </c>
      <c r="G44" s="250">
        <f t="shared" si="1"/>
        <v>100</v>
      </c>
    </row>
    <row r="45" spans="1:7" ht="12.75">
      <c r="A45" s="548" t="s">
        <v>258</v>
      </c>
      <c r="B45" s="545" t="s">
        <v>400</v>
      </c>
      <c r="C45" s="451">
        <f>'Příspěvky ostatních organizací'!G8</f>
        <v>250</v>
      </c>
      <c r="D45" s="78">
        <f>'Příspěvky ostatních organizací'!H8+'Příspěvky ostatních organizací'!H9+'Příspěvky ostatních organizací'!H10+'Příspěvky ostatních organizací'!H11</f>
        <v>2502.9</v>
      </c>
      <c r="E45" s="452">
        <f>'Příspěvky ostatních organizací'!I8+'Příspěvky ostatních organizací'!I9+'Příspěvky ostatních organizací'!I10+'Příspěvky ostatních organizací'!I11</f>
        <v>2502.85</v>
      </c>
      <c r="F45" s="68">
        <f t="shared" si="0"/>
        <v>1001.14</v>
      </c>
      <c r="G45" s="453">
        <f t="shared" si="1"/>
        <v>99.99800231731192</v>
      </c>
    </row>
    <row r="46" spans="1:7" ht="12.75">
      <c r="A46" s="547" t="s">
        <v>343</v>
      </c>
      <c r="B46" s="542" t="s">
        <v>268</v>
      </c>
      <c r="C46" s="241">
        <f>'Příspěvky ostatních organizací'!G12</f>
        <v>700</v>
      </c>
      <c r="D46" s="63">
        <f>'Příspěvky ostatních organizací'!H12</f>
        <v>871</v>
      </c>
      <c r="E46" s="243">
        <f>'Příspěvky ostatních organizací'!I12</f>
        <v>871</v>
      </c>
      <c r="F46" s="89">
        <f t="shared" si="0"/>
        <v>124.42857142857143</v>
      </c>
      <c r="G46" s="250">
        <f t="shared" si="1"/>
        <v>99.99999999999999</v>
      </c>
    </row>
    <row r="47" spans="1:7" ht="12.75">
      <c r="A47" s="191" t="s">
        <v>368</v>
      </c>
      <c r="B47" s="542" t="s">
        <v>162</v>
      </c>
      <c r="C47" s="241">
        <f>'Příspěvky PO - MŠ'!G112</f>
        <v>13588.7</v>
      </c>
      <c r="D47" s="63">
        <f>'Příspěvky PO - MŠ'!H112</f>
        <v>34642.9</v>
      </c>
      <c r="E47" s="243">
        <f>'Příspěvky PO - MŠ'!I112</f>
        <v>34231.88</v>
      </c>
      <c r="F47" s="89">
        <f t="shared" si="0"/>
        <v>251.9143111555925</v>
      </c>
      <c r="G47" s="250">
        <f t="shared" si="1"/>
        <v>98.81355198323465</v>
      </c>
    </row>
    <row r="48" spans="1:7" ht="12.75">
      <c r="A48" s="547" t="s">
        <v>420</v>
      </c>
      <c r="B48" s="542" t="s">
        <v>163</v>
      </c>
      <c r="C48" s="241">
        <f>'Příspěvky PO - ZŠ'!G90</f>
        <v>35011</v>
      </c>
      <c r="D48" s="63">
        <f>'Příspěvky PO - ZŠ'!H90</f>
        <v>88086.89999999998</v>
      </c>
      <c r="E48" s="243">
        <f>'Příspěvky PO - ZŠ'!I90</f>
        <v>84292.35000000002</v>
      </c>
      <c r="F48" s="89">
        <f t="shared" si="0"/>
        <v>240.75961840564398</v>
      </c>
      <c r="G48" s="250">
        <f t="shared" si="1"/>
        <v>95.69226525170035</v>
      </c>
    </row>
    <row r="49" spans="1:7" ht="29.25" customHeight="1">
      <c r="A49" s="547" t="s">
        <v>519</v>
      </c>
      <c r="B49" s="614" t="s">
        <v>680</v>
      </c>
      <c r="C49" s="241">
        <v>0</v>
      </c>
      <c r="D49" s="78">
        <v>797</v>
      </c>
      <c r="E49" s="243">
        <v>796.98</v>
      </c>
      <c r="F49" s="89">
        <v>0</v>
      </c>
      <c r="G49" s="250">
        <f t="shared" si="1"/>
        <v>99.99749058971142</v>
      </c>
    </row>
    <row r="50" spans="1:7" ht="25.5" customHeight="1">
      <c r="A50" s="547" t="s">
        <v>520</v>
      </c>
      <c r="B50" s="614" t="s">
        <v>681</v>
      </c>
      <c r="C50" s="241">
        <v>0</v>
      </c>
      <c r="D50" s="78">
        <v>17.5</v>
      </c>
      <c r="E50" s="243">
        <v>17.5</v>
      </c>
      <c r="F50" s="89">
        <v>0</v>
      </c>
      <c r="G50" s="250">
        <f t="shared" si="1"/>
        <v>100</v>
      </c>
    </row>
    <row r="51" spans="1:7" ht="12.75">
      <c r="A51" s="547" t="s">
        <v>576</v>
      </c>
      <c r="B51" s="542" t="s">
        <v>682</v>
      </c>
      <c r="C51" s="241">
        <v>0</v>
      </c>
      <c r="D51" s="78">
        <v>24</v>
      </c>
      <c r="E51" s="452">
        <v>24.02</v>
      </c>
      <c r="F51" s="89">
        <v>0</v>
      </c>
      <c r="G51" s="250">
        <f t="shared" si="1"/>
        <v>100.08333333333333</v>
      </c>
    </row>
    <row r="52" spans="1:7" ht="12.75">
      <c r="A52" s="547" t="s">
        <v>641</v>
      </c>
      <c r="B52" s="542" t="s">
        <v>739</v>
      </c>
      <c r="C52" s="241">
        <v>0</v>
      </c>
      <c r="D52" s="78">
        <v>175.1</v>
      </c>
      <c r="E52" s="452">
        <v>175.09</v>
      </c>
      <c r="F52" s="89">
        <v>0</v>
      </c>
      <c r="G52" s="250">
        <f t="shared" si="1"/>
        <v>99.99428897772702</v>
      </c>
    </row>
    <row r="53" spans="1:7" ht="12.75">
      <c r="A53" s="547" t="s">
        <v>651</v>
      </c>
      <c r="B53" s="542" t="s">
        <v>685</v>
      </c>
      <c r="C53" s="241">
        <v>0</v>
      </c>
      <c r="D53" s="78">
        <v>4891.6</v>
      </c>
      <c r="E53" s="452">
        <v>4891.7</v>
      </c>
      <c r="F53" s="89">
        <v>0</v>
      </c>
      <c r="G53" s="250">
        <f t="shared" si="1"/>
        <v>100.00204432087659</v>
      </c>
    </row>
    <row r="54" spans="1:9" ht="12.75">
      <c r="A54" s="191" t="s">
        <v>684</v>
      </c>
      <c r="B54" s="542" t="s">
        <v>547</v>
      </c>
      <c r="C54" s="63">
        <v>19658.4</v>
      </c>
      <c r="D54" s="63">
        <v>8098.1</v>
      </c>
      <c r="E54" s="243">
        <v>0</v>
      </c>
      <c r="F54" s="89">
        <v>0</v>
      </c>
      <c r="G54" s="250">
        <v>0</v>
      </c>
      <c r="I54" s="21"/>
    </row>
    <row r="55" spans="1:9" ht="13.5" thickBot="1">
      <c r="A55" s="549" t="s">
        <v>707</v>
      </c>
      <c r="B55" s="550" t="s">
        <v>548</v>
      </c>
      <c r="C55" s="64">
        <v>1000</v>
      </c>
      <c r="D55" s="64">
        <v>1000</v>
      </c>
      <c r="E55" s="243">
        <v>0</v>
      </c>
      <c r="F55" s="89">
        <v>0</v>
      </c>
      <c r="G55" s="250">
        <v>0</v>
      </c>
      <c r="I55" s="21"/>
    </row>
    <row r="56" spans="1:10" ht="14.25" customHeight="1" thickBot="1">
      <c r="A56" s="449"/>
      <c r="B56" s="438" t="s">
        <v>289</v>
      </c>
      <c r="C56" s="345">
        <f>SUM(C5:C55)</f>
        <v>365969</v>
      </c>
      <c r="D56" s="345">
        <f>SUM(D5:D55)</f>
        <v>498207.5999999999</v>
      </c>
      <c r="E56" s="345">
        <f>SUM(E5:E55)</f>
        <v>452648.5200000001</v>
      </c>
      <c r="F56" s="247">
        <f t="shared" si="0"/>
        <v>123.68493506280589</v>
      </c>
      <c r="G56" s="248">
        <f t="shared" si="1"/>
        <v>90.85540244669093</v>
      </c>
      <c r="I56" s="21"/>
      <c r="J56" s="21"/>
    </row>
    <row r="58" spans="3:5" ht="12.75">
      <c r="C58" s="21"/>
      <c r="D58" s="99"/>
      <c r="E58" s="21"/>
    </row>
    <row r="59" ht="12.75">
      <c r="E59" s="21"/>
    </row>
    <row r="60" ht="12.75">
      <c r="E60" s="102"/>
    </row>
    <row r="61" ht="12.75">
      <c r="E61" s="21"/>
    </row>
  </sheetData>
  <sheetProtection/>
  <mergeCells count="1">
    <mergeCell ref="B3:C3"/>
  </mergeCells>
  <printOptions/>
  <pageMargins left="0.7874015748031497" right="0.7874015748031497" top="0.5905511811023623" bottom="0.7874015748031497" header="0.5118110236220472" footer="0.5118110236220472"/>
  <pageSetup fitToHeight="1" fitToWidth="1" horizontalDpi="600" verticalDpi="600" orientation="portrait" paperSize="9" scale="94" r:id="rId1"/>
  <headerFooter alignWithMargins="0">
    <oddFooter>&amp;L&amp;A&amp;R&amp;P</oddFooter>
  </headerFooter>
</worksheet>
</file>

<file path=xl/worksheets/sheet13.xml><?xml version="1.0" encoding="utf-8"?>
<worksheet xmlns="http://schemas.openxmlformats.org/spreadsheetml/2006/main" xmlns:r="http://schemas.openxmlformats.org/officeDocument/2006/relationships">
  <dimension ref="A1:M41"/>
  <sheetViews>
    <sheetView zoomScalePageLayoutView="0" workbookViewId="0" topLeftCell="A7">
      <selection activeCell="N14" sqref="N14"/>
    </sheetView>
  </sheetViews>
  <sheetFormatPr defaultColWidth="9.00390625" defaultRowHeight="12.75"/>
  <cols>
    <col min="1" max="1" width="5.375" style="0" customWidth="1"/>
    <col min="2" max="3" width="6.625" style="0" customWidth="1"/>
    <col min="4" max="4" width="5.50390625" style="0" customWidth="1"/>
    <col min="5" max="5" width="6.125" style="0" customWidth="1"/>
    <col min="6" max="6" width="40.625" style="0" customWidth="1"/>
    <col min="7" max="7" width="11.375" style="0" customWidth="1"/>
    <col min="8" max="8" width="11.875" style="0" customWidth="1"/>
    <col min="9" max="9" width="17.50390625" style="0" customWidth="1"/>
  </cols>
  <sheetData>
    <row r="1" ht="13.5" thickBot="1">
      <c r="A1" s="1" t="s">
        <v>27</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2.75">
      <c r="A3" s="2">
        <v>933</v>
      </c>
      <c r="B3" s="2">
        <v>6171</v>
      </c>
      <c r="C3" s="2">
        <v>5137</v>
      </c>
      <c r="D3" s="2">
        <v>33</v>
      </c>
      <c r="E3" s="2">
        <v>0</v>
      </c>
      <c r="F3" s="3" t="s">
        <v>63</v>
      </c>
      <c r="G3" s="74">
        <v>10</v>
      </c>
      <c r="H3" s="74">
        <v>10</v>
      </c>
      <c r="I3" s="74">
        <v>3.86</v>
      </c>
      <c r="J3" s="89">
        <f aca="true" t="shared" si="0" ref="J3:J14">I3/G3%</f>
        <v>38.599999999999994</v>
      </c>
      <c r="K3" s="89">
        <f aca="true" t="shared" si="1" ref="K3:K14">I3/H3%</f>
        <v>38.599999999999994</v>
      </c>
    </row>
    <row r="4" spans="1:11" ht="12.75">
      <c r="A4" s="2">
        <v>933</v>
      </c>
      <c r="B4" s="2">
        <v>6171</v>
      </c>
      <c r="C4" s="2">
        <v>5139</v>
      </c>
      <c r="D4" s="2">
        <v>33</v>
      </c>
      <c r="E4" s="2">
        <v>0</v>
      </c>
      <c r="F4" s="2" t="s">
        <v>172</v>
      </c>
      <c r="G4" s="63">
        <v>30</v>
      </c>
      <c r="H4" s="63">
        <v>60</v>
      </c>
      <c r="I4" s="63">
        <v>41.85</v>
      </c>
      <c r="J4" s="89">
        <f t="shared" si="0"/>
        <v>139.5</v>
      </c>
      <c r="K4" s="89">
        <f t="shared" si="1"/>
        <v>69.75</v>
      </c>
    </row>
    <row r="5" spans="1:11" ht="12.75">
      <c r="A5" s="2">
        <v>933</v>
      </c>
      <c r="B5" s="2">
        <v>6171</v>
      </c>
      <c r="C5" s="2">
        <v>5164</v>
      </c>
      <c r="D5" s="2">
        <v>33</v>
      </c>
      <c r="E5" s="2">
        <v>0</v>
      </c>
      <c r="F5" s="2" t="s">
        <v>55</v>
      </c>
      <c r="G5" s="66">
        <v>10</v>
      </c>
      <c r="H5" s="66">
        <v>10</v>
      </c>
      <c r="I5" s="66">
        <v>2.42</v>
      </c>
      <c r="J5" s="89">
        <f t="shared" si="0"/>
        <v>24.2</v>
      </c>
      <c r="K5" s="89">
        <f t="shared" si="1"/>
        <v>24.2</v>
      </c>
    </row>
    <row r="6" spans="1:11" ht="12.75">
      <c r="A6" s="2">
        <v>933</v>
      </c>
      <c r="B6" s="2">
        <v>6171</v>
      </c>
      <c r="C6" s="24">
        <v>5166</v>
      </c>
      <c r="D6" s="24">
        <v>33</v>
      </c>
      <c r="E6" s="24">
        <v>0</v>
      </c>
      <c r="F6" s="24" t="s">
        <v>25</v>
      </c>
      <c r="G6" s="78">
        <v>4790</v>
      </c>
      <c r="H6" s="78">
        <v>1311.1</v>
      </c>
      <c r="I6" s="78">
        <v>862.15</v>
      </c>
      <c r="J6" s="89">
        <f t="shared" si="0"/>
        <v>17.998956158663884</v>
      </c>
      <c r="K6" s="89">
        <f t="shared" si="1"/>
        <v>65.75776065898864</v>
      </c>
    </row>
    <row r="7" spans="1:11" ht="12.75">
      <c r="A7" s="2">
        <v>933</v>
      </c>
      <c r="B7" s="2">
        <v>6171</v>
      </c>
      <c r="C7" s="2">
        <v>5169</v>
      </c>
      <c r="D7" s="2">
        <v>33</v>
      </c>
      <c r="E7" s="2">
        <v>0</v>
      </c>
      <c r="F7" s="2" t="s">
        <v>26</v>
      </c>
      <c r="G7" s="63">
        <v>1076.6</v>
      </c>
      <c r="H7" s="63">
        <v>1296.6</v>
      </c>
      <c r="I7" s="63">
        <v>1292.11</v>
      </c>
      <c r="J7" s="89">
        <f t="shared" si="0"/>
        <v>120.01764815158835</v>
      </c>
      <c r="K7" s="89">
        <f t="shared" si="1"/>
        <v>99.65370970229831</v>
      </c>
    </row>
    <row r="8" spans="1:11" ht="12.75">
      <c r="A8" s="2">
        <v>933</v>
      </c>
      <c r="B8" s="2">
        <v>6171</v>
      </c>
      <c r="C8" s="24">
        <v>5173</v>
      </c>
      <c r="D8" s="2">
        <v>33</v>
      </c>
      <c r="E8" s="2">
        <v>0</v>
      </c>
      <c r="F8" s="2" t="s">
        <v>221</v>
      </c>
      <c r="G8" s="63">
        <v>30</v>
      </c>
      <c r="H8" s="63">
        <v>30</v>
      </c>
      <c r="I8" s="63">
        <v>0</v>
      </c>
      <c r="J8" s="89">
        <f t="shared" si="0"/>
        <v>0</v>
      </c>
      <c r="K8" s="89">
        <v>0</v>
      </c>
    </row>
    <row r="9" spans="1:11" ht="12.75">
      <c r="A9" s="2">
        <v>933</v>
      </c>
      <c r="B9" s="2">
        <v>6171</v>
      </c>
      <c r="C9" s="24">
        <v>5175</v>
      </c>
      <c r="D9" s="2">
        <v>33</v>
      </c>
      <c r="E9" s="2">
        <v>0</v>
      </c>
      <c r="F9" s="2" t="s">
        <v>222</v>
      </c>
      <c r="G9" s="63">
        <v>200</v>
      </c>
      <c r="H9" s="63">
        <v>200</v>
      </c>
      <c r="I9" s="63">
        <v>189.02</v>
      </c>
      <c r="J9" s="89">
        <f t="shared" si="0"/>
        <v>94.51</v>
      </c>
      <c r="K9" s="89">
        <f t="shared" si="1"/>
        <v>94.51</v>
      </c>
    </row>
    <row r="10" spans="1:11" ht="12.75">
      <c r="A10" s="2">
        <v>933</v>
      </c>
      <c r="B10" s="2">
        <v>6171</v>
      </c>
      <c r="C10" s="24">
        <v>5194</v>
      </c>
      <c r="D10" s="2">
        <v>33</v>
      </c>
      <c r="E10" s="2">
        <v>0</v>
      </c>
      <c r="F10" s="2" t="s">
        <v>223</v>
      </c>
      <c r="G10" s="63">
        <v>470</v>
      </c>
      <c r="H10" s="63">
        <v>658</v>
      </c>
      <c r="I10" s="63">
        <v>611.12</v>
      </c>
      <c r="J10" s="89">
        <f t="shared" si="0"/>
        <v>130.0255319148936</v>
      </c>
      <c r="K10" s="89">
        <f t="shared" si="1"/>
        <v>92.87537993920972</v>
      </c>
    </row>
    <row r="11" spans="1:11" ht="12.75">
      <c r="A11" s="2">
        <v>933</v>
      </c>
      <c r="B11" s="2">
        <v>6171</v>
      </c>
      <c r="C11" s="24">
        <v>5222</v>
      </c>
      <c r="D11" s="2">
        <v>33</v>
      </c>
      <c r="E11" s="2">
        <v>0</v>
      </c>
      <c r="F11" s="2" t="s">
        <v>339</v>
      </c>
      <c r="G11" s="63">
        <v>10</v>
      </c>
      <c r="H11" s="63">
        <v>10</v>
      </c>
      <c r="I11" s="63">
        <v>0</v>
      </c>
      <c r="J11" s="89">
        <f t="shared" si="0"/>
        <v>0</v>
      </c>
      <c r="K11" s="89">
        <f t="shared" si="1"/>
        <v>0</v>
      </c>
    </row>
    <row r="12" spans="1:11" ht="12.75">
      <c r="A12" s="6">
        <v>933</v>
      </c>
      <c r="B12" s="6">
        <v>6171</v>
      </c>
      <c r="C12" s="36">
        <v>5240</v>
      </c>
      <c r="D12" s="6">
        <v>33</v>
      </c>
      <c r="E12" s="6">
        <v>0</v>
      </c>
      <c r="F12" s="6" t="s">
        <v>406</v>
      </c>
      <c r="G12" s="75">
        <v>10</v>
      </c>
      <c r="H12" s="75">
        <v>10</v>
      </c>
      <c r="I12" s="75">
        <v>0</v>
      </c>
      <c r="J12" s="89">
        <f t="shared" si="0"/>
        <v>0</v>
      </c>
      <c r="K12" s="89">
        <f t="shared" si="1"/>
        <v>0</v>
      </c>
    </row>
    <row r="13" spans="1:13" ht="13.5" thickBot="1">
      <c r="A13" s="6">
        <v>933</v>
      </c>
      <c r="B13" s="6">
        <v>6171</v>
      </c>
      <c r="C13" s="36">
        <v>5492</v>
      </c>
      <c r="D13" s="6">
        <v>33</v>
      </c>
      <c r="E13" s="6">
        <v>0</v>
      </c>
      <c r="F13" s="6" t="s">
        <v>365</v>
      </c>
      <c r="G13" s="75">
        <v>30</v>
      </c>
      <c r="H13" s="75">
        <v>30</v>
      </c>
      <c r="I13" s="75">
        <v>10</v>
      </c>
      <c r="J13" s="89">
        <f t="shared" si="0"/>
        <v>33.333333333333336</v>
      </c>
      <c r="K13" s="89">
        <f t="shared" si="1"/>
        <v>33.333333333333336</v>
      </c>
      <c r="M13" s="21"/>
    </row>
    <row r="14" spans="1:13" ht="15.75" customHeight="1" thickBot="1">
      <c r="A14" s="9" t="s">
        <v>289</v>
      </c>
      <c r="B14" s="10"/>
      <c r="C14" s="10"/>
      <c r="D14" s="10"/>
      <c r="E14" s="10"/>
      <c r="F14" s="10"/>
      <c r="G14" s="65">
        <f>SUM(G3:G13)</f>
        <v>6666.6</v>
      </c>
      <c r="H14" s="65">
        <f>SUM(H3:H13)</f>
        <v>3625.7</v>
      </c>
      <c r="I14" s="65">
        <f>SUM(I3:I13)</f>
        <v>3012.5299999999997</v>
      </c>
      <c r="J14" s="247">
        <f t="shared" si="0"/>
        <v>45.18840188401884</v>
      </c>
      <c r="K14" s="248">
        <f t="shared" si="1"/>
        <v>83.08823123810575</v>
      </c>
      <c r="M14" s="21"/>
    </row>
    <row r="15" ht="21.75" customHeight="1"/>
    <row r="16" spans="1:11" ht="14.25" customHeight="1">
      <c r="A16" s="58" t="s">
        <v>42</v>
      </c>
      <c r="B16" s="21"/>
      <c r="C16" s="21"/>
      <c r="D16" s="21"/>
      <c r="E16" s="21"/>
      <c r="F16" s="21"/>
      <c r="G16" s="21"/>
      <c r="H16" s="21"/>
      <c r="I16" s="21"/>
      <c r="J16" s="21"/>
      <c r="K16" s="21"/>
    </row>
    <row r="17" spans="1:11" ht="177" customHeight="1">
      <c r="A17" s="725" t="s">
        <v>1051</v>
      </c>
      <c r="B17" s="726"/>
      <c r="C17" s="726"/>
      <c r="D17" s="726"/>
      <c r="E17" s="726"/>
      <c r="F17" s="726"/>
      <c r="G17" s="726"/>
      <c r="H17" s="713"/>
      <c r="I17" s="713"/>
      <c r="J17" s="713"/>
      <c r="K17" s="713"/>
    </row>
    <row r="18" spans="1:11" ht="20.25" customHeight="1">
      <c r="A18" s="48"/>
      <c r="B18" s="59"/>
      <c r="C18" s="59"/>
      <c r="D18" s="59"/>
      <c r="E18" s="59"/>
      <c r="F18" s="59"/>
      <c r="G18" s="59"/>
      <c r="H18" s="313"/>
      <c r="I18" s="313"/>
      <c r="J18" s="313"/>
      <c r="K18" s="313"/>
    </row>
    <row r="19" spans="1:11" ht="13.5" thickBot="1">
      <c r="A19" s="55" t="s">
        <v>181</v>
      </c>
      <c r="B19" s="21"/>
      <c r="C19" s="21"/>
      <c r="D19" s="21"/>
      <c r="E19" s="21"/>
      <c r="F19" s="21"/>
      <c r="G19" s="21"/>
      <c r="H19" s="21"/>
      <c r="I19" s="21"/>
      <c r="J19" s="21"/>
      <c r="K19" s="21"/>
    </row>
    <row r="20" spans="1:11" ht="14.25" customHeight="1" thickBot="1">
      <c r="A20" s="459" t="s">
        <v>235</v>
      </c>
      <c r="B20" s="436" t="s">
        <v>236</v>
      </c>
      <c r="C20" s="436" t="s">
        <v>36</v>
      </c>
      <c r="D20" s="436" t="s">
        <v>282</v>
      </c>
      <c r="E20" s="436" t="s">
        <v>283</v>
      </c>
      <c r="F20" s="485" t="s">
        <v>284</v>
      </c>
      <c r="G20" s="393" t="s">
        <v>253</v>
      </c>
      <c r="H20" s="393" t="s">
        <v>254</v>
      </c>
      <c r="I20" s="393" t="s">
        <v>255</v>
      </c>
      <c r="J20" s="393" t="s">
        <v>256</v>
      </c>
      <c r="K20" s="393" t="s">
        <v>257</v>
      </c>
    </row>
    <row r="21" spans="1:11" ht="14.25" customHeight="1">
      <c r="A21" s="397">
        <v>634</v>
      </c>
      <c r="B21" s="397">
        <v>3341</v>
      </c>
      <c r="C21" s="397">
        <v>5168</v>
      </c>
      <c r="D21" s="397">
        <v>34</v>
      </c>
      <c r="E21" s="397">
        <v>0</v>
      </c>
      <c r="F21" s="24" t="s">
        <v>341</v>
      </c>
      <c r="G21" s="68">
        <v>460</v>
      </c>
      <c r="H21" s="68">
        <v>460</v>
      </c>
      <c r="I21" s="68">
        <v>440.22</v>
      </c>
      <c r="J21" s="68">
        <f>I21/G21%</f>
        <v>95.70000000000002</v>
      </c>
      <c r="K21" s="68">
        <f>I21/H21%</f>
        <v>95.70000000000002</v>
      </c>
    </row>
    <row r="22" spans="1:11" ht="12.75">
      <c r="A22" s="93">
        <v>634</v>
      </c>
      <c r="B22" s="93">
        <v>3341</v>
      </c>
      <c r="C22" s="93">
        <v>5169</v>
      </c>
      <c r="D22" s="93">
        <v>34</v>
      </c>
      <c r="E22" s="93">
        <v>0</v>
      </c>
      <c r="F22" s="93" t="s">
        <v>71</v>
      </c>
      <c r="G22" s="68">
        <v>6160</v>
      </c>
      <c r="H22" s="68">
        <v>6192</v>
      </c>
      <c r="I22" s="68">
        <v>6191.13</v>
      </c>
      <c r="J22" s="68">
        <f>I22/G22%</f>
        <v>100.50535714285714</v>
      </c>
      <c r="K22" s="68">
        <f>I22/H22%</f>
        <v>99.9859496124031</v>
      </c>
    </row>
    <row r="23" spans="1:11" ht="13.5" thickBot="1">
      <c r="A23" s="204">
        <v>634</v>
      </c>
      <c r="B23" s="204">
        <v>3349</v>
      </c>
      <c r="C23" s="204">
        <v>5169</v>
      </c>
      <c r="D23" s="204">
        <v>34</v>
      </c>
      <c r="E23" s="204">
        <v>0</v>
      </c>
      <c r="F23" s="204" t="s">
        <v>178</v>
      </c>
      <c r="G23" s="341">
        <v>1945</v>
      </c>
      <c r="H23" s="341">
        <v>1913</v>
      </c>
      <c r="I23" s="341">
        <v>1874.39</v>
      </c>
      <c r="J23" s="342">
        <f>I23/G23%</f>
        <v>96.36966580976865</v>
      </c>
      <c r="K23" s="342">
        <f>I23/H23%</f>
        <v>97.98170412963933</v>
      </c>
    </row>
    <row r="24" spans="1:13" ht="15" customHeight="1" thickBot="1">
      <c r="A24" s="269" t="s">
        <v>289</v>
      </c>
      <c r="B24" s="343"/>
      <c r="C24" s="343"/>
      <c r="D24" s="343"/>
      <c r="E24" s="343"/>
      <c r="F24" s="343"/>
      <c r="G24" s="61">
        <f>SUM(G21:G23)</f>
        <v>8565</v>
      </c>
      <c r="H24" s="61">
        <f>SUM(H21:H23)</f>
        <v>8565</v>
      </c>
      <c r="I24" s="61">
        <f>SUM(I21:I23)</f>
        <v>8505.74</v>
      </c>
      <c r="J24" s="344">
        <f>I24/G24%</f>
        <v>99.30811441914769</v>
      </c>
      <c r="K24" s="345">
        <f>I24/H24%</f>
        <v>99.30811441914769</v>
      </c>
      <c r="M24" s="21"/>
    </row>
    <row r="25" spans="1:13" ht="15" customHeight="1">
      <c r="A25" s="44"/>
      <c r="B25" s="23"/>
      <c r="C25" s="23"/>
      <c r="D25" s="23"/>
      <c r="E25" s="23"/>
      <c r="F25" s="23"/>
      <c r="G25" s="67"/>
      <c r="H25" s="67"/>
      <c r="I25" s="67"/>
      <c r="J25" s="347"/>
      <c r="K25" s="347"/>
      <c r="M25" s="21"/>
    </row>
    <row r="26" spans="1:11" ht="12.75">
      <c r="A26" s="58" t="s">
        <v>43</v>
      </c>
      <c r="B26" s="21"/>
      <c r="C26" s="21"/>
      <c r="D26" s="21"/>
      <c r="E26" s="21"/>
      <c r="F26" s="21"/>
      <c r="G26" s="21"/>
      <c r="H26" s="21"/>
      <c r="I26" s="21"/>
      <c r="J26" s="21"/>
      <c r="K26" s="21"/>
    </row>
    <row r="27" spans="1:11" ht="39.75" customHeight="1">
      <c r="A27" s="725" t="s">
        <v>744</v>
      </c>
      <c r="B27" s="726"/>
      <c r="C27" s="726"/>
      <c r="D27" s="726"/>
      <c r="E27" s="726"/>
      <c r="F27" s="726"/>
      <c r="G27" s="726"/>
      <c r="H27" s="713"/>
      <c r="I27" s="713"/>
      <c r="J27" s="713"/>
      <c r="K27" s="713"/>
    </row>
    <row r="28" spans="1:11" ht="36.75" customHeight="1">
      <c r="A28" s="48"/>
      <c r="B28" s="59"/>
      <c r="C28" s="59"/>
      <c r="D28" s="59"/>
      <c r="E28" s="59"/>
      <c r="F28" s="59"/>
      <c r="G28" s="59"/>
      <c r="H28" s="313"/>
      <c r="I28" s="313"/>
      <c r="J28" s="313"/>
      <c r="K28" s="313"/>
    </row>
    <row r="29" spans="1:11" ht="13.5" thickBot="1">
      <c r="A29" s="55" t="s">
        <v>318</v>
      </c>
      <c r="B29" s="21"/>
      <c r="C29" s="21"/>
      <c r="D29" s="21"/>
      <c r="E29" s="21"/>
      <c r="F29" s="21"/>
      <c r="G29" s="21"/>
      <c r="H29" s="21"/>
      <c r="I29" s="21"/>
      <c r="J29" s="21"/>
      <c r="K29" s="21"/>
    </row>
    <row r="30" spans="1:11" ht="14.25" customHeight="1" thickBot="1">
      <c r="A30" s="338" t="s">
        <v>235</v>
      </c>
      <c r="B30" s="339" t="s">
        <v>236</v>
      </c>
      <c r="C30" s="339" t="s">
        <v>36</v>
      </c>
      <c r="D30" s="339" t="s">
        <v>282</v>
      </c>
      <c r="E30" s="339" t="s">
        <v>283</v>
      </c>
      <c r="F30" s="340" t="s">
        <v>284</v>
      </c>
      <c r="G30" s="209" t="s">
        <v>253</v>
      </c>
      <c r="H30" s="209" t="s">
        <v>254</v>
      </c>
      <c r="I30" s="209" t="s">
        <v>255</v>
      </c>
      <c r="J30" s="209" t="s">
        <v>256</v>
      </c>
      <c r="K30" s="209" t="s">
        <v>257</v>
      </c>
    </row>
    <row r="31" spans="1:11" ht="13.5" thickBot="1">
      <c r="A31" s="36">
        <v>932</v>
      </c>
      <c r="B31" s="36">
        <v>6171</v>
      </c>
      <c r="C31" s="36">
        <v>5175</v>
      </c>
      <c r="D31" s="36">
        <v>32</v>
      </c>
      <c r="E31" s="36">
        <v>0</v>
      </c>
      <c r="F31" s="36" t="s">
        <v>222</v>
      </c>
      <c r="G31" s="303">
        <v>148</v>
      </c>
      <c r="H31" s="303">
        <v>178</v>
      </c>
      <c r="I31" s="303">
        <v>177.08</v>
      </c>
      <c r="J31" s="303">
        <f>I31/G31%</f>
        <v>119.64864864864866</v>
      </c>
      <c r="K31" s="303">
        <f>I31/H31%</f>
        <v>99.48314606741573</v>
      </c>
    </row>
    <row r="32" spans="1:13" ht="15" customHeight="1" thickBot="1">
      <c r="A32" s="269" t="s">
        <v>289</v>
      </c>
      <c r="B32" s="343"/>
      <c r="C32" s="343"/>
      <c r="D32" s="343"/>
      <c r="E32" s="343"/>
      <c r="F32" s="343"/>
      <c r="G32" s="65">
        <f>SUM(G31:G31)</f>
        <v>148</v>
      </c>
      <c r="H32" s="65">
        <f>SUM(H31:H31)</f>
        <v>178</v>
      </c>
      <c r="I32" s="65">
        <f>SUM(I31:I31)</f>
        <v>177.08</v>
      </c>
      <c r="J32" s="344">
        <f>I32/G32%</f>
        <v>119.64864864864866</v>
      </c>
      <c r="K32" s="345">
        <f>I32/H32%</f>
        <v>99.48314606741573</v>
      </c>
      <c r="M32" s="21"/>
    </row>
    <row r="33" spans="1:13" ht="15" customHeight="1">
      <c r="A33" s="44"/>
      <c r="B33" s="23"/>
      <c r="C33" s="23"/>
      <c r="D33" s="23"/>
      <c r="E33" s="23"/>
      <c r="F33" s="23"/>
      <c r="G33" s="67"/>
      <c r="H33" s="67"/>
      <c r="I33" s="67"/>
      <c r="J33" s="347"/>
      <c r="K33" s="347"/>
      <c r="M33" s="21"/>
    </row>
    <row r="34" spans="1:11" ht="13.5" customHeight="1">
      <c r="A34" s="58" t="s">
        <v>462</v>
      </c>
      <c r="B34" s="56"/>
      <c r="C34" s="56"/>
      <c r="D34" s="56"/>
      <c r="E34" s="56"/>
      <c r="F34" s="56"/>
      <c r="G34" s="56"/>
      <c r="H34" s="56"/>
      <c r="I34" s="56"/>
      <c r="J34" s="21"/>
      <c r="K34" s="21"/>
    </row>
    <row r="35" spans="1:11" ht="30" customHeight="1">
      <c r="A35" s="725" t="s">
        <v>584</v>
      </c>
      <c r="B35" s="726"/>
      <c r="C35" s="726"/>
      <c r="D35" s="726"/>
      <c r="E35" s="726"/>
      <c r="F35" s="726"/>
      <c r="G35" s="726"/>
      <c r="H35" s="713"/>
      <c r="I35" s="713"/>
      <c r="J35" s="713"/>
      <c r="K35" s="713"/>
    </row>
    <row r="36" spans="1:11" ht="12.75">
      <c r="A36" s="56"/>
      <c r="B36" s="21"/>
      <c r="C36" s="21"/>
      <c r="D36" s="21"/>
      <c r="E36" s="21"/>
      <c r="F36" s="21"/>
      <c r="G36" s="21"/>
      <c r="H36" s="21"/>
      <c r="I36" s="21"/>
      <c r="J36" s="21"/>
      <c r="K36" s="21"/>
    </row>
    <row r="37" spans="1:11" ht="12.75">
      <c r="A37" s="56"/>
      <c r="B37" s="21"/>
      <c r="C37" s="21"/>
      <c r="D37" s="21"/>
      <c r="E37" s="21"/>
      <c r="F37" s="21"/>
      <c r="G37" s="21"/>
      <c r="H37" s="21"/>
      <c r="I37" s="21"/>
      <c r="J37" s="21"/>
      <c r="K37" s="21"/>
    </row>
    <row r="38" spans="1:11" ht="12.75">
      <c r="A38" s="21"/>
      <c r="B38" s="21"/>
      <c r="C38" s="21"/>
      <c r="D38" s="21"/>
      <c r="E38" s="21"/>
      <c r="F38" s="21"/>
      <c r="G38" s="21"/>
      <c r="H38" s="21"/>
      <c r="I38" s="21"/>
      <c r="J38" s="21"/>
      <c r="K38" s="21"/>
    </row>
    <row r="39" spans="1:11" ht="12.75">
      <c r="A39" s="21"/>
      <c r="B39" s="21"/>
      <c r="C39" s="21"/>
      <c r="D39" s="21"/>
      <c r="E39" s="21"/>
      <c r="F39" s="21"/>
      <c r="G39" s="21"/>
      <c r="H39" s="21"/>
      <c r="I39" s="21"/>
      <c r="J39" s="21"/>
      <c r="K39" s="21"/>
    </row>
    <row r="40" spans="1:11" ht="12.75">
      <c r="A40" s="21"/>
      <c r="B40" s="21"/>
      <c r="C40" s="21"/>
      <c r="D40" s="21"/>
      <c r="E40" s="21"/>
      <c r="F40" s="21"/>
      <c r="G40" s="21"/>
      <c r="H40" s="21"/>
      <c r="I40" s="21"/>
      <c r="J40" s="21"/>
      <c r="K40" s="21"/>
    </row>
    <row r="41" spans="1:11" ht="12.75">
      <c r="A41" s="21"/>
      <c r="B41" s="21"/>
      <c r="C41" s="21"/>
      <c r="D41" s="21"/>
      <c r="E41" s="21"/>
      <c r="F41" s="21"/>
      <c r="G41" s="21"/>
      <c r="H41" s="21"/>
      <c r="I41" s="21"/>
      <c r="J41" s="21"/>
      <c r="K41" s="21"/>
    </row>
  </sheetData>
  <sheetProtection/>
  <mergeCells count="3">
    <mergeCell ref="A17:K17"/>
    <mergeCell ref="A35:K35"/>
    <mergeCell ref="A27:K2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4.xml><?xml version="1.0" encoding="utf-8"?>
<worksheet xmlns="http://schemas.openxmlformats.org/spreadsheetml/2006/main" xmlns:r="http://schemas.openxmlformats.org/officeDocument/2006/relationships">
  <dimension ref="A1:M19"/>
  <sheetViews>
    <sheetView zoomScalePageLayoutView="0" workbookViewId="0" topLeftCell="A10">
      <selection activeCell="B94" sqref="B94"/>
    </sheetView>
  </sheetViews>
  <sheetFormatPr defaultColWidth="9.00390625" defaultRowHeight="12.75"/>
  <cols>
    <col min="1" max="1" width="5.375" style="0" customWidth="1"/>
    <col min="2" max="2" width="6.50390625" style="0" customWidth="1"/>
    <col min="3" max="3" width="6.125" style="0" customWidth="1"/>
    <col min="4" max="4" width="5.50390625" style="0" customWidth="1"/>
    <col min="5" max="5" width="5.625" style="0" customWidth="1"/>
    <col min="6" max="6" width="34.50390625" style="0" customWidth="1"/>
    <col min="7" max="7" width="12.50390625" style="0" customWidth="1"/>
    <col min="8" max="8" width="12.625" style="0" customWidth="1"/>
    <col min="9" max="9" width="19.375" style="0" customWidth="1"/>
  </cols>
  <sheetData>
    <row r="1" ht="13.5" thickBot="1">
      <c r="A1" s="1" t="s">
        <v>552</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4.25" customHeight="1">
      <c r="A3" s="2">
        <v>435</v>
      </c>
      <c r="B3" s="2">
        <v>3119</v>
      </c>
      <c r="C3" s="2">
        <v>5137</v>
      </c>
      <c r="D3" s="2">
        <v>35</v>
      </c>
      <c r="E3" s="2">
        <v>0</v>
      </c>
      <c r="F3" s="3" t="s">
        <v>63</v>
      </c>
      <c r="G3" s="63">
        <v>0</v>
      </c>
      <c r="H3" s="63">
        <v>180</v>
      </c>
      <c r="I3" s="78">
        <v>169.17</v>
      </c>
      <c r="J3" s="251">
        <v>0</v>
      </c>
      <c r="K3" s="251">
        <f>I3/H3%</f>
        <v>93.98333333333332</v>
      </c>
    </row>
    <row r="4" spans="1:11" ht="14.25" customHeight="1">
      <c r="A4" s="2">
        <v>435</v>
      </c>
      <c r="B4" s="2">
        <v>3119</v>
      </c>
      <c r="C4" s="2">
        <v>5171</v>
      </c>
      <c r="D4" s="2">
        <v>35</v>
      </c>
      <c r="E4" s="2">
        <v>0</v>
      </c>
      <c r="F4" s="2" t="s">
        <v>15</v>
      </c>
      <c r="G4" s="63">
        <v>0</v>
      </c>
      <c r="H4" s="63">
        <v>960</v>
      </c>
      <c r="I4" s="78">
        <v>914.48</v>
      </c>
      <c r="J4" s="251">
        <v>0</v>
      </c>
      <c r="K4" s="251">
        <f>I4/H4%</f>
        <v>95.25833333333334</v>
      </c>
    </row>
    <row r="5" spans="1:11" ht="14.25" customHeight="1">
      <c r="A5" s="2">
        <v>935</v>
      </c>
      <c r="B5" s="2">
        <v>6171</v>
      </c>
      <c r="C5" s="2">
        <v>5137</v>
      </c>
      <c r="D5" s="2">
        <v>35</v>
      </c>
      <c r="E5" s="2">
        <v>0</v>
      </c>
      <c r="F5" s="2" t="s">
        <v>63</v>
      </c>
      <c r="G5" s="63">
        <v>0</v>
      </c>
      <c r="H5" s="63">
        <v>9.5</v>
      </c>
      <c r="I5" s="63">
        <v>7.78</v>
      </c>
      <c r="J5" s="251">
        <v>0</v>
      </c>
      <c r="K5" s="251">
        <f>I5/H5%</f>
        <v>81.89473684210526</v>
      </c>
    </row>
    <row r="6" spans="1:11" ht="12.75">
      <c r="A6" s="2">
        <v>935</v>
      </c>
      <c r="B6" s="2">
        <v>6171</v>
      </c>
      <c r="C6" s="2">
        <v>5139</v>
      </c>
      <c r="D6" s="2">
        <v>35</v>
      </c>
      <c r="E6" s="2">
        <v>0</v>
      </c>
      <c r="F6" s="2" t="s">
        <v>172</v>
      </c>
      <c r="G6" s="63">
        <v>30</v>
      </c>
      <c r="H6" s="63">
        <v>20.5</v>
      </c>
      <c r="I6" s="63">
        <v>18.79</v>
      </c>
      <c r="J6" s="251">
        <f aca="true" t="shared" si="0" ref="J6:J11">I6/G6%</f>
        <v>62.63333333333333</v>
      </c>
      <c r="K6" s="251">
        <f aca="true" t="shared" si="1" ref="K6:K11">I6/H6%</f>
        <v>91.65853658536585</v>
      </c>
    </row>
    <row r="7" spans="1:11" ht="12.75">
      <c r="A7" s="3">
        <v>935</v>
      </c>
      <c r="B7" s="3">
        <v>6171</v>
      </c>
      <c r="C7" s="3">
        <v>5166</v>
      </c>
      <c r="D7" s="3">
        <v>35</v>
      </c>
      <c r="E7" s="3">
        <v>0</v>
      </c>
      <c r="F7" s="3" t="s">
        <v>25</v>
      </c>
      <c r="G7" s="63">
        <v>10</v>
      </c>
      <c r="H7" s="63">
        <v>10</v>
      </c>
      <c r="I7" s="63">
        <v>9.2</v>
      </c>
      <c r="J7" s="89">
        <f t="shared" si="0"/>
        <v>91.99999999999999</v>
      </c>
      <c r="K7" s="251">
        <f t="shared" si="1"/>
        <v>91.99999999999999</v>
      </c>
    </row>
    <row r="8" spans="1:11" ht="12.75">
      <c r="A8" s="3">
        <v>935</v>
      </c>
      <c r="B8" s="2">
        <v>6171</v>
      </c>
      <c r="C8" s="2">
        <v>5169</v>
      </c>
      <c r="D8" s="2">
        <v>35</v>
      </c>
      <c r="E8" s="2">
        <v>0</v>
      </c>
      <c r="F8" s="2" t="s">
        <v>26</v>
      </c>
      <c r="G8" s="63">
        <v>10</v>
      </c>
      <c r="H8" s="63">
        <v>0</v>
      </c>
      <c r="I8" s="63">
        <v>0</v>
      </c>
      <c r="J8" s="89">
        <f t="shared" si="0"/>
        <v>0</v>
      </c>
      <c r="K8" s="89">
        <v>0</v>
      </c>
    </row>
    <row r="9" spans="1:11" ht="12.75">
      <c r="A9" s="6">
        <v>935</v>
      </c>
      <c r="B9" s="6">
        <v>6171</v>
      </c>
      <c r="C9" s="6">
        <v>5175</v>
      </c>
      <c r="D9" s="6">
        <v>35</v>
      </c>
      <c r="E9" s="6">
        <v>0</v>
      </c>
      <c r="F9" s="6" t="s">
        <v>222</v>
      </c>
      <c r="G9" s="63">
        <v>50</v>
      </c>
      <c r="H9" s="63">
        <v>85</v>
      </c>
      <c r="I9" s="63">
        <v>79.7</v>
      </c>
      <c r="J9" s="89">
        <f t="shared" si="0"/>
        <v>159.4</v>
      </c>
      <c r="K9" s="89">
        <f t="shared" si="1"/>
        <v>93.76470588235294</v>
      </c>
    </row>
    <row r="10" spans="1:11" ht="13.5" thickBot="1">
      <c r="A10" s="37">
        <v>935</v>
      </c>
      <c r="B10" s="37">
        <v>6171</v>
      </c>
      <c r="C10" s="37">
        <v>5194</v>
      </c>
      <c r="D10" s="37">
        <v>35</v>
      </c>
      <c r="E10" s="37">
        <v>0</v>
      </c>
      <c r="F10" s="37" t="s">
        <v>223</v>
      </c>
      <c r="G10" s="64">
        <v>30</v>
      </c>
      <c r="H10" s="64">
        <v>55</v>
      </c>
      <c r="I10" s="64">
        <v>54.73</v>
      </c>
      <c r="J10" s="239">
        <f t="shared" si="0"/>
        <v>182.43333333333334</v>
      </c>
      <c r="K10" s="239">
        <f t="shared" si="1"/>
        <v>99.5090909090909</v>
      </c>
    </row>
    <row r="11" spans="1:13" ht="15.75" customHeight="1" thickBot="1">
      <c r="A11" s="39" t="s">
        <v>289</v>
      </c>
      <c r="B11" s="38"/>
      <c r="C11" s="38"/>
      <c r="D11" s="38"/>
      <c r="E11" s="38"/>
      <c r="F11" s="38"/>
      <c r="G11" s="61">
        <f>SUM(G3:G10)</f>
        <v>130</v>
      </c>
      <c r="H11" s="61">
        <f>SUM(H3:H10)</f>
        <v>1320</v>
      </c>
      <c r="I11" s="61">
        <f>SUM(I3:I10)</f>
        <v>1253.8500000000001</v>
      </c>
      <c r="J11" s="247">
        <f t="shared" si="0"/>
        <v>964.5000000000001</v>
      </c>
      <c r="K11" s="248">
        <f t="shared" si="1"/>
        <v>94.98863636363637</v>
      </c>
      <c r="M11" s="21"/>
    </row>
    <row r="12" spans="1:13" ht="15.75" customHeight="1">
      <c r="A12" s="13"/>
      <c r="B12" s="15"/>
      <c r="C12" s="15"/>
      <c r="D12" s="15"/>
      <c r="E12" s="15"/>
      <c r="F12" s="15"/>
      <c r="G12" s="67"/>
      <c r="H12" s="67"/>
      <c r="I12" s="67"/>
      <c r="J12" s="274"/>
      <c r="K12" s="274"/>
      <c r="M12" s="21"/>
    </row>
    <row r="13" spans="1:13" ht="15.75" customHeight="1">
      <c r="A13" s="47" t="s">
        <v>607</v>
      </c>
      <c r="B13" s="312"/>
      <c r="C13" s="23"/>
      <c r="D13" s="23"/>
      <c r="E13" s="23"/>
      <c r="F13" s="23"/>
      <c r="G13" s="67"/>
      <c r="H13" s="67"/>
      <c r="I13" s="67"/>
      <c r="J13" s="347"/>
      <c r="K13" s="347"/>
      <c r="M13" s="21"/>
    </row>
    <row r="14" spans="1:13" ht="68.25" customHeight="1">
      <c r="A14" s="725" t="s">
        <v>794</v>
      </c>
      <c r="B14" s="726"/>
      <c r="C14" s="726"/>
      <c r="D14" s="726"/>
      <c r="E14" s="726"/>
      <c r="F14" s="726"/>
      <c r="G14" s="726"/>
      <c r="H14" s="713"/>
      <c r="I14" s="713"/>
      <c r="J14" s="713"/>
      <c r="K14" s="713"/>
      <c r="M14" s="21"/>
    </row>
    <row r="15" spans="1:13" ht="14.25" customHeight="1">
      <c r="A15" s="44"/>
      <c r="B15" s="23"/>
      <c r="C15" s="23"/>
      <c r="D15" s="23"/>
      <c r="E15" s="23"/>
      <c r="F15" s="23"/>
      <c r="G15" s="67"/>
      <c r="H15" s="67"/>
      <c r="I15" s="67"/>
      <c r="J15" s="347"/>
      <c r="K15" s="347"/>
      <c r="M15" s="21"/>
    </row>
    <row r="16" spans="1:11" ht="12.75">
      <c r="A16" s="47" t="s">
        <v>421</v>
      </c>
      <c r="B16" s="312"/>
      <c r="C16" s="21"/>
      <c r="D16" s="21"/>
      <c r="E16" s="21"/>
      <c r="F16" s="21"/>
      <c r="G16" s="21"/>
      <c r="H16" s="21"/>
      <c r="I16" s="21"/>
      <c r="J16" s="21"/>
      <c r="K16" s="21"/>
    </row>
    <row r="17" spans="1:11" s="21" customFormat="1" ht="41.25" customHeight="1">
      <c r="A17" s="725" t="s">
        <v>795</v>
      </c>
      <c r="B17" s="726"/>
      <c r="C17" s="726"/>
      <c r="D17" s="726"/>
      <c r="E17" s="726"/>
      <c r="F17" s="726"/>
      <c r="G17" s="726"/>
      <c r="H17" s="713"/>
      <c r="I17" s="713"/>
      <c r="J17" s="713"/>
      <c r="K17" s="713"/>
    </row>
    <row r="18" spans="1:9" s="21" customFormat="1" ht="13.5" customHeight="1">
      <c r="A18" s="59"/>
      <c r="B18" s="59"/>
      <c r="C18" s="59"/>
      <c r="D18" s="59"/>
      <c r="E18" s="59"/>
      <c r="F18" s="59"/>
      <c r="G18" s="59"/>
      <c r="H18" s="59"/>
      <c r="I18" s="59"/>
    </row>
    <row r="19" spans="1:11" ht="12.75">
      <c r="A19" s="21"/>
      <c r="B19" s="21"/>
      <c r="C19" s="21"/>
      <c r="D19" s="21"/>
      <c r="E19" s="21"/>
      <c r="F19" s="21"/>
      <c r="G19" s="21"/>
      <c r="H19" s="21"/>
      <c r="I19" s="21"/>
      <c r="J19" s="21"/>
      <c r="K19" s="21"/>
    </row>
  </sheetData>
  <sheetProtection/>
  <mergeCells count="2">
    <mergeCell ref="A17:K17"/>
    <mergeCell ref="A14:K14"/>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5.xml><?xml version="1.0" encoding="utf-8"?>
<worksheet xmlns="http://schemas.openxmlformats.org/spreadsheetml/2006/main" xmlns:r="http://schemas.openxmlformats.org/officeDocument/2006/relationships">
  <dimension ref="A1:M22"/>
  <sheetViews>
    <sheetView zoomScalePageLayoutView="0" workbookViewId="0" topLeftCell="A1">
      <selection activeCell="I24" sqref="I24"/>
    </sheetView>
  </sheetViews>
  <sheetFormatPr defaultColWidth="9.00390625" defaultRowHeight="12.75"/>
  <cols>
    <col min="1" max="1" width="4.625" style="0" customWidth="1"/>
    <col min="2" max="3" width="5.625" style="0" customWidth="1"/>
    <col min="4" max="4" width="4.625" style="0" customWidth="1"/>
    <col min="5" max="5" width="5.625" style="0" customWidth="1"/>
    <col min="6" max="6" width="41.125" style="0" customWidth="1"/>
    <col min="7" max="8" width="10.50390625" style="0" customWidth="1"/>
    <col min="9" max="9" width="17.50390625" style="0" customWidth="1"/>
  </cols>
  <sheetData>
    <row r="1" ht="13.5" thickBot="1">
      <c r="A1" s="1" t="s">
        <v>511</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4.25" customHeight="1">
      <c r="A3" s="2">
        <v>936</v>
      </c>
      <c r="B3" s="2">
        <v>6171</v>
      </c>
      <c r="C3" s="2">
        <v>5137</v>
      </c>
      <c r="D3" s="2">
        <v>36</v>
      </c>
      <c r="E3" s="2">
        <v>0</v>
      </c>
      <c r="F3" s="2" t="s">
        <v>63</v>
      </c>
      <c r="G3" s="63">
        <v>0</v>
      </c>
      <c r="H3" s="63">
        <v>2.1</v>
      </c>
      <c r="I3" s="63">
        <v>2.03</v>
      </c>
      <c r="J3" s="251">
        <v>0</v>
      </c>
      <c r="K3" s="251">
        <f aca="true" t="shared" si="0" ref="K3:K8">I3/H3%</f>
        <v>96.66666666666666</v>
      </c>
    </row>
    <row r="4" spans="1:11" ht="12.75">
      <c r="A4" s="2">
        <v>936</v>
      </c>
      <c r="B4" s="2">
        <v>6171</v>
      </c>
      <c r="C4" s="2">
        <v>5139</v>
      </c>
      <c r="D4" s="2">
        <v>36</v>
      </c>
      <c r="E4" s="2">
        <v>0</v>
      </c>
      <c r="F4" s="2" t="s">
        <v>172</v>
      </c>
      <c r="G4" s="63">
        <v>15</v>
      </c>
      <c r="H4" s="63">
        <v>15</v>
      </c>
      <c r="I4" s="63">
        <v>10.79</v>
      </c>
      <c r="J4" s="251">
        <f>I4/G4%</f>
        <v>71.93333333333334</v>
      </c>
      <c r="K4" s="251">
        <f t="shared" si="0"/>
        <v>71.93333333333334</v>
      </c>
    </row>
    <row r="5" spans="1:11" ht="12.75">
      <c r="A5" s="2">
        <v>936</v>
      </c>
      <c r="B5" s="2">
        <v>6171</v>
      </c>
      <c r="C5" s="2">
        <v>5169</v>
      </c>
      <c r="D5" s="2">
        <v>36</v>
      </c>
      <c r="E5" s="2">
        <v>0</v>
      </c>
      <c r="F5" s="2" t="s">
        <v>26</v>
      </c>
      <c r="G5" s="63">
        <v>50</v>
      </c>
      <c r="H5" s="63">
        <v>90</v>
      </c>
      <c r="I5" s="63">
        <v>90</v>
      </c>
      <c r="J5" s="89">
        <f>I5/G5%</f>
        <v>180</v>
      </c>
      <c r="K5" s="89">
        <f t="shared" si="0"/>
        <v>100</v>
      </c>
    </row>
    <row r="6" spans="1:11" ht="12.75">
      <c r="A6" s="2">
        <v>936</v>
      </c>
      <c r="B6" s="6">
        <v>6171</v>
      </c>
      <c r="C6" s="6">
        <v>5175</v>
      </c>
      <c r="D6" s="6">
        <v>36</v>
      </c>
      <c r="E6" s="6">
        <v>0</v>
      </c>
      <c r="F6" s="6" t="s">
        <v>222</v>
      </c>
      <c r="G6" s="63">
        <v>40</v>
      </c>
      <c r="H6" s="63">
        <v>37.9</v>
      </c>
      <c r="I6" s="63">
        <v>34.86</v>
      </c>
      <c r="J6" s="89">
        <f>I6/G6%</f>
        <v>87.14999999999999</v>
      </c>
      <c r="K6" s="89">
        <f t="shared" si="0"/>
        <v>91.97889182058047</v>
      </c>
    </row>
    <row r="7" spans="1:11" ht="13.5" thickBot="1">
      <c r="A7" s="6">
        <v>936</v>
      </c>
      <c r="B7" s="36">
        <v>6171</v>
      </c>
      <c r="C7" s="36">
        <v>5194</v>
      </c>
      <c r="D7" s="36">
        <v>36</v>
      </c>
      <c r="E7" s="36">
        <v>0</v>
      </c>
      <c r="F7" s="36" t="s">
        <v>223</v>
      </c>
      <c r="G7" s="75">
        <v>25</v>
      </c>
      <c r="H7" s="75">
        <v>35</v>
      </c>
      <c r="I7" s="75">
        <v>29.46</v>
      </c>
      <c r="J7" s="239">
        <f>I7/G7%</f>
        <v>117.84</v>
      </c>
      <c r="K7" s="239">
        <f t="shared" si="0"/>
        <v>84.17142857142858</v>
      </c>
    </row>
    <row r="8" spans="1:13" ht="13.5" thickBot="1">
      <c r="A8" s="9" t="s">
        <v>289</v>
      </c>
      <c r="B8" s="10"/>
      <c r="C8" s="10"/>
      <c r="D8" s="10"/>
      <c r="E8" s="10"/>
      <c r="F8" s="14"/>
      <c r="G8" s="65">
        <f>SUM(G3:G7)</f>
        <v>130</v>
      </c>
      <c r="H8" s="65">
        <f>SUM(H3:H7)</f>
        <v>180</v>
      </c>
      <c r="I8" s="65">
        <f>SUM(I3:I7)</f>
        <v>167.14000000000001</v>
      </c>
      <c r="J8" s="247">
        <f>I8/G8%</f>
        <v>128.56923076923078</v>
      </c>
      <c r="K8" s="248">
        <f t="shared" si="0"/>
        <v>92.85555555555557</v>
      </c>
      <c r="M8" s="21"/>
    </row>
    <row r="9" spans="1:13" ht="12.75">
      <c r="A9" s="13"/>
      <c r="B9" s="15"/>
      <c r="C9" s="15"/>
      <c r="D9" s="15"/>
      <c r="E9" s="15"/>
      <c r="F9" s="15"/>
      <c r="G9" s="67"/>
      <c r="H9" s="67"/>
      <c r="I9" s="67"/>
      <c r="J9" s="274"/>
      <c r="K9" s="274"/>
      <c r="M9" s="21"/>
    </row>
    <row r="10" spans="1:11" ht="12.75">
      <c r="A10" s="58" t="s">
        <v>466</v>
      </c>
      <c r="B10" s="23"/>
      <c r="C10" s="23"/>
      <c r="D10" s="23"/>
      <c r="E10" s="23"/>
      <c r="F10" s="23"/>
      <c r="G10" s="67"/>
      <c r="H10" s="67"/>
      <c r="I10" s="67"/>
      <c r="J10" s="21"/>
      <c r="K10" s="21"/>
    </row>
    <row r="11" spans="1:11" ht="72" customHeight="1">
      <c r="A11" s="725" t="s">
        <v>1052</v>
      </c>
      <c r="B11" s="726"/>
      <c r="C11" s="726"/>
      <c r="D11" s="726"/>
      <c r="E11" s="726"/>
      <c r="F11" s="726"/>
      <c r="G11" s="726"/>
      <c r="H11" s="713"/>
      <c r="I11" s="713"/>
      <c r="J11" s="713"/>
      <c r="K11" s="713"/>
    </row>
    <row r="12" spans="1:11" ht="13.5" customHeight="1">
      <c r="A12" s="59"/>
      <c r="B12" s="59"/>
      <c r="C12" s="59"/>
      <c r="D12" s="59"/>
      <c r="E12" s="59"/>
      <c r="F12" s="59"/>
      <c r="G12" s="59"/>
      <c r="H12" s="59"/>
      <c r="I12" s="59"/>
      <c r="J12" s="21"/>
      <c r="K12" s="21"/>
    </row>
    <row r="13" spans="1:11" ht="12.75">
      <c r="A13" s="21"/>
      <c r="B13" s="21"/>
      <c r="C13" s="21"/>
      <c r="D13" s="21"/>
      <c r="E13" s="21"/>
      <c r="F13" s="21"/>
      <c r="G13" s="21"/>
      <c r="H13" s="21"/>
      <c r="I13" s="21"/>
      <c r="J13" s="21"/>
      <c r="K13" s="21"/>
    </row>
    <row r="14" spans="1:11" ht="12.75">
      <c r="A14" s="21"/>
      <c r="B14" s="21"/>
      <c r="C14" s="21"/>
      <c r="D14" s="21"/>
      <c r="E14" s="21"/>
      <c r="F14" s="21"/>
      <c r="G14" s="21"/>
      <c r="H14" s="21"/>
      <c r="I14" s="21"/>
      <c r="J14" s="21"/>
      <c r="K14" s="21"/>
    </row>
    <row r="22" ht="12.75">
      <c r="A22" s="1"/>
    </row>
  </sheetData>
  <sheetProtection/>
  <mergeCells count="1">
    <mergeCell ref="A11:K11"/>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6.xml><?xml version="1.0" encoding="utf-8"?>
<worksheet xmlns="http://schemas.openxmlformats.org/spreadsheetml/2006/main" xmlns:r="http://schemas.openxmlformats.org/officeDocument/2006/relationships">
  <dimension ref="A1:M23"/>
  <sheetViews>
    <sheetView zoomScalePageLayoutView="0" workbookViewId="0" topLeftCell="A1">
      <selection activeCell="B94" sqref="B94"/>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35.50390625" style="0" customWidth="1"/>
    <col min="7" max="8" width="11.625" style="0" customWidth="1"/>
    <col min="9" max="9" width="18.50390625" style="0" customWidth="1"/>
  </cols>
  <sheetData>
    <row r="1" ht="13.5" thickBot="1">
      <c r="A1" s="1" t="s">
        <v>512</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2.75">
      <c r="A3" s="2">
        <v>937</v>
      </c>
      <c r="B3" s="3">
        <v>6171</v>
      </c>
      <c r="C3" s="3">
        <v>5137</v>
      </c>
      <c r="D3" s="3">
        <v>37</v>
      </c>
      <c r="E3" s="3">
        <v>0</v>
      </c>
      <c r="F3" s="3" t="s">
        <v>63</v>
      </c>
      <c r="G3" s="63">
        <v>5</v>
      </c>
      <c r="H3" s="63">
        <v>5</v>
      </c>
      <c r="I3" s="63">
        <v>5</v>
      </c>
      <c r="J3" s="89">
        <f aca="true" t="shared" si="0" ref="J3:J9">I3/G3%</f>
        <v>100</v>
      </c>
      <c r="K3" s="89">
        <f aca="true" t="shared" si="1" ref="K3:K9">I3/H3%</f>
        <v>100</v>
      </c>
    </row>
    <row r="4" spans="1:11" ht="12.75">
      <c r="A4" s="2">
        <v>937</v>
      </c>
      <c r="B4" s="3">
        <v>6171</v>
      </c>
      <c r="C4" s="3">
        <v>5139</v>
      </c>
      <c r="D4" s="3">
        <v>37</v>
      </c>
      <c r="E4" s="3">
        <v>0</v>
      </c>
      <c r="F4" s="3" t="s">
        <v>172</v>
      </c>
      <c r="G4" s="63">
        <v>25</v>
      </c>
      <c r="H4" s="63">
        <v>35</v>
      </c>
      <c r="I4" s="63">
        <v>34.06</v>
      </c>
      <c r="J4" s="89">
        <f t="shared" si="0"/>
        <v>136.24</v>
      </c>
      <c r="K4" s="89">
        <f t="shared" si="1"/>
        <v>97.31428571428573</v>
      </c>
    </row>
    <row r="5" spans="1:11" ht="12.75">
      <c r="A5" s="2">
        <v>937</v>
      </c>
      <c r="B5" s="3">
        <v>6171</v>
      </c>
      <c r="C5" s="3">
        <v>5166</v>
      </c>
      <c r="D5" s="3">
        <v>37</v>
      </c>
      <c r="E5" s="3">
        <v>0</v>
      </c>
      <c r="F5" s="3" t="s">
        <v>25</v>
      </c>
      <c r="G5" s="63">
        <v>10</v>
      </c>
      <c r="H5" s="63">
        <v>10</v>
      </c>
      <c r="I5" s="63">
        <v>10</v>
      </c>
      <c r="J5" s="89">
        <f t="shared" si="0"/>
        <v>100</v>
      </c>
      <c r="K5" s="89">
        <f t="shared" si="1"/>
        <v>100</v>
      </c>
    </row>
    <row r="6" spans="1:11" ht="12.75">
      <c r="A6" s="2">
        <v>937</v>
      </c>
      <c r="B6" s="2">
        <v>6171</v>
      </c>
      <c r="C6" s="2">
        <v>5169</v>
      </c>
      <c r="D6" s="2">
        <v>37</v>
      </c>
      <c r="E6" s="2">
        <v>0</v>
      </c>
      <c r="F6" s="2" t="s">
        <v>26</v>
      </c>
      <c r="G6" s="63">
        <v>15</v>
      </c>
      <c r="H6" s="63">
        <v>0</v>
      </c>
      <c r="I6" s="63">
        <v>0</v>
      </c>
      <c r="J6" s="89">
        <f t="shared" si="0"/>
        <v>0</v>
      </c>
      <c r="K6" s="89">
        <v>0</v>
      </c>
    </row>
    <row r="7" spans="1:11" ht="12.75">
      <c r="A7" s="2">
        <v>937</v>
      </c>
      <c r="B7" s="6">
        <v>6171</v>
      </c>
      <c r="C7" s="6">
        <v>5175</v>
      </c>
      <c r="D7" s="6">
        <v>37</v>
      </c>
      <c r="E7" s="6">
        <v>0</v>
      </c>
      <c r="F7" s="6" t="s">
        <v>222</v>
      </c>
      <c r="G7" s="63">
        <v>50</v>
      </c>
      <c r="H7" s="63">
        <v>65</v>
      </c>
      <c r="I7" s="63">
        <v>64.92</v>
      </c>
      <c r="J7" s="89">
        <f t="shared" si="0"/>
        <v>129.84</v>
      </c>
      <c r="K7" s="89">
        <f t="shared" si="1"/>
        <v>99.87692307692308</v>
      </c>
    </row>
    <row r="8" spans="1:11" ht="13.5" thickBot="1">
      <c r="A8" s="40">
        <v>937</v>
      </c>
      <c r="B8" s="40">
        <v>6171</v>
      </c>
      <c r="C8" s="40">
        <v>5194</v>
      </c>
      <c r="D8" s="40">
        <v>37</v>
      </c>
      <c r="E8" s="40">
        <v>0</v>
      </c>
      <c r="F8" s="37" t="s">
        <v>223</v>
      </c>
      <c r="G8" s="64">
        <v>25</v>
      </c>
      <c r="H8" s="64">
        <v>65</v>
      </c>
      <c r="I8" s="64">
        <v>64.91</v>
      </c>
      <c r="J8" s="239">
        <f t="shared" si="0"/>
        <v>259.64</v>
      </c>
      <c r="K8" s="239">
        <f t="shared" si="1"/>
        <v>99.86153846153846</v>
      </c>
    </row>
    <row r="9" spans="1:13" ht="13.5" thickBot="1">
      <c r="A9" s="39" t="s">
        <v>289</v>
      </c>
      <c r="B9" s="38"/>
      <c r="C9" s="38"/>
      <c r="D9" s="38"/>
      <c r="E9" s="38"/>
      <c r="F9" s="38"/>
      <c r="G9" s="61">
        <f>SUM(G3:G8)</f>
        <v>130</v>
      </c>
      <c r="H9" s="61">
        <f>SUM(H3:H8)</f>
        <v>180</v>
      </c>
      <c r="I9" s="61">
        <f>SUM(I3:I8)</f>
        <v>178.89</v>
      </c>
      <c r="J9" s="245">
        <f t="shared" si="0"/>
        <v>137.6076923076923</v>
      </c>
      <c r="K9" s="246">
        <f t="shared" si="1"/>
        <v>99.38333333333333</v>
      </c>
      <c r="M9" s="21"/>
    </row>
    <row r="10" spans="1:13" ht="12.75">
      <c r="A10" s="13"/>
      <c r="B10" s="15"/>
      <c r="C10" s="15"/>
      <c r="D10" s="15"/>
      <c r="E10" s="15"/>
      <c r="F10" s="15"/>
      <c r="G10" s="67"/>
      <c r="H10" s="67"/>
      <c r="I10" s="67"/>
      <c r="J10" s="274"/>
      <c r="K10" s="274"/>
      <c r="M10" s="21"/>
    </row>
    <row r="11" spans="1:11" ht="12.75">
      <c r="A11" s="47" t="s">
        <v>465</v>
      </c>
      <c r="B11" s="23"/>
      <c r="C11" s="23"/>
      <c r="D11" s="23"/>
      <c r="E11" s="23"/>
      <c r="F11" s="23"/>
      <c r="G11" s="67"/>
      <c r="H11" s="67"/>
      <c r="I11" s="67"/>
      <c r="J11" s="21"/>
      <c r="K11" s="21"/>
    </row>
    <row r="12" spans="1:11" ht="57" customHeight="1">
      <c r="A12" s="725" t="s">
        <v>793</v>
      </c>
      <c r="B12" s="726"/>
      <c r="C12" s="726"/>
      <c r="D12" s="726"/>
      <c r="E12" s="726"/>
      <c r="F12" s="726"/>
      <c r="G12" s="726"/>
      <c r="H12" s="713"/>
      <c r="I12" s="713"/>
      <c r="J12" s="713"/>
      <c r="K12" s="713"/>
    </row>
    <row r="13" spans="1:11" ht="12.75">
      <c r="A13" s="21"/>
      <c r="B13" s="21"/>
      <c r="C13" s="21"/>
      <c r="D13" s="21"/>
      <c r="E13" s="21"/>
      <c r="F13" s="21"/>
      <c r="G13" s="21"/>
      <c r="H13" s="21"/>
      <c r="I13" s="21"/>
      <c r="J13" s="21"/>
      <c r="K13" s="21"/>
    </row>
    <row r="14" spans="1:11" ht="12.75">
      <c r="A14" s="21"/>
      <c r="B14" s="21"/>
      <c r="C14" s="21"/>
      <c r="D14" s="21"/>
      <c r="E14" s="21"/>
      <c r="F14" s="21"/>
      <c r="G14" s="21"/>
      <c r="H14" s="21"/>
      <c r="I14" s="21"/>
      <c r="J14" s="21"/>
      <c r="K14" s="21"/>
    </row>
    <row r="15" spans="1:11" ht="12.75">
      <c r="A15" s="21"/>
      <c r="B15" s="21"/>
      <c r="C15" s="21"/>
      <c r="D15" s="21"/>
      <c r="E15" s="21"/>
      <c r="F15" s="21"/>
      <c r="G15" s="21"/>
      <c r="H15" s="21"/>
      <c r="I15" s="21"/>
      <c r="J15" s="21"/>
      <c r="K15" s="21"/>
    </row>
    <row r="16" spans="1:11" ht="12.75">
      <c r="A16" s="21"/>
      <c r="B16" s="21"/>
      <c r="C16" s="21"/>
      <c r="D16" s="21"/>
      <c r="E16" s="21"/>
      <c r="F16" s="21"/>
      <c r="G16" s="21"/>
      <c r="H16" s="21"/>
      <c r="I16" s="21"/>
      <c r="J16" s="21"/>
      <c r="K16" s="21"/>
    </row>
    <row r="17" spans="1:11" ht="12.75">
      <c r="A17" s="21"/>
      <c r="B17" s="21"/>
      <c r="C17" s="21"/>
      <c r="D17" s="21"/>
      <c r="E17" s="21"/>
      <c r="F17" s="21"/>
      <c r="G17" s="21"/>
      <c r="H17" s="21"/>
      <c r="I17" s="21"/>
      <c r="J17" s="21"/>
      <c r="K17" s="21"/>
    </row>
    <row r="18" spans="1:11" ht="12.75">
      <c r="A18" s="21"/>
      <c r="B18" s="21"/>
      <c r="C18" s="21"/>
      <c r="D18" s="21"/>
      <c r="E18" s="21"/>
      <c r="F18" s="21"/>
      <c r="G18" s="21"/>
      <c r="H18" s="21"/>
      <c r="I18" s="21"/>
      <c r="J18" s="21"/>
      <c r="K18" s="21"/>
    </row>
    <row r="19" spans="1:11" ht="12.75">
      <c r="A19" s="21"/>
      <c r="B19" s="21"/>
      <c r="C19" s="21"/>
      <c r="D19" s="21"/>
      <c r="E19" s="21"/>
      <c r="F19" s="21"/>
      <c r="G19" s="21"/>
      <c r="H19" s="21"/>
      <c r="I19" s="21"/>
      <c r="J19" s="21"/>
      <c r="K19" s="21"/>
    </row>
    <row r="20" spans="1:11" ht="12.75">
      <c r="A20" s="21"/>
      <c r="B20" s="21"/>
      <c r="C20" s="21"/>
      <c r="D20" s="21"/>
      <c r="E20" s="21"/>
      <c r="F20" s="21"/>
      <c r="G20" s="21"/>
      <c r="H20" s="21"/>
      <c r="I20" s="21"/>
      <c r="J20" s="21"/>
      <c r="K20" s="21"/>
    </row>
    <row r="21" spans="1:11" ht="12.75">
      <c r="A21" s="21"/>
      <c r="B21" s="21"/>
      <c r="C21" s="21"/>
      <c r="D21" s="21"/>
      <c r="E21" s="21"/>
      <c r="F21" s="21"/>
      <c r="G21" s="21"/>
      <c r="H21" s="21"/>
      <c r="I21" s="21"/>
      <c r="J21" s="21"/>
      <c r="K21" s="21"/>
    </row>
    <row r="22" spans="1:11" ht="12.75">
      <c r="A22" s="21"/>
      <c r="B22" s="21"/>
      <c r="C22" s="21"/>
      <c r="D22" s="21"/>
      <c r="E22" s="21"/>
      <c r="F22" s="21"/>
      <c r="G22" s="21"/>
      <c r="H22" s="21"/>
      <c r="I22" s="21"/>
      <c r="J22" s="21"/>
      <c r="K22" s="21"/>
    </row>
    <row r="23" spans="1:11" ht="12.75">
      <c r="A23" s="21"/>
      <c r="B23" s="21"/>
      <c r="C23" s="21"/>
      <c r="D23" s="21"/>
      <c r="E23" s="21"/>
      <c r="F23" s="21"/>
      <c r="G23" s="21"/>
      <c r="H23" s="21"/>
      <c r="I23" s="21"/>
      <c r="J23" s="21"/>
      <c r="K23" s="21"/>
    </row>
  </sheetData>
  <sheetProtection/>
  <mergeCells count="1">
    <mergeCell ref="A12:K12"/>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7.xml><?xml version="1.0" encoding="utf-8"?>
<worksheet xmlns="http://schemas.openxmlformats.org/spreadsheetml/2006/main" xmlns:r="http://schemas.openxmlformats.org/officeDocument/2006/relationships">
  <dimension ref="A1:O158"/>
  <sheetViews>
    <sheetView workbookViewId="0" topLeftCell="A10">
      <selection activeCell="N17" sqref="N17"/>
    </sheetView>
  </sheetViews>
  <sheetFormatPr defaultColWidth="9.00390625" defaultRowHeight="12.75"/>
  <cols>
    <col min="1" max="1" width="6.00390625" style="0" customWidth="1"/>
    <col min="2" max="3" width="5.625" style="0" customWidth="1"/>
    <col min="4" max="4" width="8.00390625" style="0" customWidth="1"/>
    <col min="5" max="5" width="9.875" style="0" customWidth="1"/>
    <col min="6" max="6" width="39.50390625" style="0" customWidth="1"/>
    <col min="7" max="7" width="10.375" style="0" customWidth="1"/>
    <col min="8" max="8" width="10.00390625" style="0" customWidth="1"/>
    <col min="9" max="9" width="16.00390625" style="0" customWidth="1"/>
  </cols>
  <sheetData>
    <row r="1" spans="1:5" ht="12.75">
      <c r="A1" s="41" t="s">
        <v>413</v>
      </c>
      <c r="B1" s="42"/>
      <c r="C1" s="42"/>
      <c r="D1" s="42"/>
      <c r="E1" s="42"/>
    </row>
    <row r="2" ht="11.25" customHeight="1">
      <c r="A2" s="1"/>
    </row>
    <row r="3" spans="1:9" ht="13.5" thickBot="1">
      <c r="A3" s="13" t="s">
        <v>412</v>
      </c>
      <c r="B3" s="15"/>
      <c r="C3" s="15"/>
      <c r="D3" s="15"/>
      <c r="E3" s="15"/>
      <c r="F3" s="15"/>
      <c r="G3" s="15"/>
      <c r="H3" s="15"/>
      <c r="I3" s="15"/>
    </row>
    <row r="4" spans="1:11" ht="14.25" customHeight="1" thickBot="1">
      <c r="A4" s="8" t="s">
        <v>235</v>
      </c>
      <c r="B4" s="4" t="s">
        <v>236</v>
      </c>
      <c r="C4" s="4" t="s">
        <v>36</v>
      </c>
      <c r="D4" s="4" t="s">
        <v>282</v>
      </c>
      <c r="E4" s="4" t="s">
        <v>283</v>
      </c>
      <c r="F4" s="26" t="s">
        <v>284</v>
      </c>
      <c r="G4" s="19" t="s">
        <v>253</v>
      </c>
      <c r="H4" s="19" t="s">
        <v>254</v>
      </c>
      <c r="I4" s="19" t="s">
        <v>255</v>
      </c>
      <c r="J4" s="209" t="s">
        <v>256</v>
      </c>
      <c r="K4" s="209" t="s">
        <v>257</v>
      </c>
    </row>
    <row r="5" spans="1:11" ht="14.25" customHeight="1">
      <c r="A5" s="327">
        <v>940</v>
      </c>
      <c r="B5" s="327">
        <v>6171</v>
      </c>
      <c r="C5" s="327">
        <v>5166</v>
      </c>
      <c r="D5" s="327">
        <v>40</v>
      </c>
      <c r="E5" s="327">
        <v>0</v>
      </c>
      <c r="F5" s="3" t="s">
        <v>25</v>
      </c>
      <c r="G5" s="66">
        <v>2048.5</v>
      </c>
      <c r="H5" s="66">
        <v>462.4</v>
      </c>
      <c r="I5" s="66">
        <v>449.83</v>
      </c>
      <c r="J5" s="89">
        <f>I5/G5%</f>
        <v>21.958994386136197</v>
      </c>
      <c r="K5" s="89">
        <f>I5/H5%</f>
        <v>97.28157439446368</v>
      </c>
    </row>
    <row r="6" spans="1:11" ht="12.75">
      <c r="A6" s="2">
        <v>940</v>
      </c>
      <c r="B6" s="2">
        <v>6171</v>
      </c>
      <c r="C6" s="2">
        <v>5169</v>
      </c>
      <c r="D6" s="17">
        <v>40</v>
      </c>
      <c r="E6" s="2">
        <v>0</v>
      </c>
      <c r="F6" s="2" t="s">
        <v>26</v>
      </c>
      <c r="G6" s="63">
        <v>183</v>
      </c>
      <c r="H6" s="63">
        <v>183</v>
      </c>
      <c r="I6" s="63">
        <v>25.92</v>
      </c>
      <c r="J6" s="89">
        <f>I6/G6%</f>
        <v>14.163934426229508</v>
      </c>
      <c r="K6" s="89">
        <f>I6/H6%</f>
        <v>14.163934426229508</v>
      </c>
    </row>
    <row r="7" spans="1:11" ht="12.75">
      <c r="A7" s="2">
        <v>940</v>
      </c>
      <c r="B7" s="2">
        <v>6171</v>
      </c>
      <c r="C7" s="2">
        <v>5175</v>
      </c>
      <c r="D7" s="17">
        <v>40</v>
      </c>
      <c r="E7" s="2">
        <v>0</v>
      </c>
      <c r="F7" s="2" t="s">
        <v>222</v>
      </c>
      <c r="G7" s="63">
        <v>12</v>
      </c>
      <c r="H7" s="63">
        <v>32</v>
      </c>
      <c r="I7" s="63">
        <v>31.97</v>
      </c>
      <c r="J7" s="89">
        <f>I7/G7%</f>
        <v>266.4166666666667</v>
      </c>
      <c r="K7" s="89">
        <f>I7/H7%</f>
        <v>99.90625</v>
      </c>
    </row>
    <row r="8" spans="1:11" ht="13.5" thickBot="1">
      <c r="A8" s="2">
        <v>940</v>
      </c>
      <c r="B8" s="2">
        <v>6171</v>
      </c>
      <c r="C8" s="2">
        <v>5192</v>
      </c>
      <c r="D8" s="17">
        <v>40</v>
      </c>
      <c r="E8" s="2">
        <v>0</v>
      </c>
      <c r="F8" s="2" t="s">
        <v>150</v>
      </c>
      <c r="G8" s="75">
        <v>13</v>
      </c>
      <c r="H8" s="75">
        <v>13</v>
      </c>
      <c r="I8" s="75">
        <v>12.39</v>
      </c>
      <c r="J8" s="89">
        <f>I8/G8%</f>
        <v>95.3076923076923</v>
      </c>
      <c r="K8" s="89">
        <f>I8/H8%</f>
        <v>95.3076923076923</v>
      </c>
    </row>
    <row r="9" spans="1:15" ht="13.5" thickBot="1">
      <c r="A9" s="9" t="s">
        <v>289</v>
      </c>
      <c r="B9" s="10"/>
      <c r="C9" s="10"/>
      <c r="D9" s="10"/>
      <c r="E9" s="10"/>
      <c r="F9" s="10"/>
      <c r="G9" s="65">
        <f>SUM(G5:G8)</f>
        <v>2256.5</v>
      </c>
      <c r="H9" s="65">
        <f>SUM(H5:H8)</f>
        <v>690.4</v>
      </c>
      <c r="I9" s="65">
        <f>SUM(I5:I8)</f>
        <v>520.11</v>
      </c>
      <c r="J9" s="247">
        <f>I9/G9%</f>
        <v>23.049412807445158</v>
      </c>
      <c r="K9" s="248">
        <f>I9/H9%</f>
        <v>75.3345886442642</v>
      </c>
      <c r="M9" s="21"/>
      <c r="N9" s="21"/>
      <c r="O9" s="21"/>
    </row>
    <row r="10" spans="1:9" ht="14.25" customHeight="1">
      <c r="A10" s="13"/>
      <c r="B10" s="15"/>
      <c r="C10" s="15"/>
      <c r="D10" s="15"/>
      <c r="E10" s="15"/>
      <c r="F10" s="15"/>
      <c r="G10" s="67"/>
      <c r="H10" s="67"/>
      <c r="I10" s="67"/>
    </row>
    <row r="11" spans="1:11" ht="14.25" customHeight="1">
      <c r="A11" s="47" t="s">
        <v>470</v>
      </c>
      <c r="B11" s="21"/>
      <c r="C11" s="21"/>
      <c r="D11" s="21"/>
      <c r="E11" s="21"/>
      <c r="F11" s="21"/>
      <c r="G11" s="21"/>
      <c r="H11" s="21"/>
      <c r="I11" s="21"/>
      <c r="J11" s="21"/>
      <c r="K11" s="21"/>
    </row>
    <row r="12" spans="1:11" ht="54" customHeight="1">
      <c r="A12" s="725" t="s">
        <v>837</v>
      </c>
      <c r="B12" s="726"/>
      <c r="C12" s="726"/>
      <c r="D12" s="726"/>
      <c r="E12" s="726"/>
      <c r="F12" s="726"/>
      <c r="G12" s="713"/>
      <c r="H12" s="713"/>
      <c r="I12" s="713"/>
      <c r="J12" s="713"/>
      <c r="K12" s="713"/>
    </row>
    <row r="13" spans="1:11" ht="12.75" customHeight="1">
      <c r="A13" s="58"/>
      <c r="B13" s="21"/>
      <c r="C13" s="21"/>
      <c r="D13" s="21"/>
      <c r="E13" s="21"/>
      <c r="F13" s="21"/>
      <c r="G13" s="21"/>
      <c r="H13" s="21"/>
      <c r="I13" s="21"/>
      <c r="J13" s="21"/>
      <c r="K13" s="21"/>
    </row>
    <row r="14" spans="1:11" ht="14.25" customHeight="1" thickBot="1">
      <c r="A14" s="332" t="s">
        <v>417</v>
      </c>
      <c r="B14" s="332"/>
      <c r="C14" s="332"/>
      <c r="D14" s="332"/>
      <c r="E14" s="332"/>
      <c r="F14" s="332"/>
      <c r="G14" s="21"/>
      <c r="H14" s="21"/>
      <c r="I14" s="21"/>
      <c r="J14" s="21"/>
      <c r="K14" s="21"/>
    </row>
    <row r="15" spans="1:11" ht="14.25" customHeight="1" thickBot="1">
      <c r="A15" s="459" t="s">
        <v>235</v>
      </c>
      <c r="B15" s="436" t="s">
        <v>236</v>
      </c>
      <c r="C15" s="436" t="s">
        <v>36</v>
      </c>
      <c r="D15" s="436" t="s">
        <v>282</v>
      </c>
      <c r="E15" s="436" t="s">
        <v>283</v>
      </c>
      <c r="F15" s="436" t="s">
        <v>284</v>
      </c>
      <c r="G15" s="436" t="s">
        <v>253</v>
      </c>
      <c r="H15" s="436" t="s">
        <v>254</v>
      </c>
      <c r="I15" s="436" t="s">
        <v>255</v>
      </c>
      <c r="J15" s="460" t="s">
        <v>256</v>
      </c>
      <c r="K15" s="461" t="s">
        <v>257</v>
      </c>
    </row>
    <row r="16" spans="1:11" ht="14.25" customHeight="1">
      <c r="A16" s="397">
        <v>940</v>
      </c>
      <c r="B16" s="397">
        <v>6171</v>
      </c>
      <c r="C16" s="397">
        <v>5137</v>
      </c>
      <c r="D16" s="397">
        <v>40</v>
      </c>
      <c r="E16" s="397">
        <v>4</v>
      </c>
      <c r="F16" s="397" t="s">
        <v>63</v>
      </c>
      <c r="G16" s="68">
        <v>0</v>
      </c>
      <c r="H16" s="68">
        <v>32.8</v>
      </c>
      <c r="I16" s="68">
        <v>25.49</v>
      </c>
      <c r="J16" s="68">
        <v>0</v>
      </c>
      <c r="K16" s="68">
        <f>I16/H16%</f>
        <v>77.71341463414635</v>
      </c>
    </row>
    <row r="17" spans="1:11" ht="14.25" customHeight="1">
      <c r="A17" s="397">
        <v>940</v>
      </c>
      <c r="B17" s="397">
        <v>6171</v>
      </c>
      <c r="C17" s="397">
        <v>5169</v>
      </c>
      <c r="D17" s="397">
        <v>40</v>
      </c>
      <c r="E17" s="397">
        <v>4</v>
      </c>
      <c r="F17" s="24" t="s">
        <v>26</v>
      </c>
      <c r="G17" s="68">
        <v>0</v>
      </c>
      <c r="H17" s="68">
        <v>104.4</v>
      </c>
      <c r="I17" s="68">
        <v>50.12</v>
      </c>
      <c r="J17" s="68">
        <v>0</v>
      </c>
      <c r="K17" s="68">
        <f>I17/H17%</f>
        <v>48.007662835249036</v>
      </c>
    </row>
    <row r="18" spans="1:11" ht="14.25" customHeight="1" thickBot="1">
      <c r="A18" s="93">
        <v>940</v>
      </c>
      <c r="B18" s="93">
        <v>6171</v>
      </c>
      <c r="C18" s="93">
        <v>5901</v>
      </c>
      <c r="D18" s="93">
        <v>40</v>
      </c>
      <c r="E18" s="93">
        <v>0</v>
      </c>
      <c r="F18" s="93" t="s">
        <v>218</v>
      </c>
      <c r="G18" s="68">
        <v>840</v>
      </c>
      <c r="H18" s="68">
        <v>0</v>
      </c>
      <c r="I18" s="68">
        <v>0</v>
      </c>
      <c r="J18" s="68">
        <v>0</v>
      </c>
      <c r="K18" s="68">
        <v>0</v>
      </c>
    </row>
    <row r="19" spans="1:11" ht="14.25" customHeight="1" thickBot="1">
      <c r="A19" s="269" t="s">
        <v>289</v>
      </c>
      <c r="B19" s="343"/>
      <c r="C19" s="343"/>
      <c r="D19" s="343"/>
      <c r="E19" s="343"/>
      <c r="F19" s="346"/>
      <c r="G19" s="65">
        <f>SUM(G16:G18)</f>
        <v>840</v>
      </c>
      <c r="H19" s="65">
        <f>SUM(H16:H18)</f>
        <v>137.2</v>
      </c>
      <c r="I19" s="65">
        <f>SUM(I16:I18)</f>
        <v>75.61</v>
      </c>
      <c r="J19" s="345">
        <v>0</v>
      </c>
      <c r="K19" s="345">
        <v>0</v>
      </c>
    </row>
    <row r="20" spans="1:11" ht="14.25" customHeight="1">
      <c r="A20" s="44"/>
      <c r="B20" s="23"/>
      <c r="C20" s="23"/>
      <c r="D20" s="23"/>
      <c r="E20" s="23"/>
      <c r="F20" s="23"/>
      <c r="G20" s="347"/>
      <c r="H20" s="347"/>
      <c r="I20" s="347"/>
      <c r="J20" s="347"/>
      <c r="K20" s="347"/>
    </row>
    <row r="21" spans="1:11" ht="14.25" customHeight="1">
      <c r="A21" s="732" t="s">
        <v>470</v>
      </c>
      <c r="B21" s="732"/>
      <c r="C21" s="732"/>
      <c r="D21" s="732"/>
      <c r="E21" s="732"/>
      <c r="F21" s="732"/>
      <c r="G21" s="732"/>
      <c r="H21" s="21"/>
      <c r="I21" s="21"/>
      <c r="J21" s="21"/>
      <c r="K21" s="21"/>
    </row>
    <row r="22" spans="1:11" ht="55.5" customHeight="1">
      <c r="A22" s="725" t="s">
        <v>1053</v>
      </c>
      <c r="B22" s="726"/>
      <c r="C22" s="726"/>
      <c r="D22" s="726"/>
      <c r="E22" s="726"/>
      <c r="F22" s="726"/>
      <c r="G22" s="713"/>
      <c r="H22" s="713"/>
      <c r="I22" s="713"/>
      <c r="J22" s="713"/>
      <c r="K22" s="713"/>
    </row>
    <row r="23" spans="1:11" ht="13.5" customHeight="1">
      <c r="A23" s="48"/>
      <c r="B23" s="59"/>
      <c r="C23" s="59"/>
      <c r="D23" s="59"/>
      <c r="E23" s="59"/>
      <c r="F23" s="59"/>
      <c r="G23" s="313"/>
      <c r="H23" s="313"/>
      <c r="I23" s="313"/>
      <c r="J23" s="313"/>
      <c r="K23" s="313"/>
    </row>
    <row r="24" spans="1:11" ht="13.5" thickBot="1">
      <c r="A24" s="731" t="s">
        <v>416</v>
      </c>
      <c r="B24" s="731"/>
      <c r="C24" s="731"/>
      <c r="D24" s="731"/>
      <c r="E24" s="731"/>
      <c r="F24" s="731"/>
      <c r="G24" s="56"/>
      <c r="H24" s="56"/>
      <c r="I24" s="56"/>
      <c r="J24" s="21"/>
      <c r="K24" s="21"/>
    </row>
    <row r="25" spans="1:11" ht="13.5" thickBot="1">
      <c r="A25" s="338" t="s">
        <v>235</v>
      </c>
      <c r="B25" s="339" t="s">
        <v>236</v>
      </c>
      <c r="C25" s="339" t="s">
        <v>36</v>
      </c>
      <c r="D25" s="339" t="s">
        <v>282</v>
      </c>
      <c r="E25" s="339" t="s">
        <v>283</v>
      </c>
      <c r="F25" s="340" t="s">
        <v>284</v>
      </c>
      <c r="G25" s="209" t="s">
        <v>253</v>
      </c>
      <c r="H25" s="209" t="s">
        <v>254</v>
      </c>
      <c r="I25" s="209" t="s">
        <v>255</v>
      </c>
      <c r="J25" s="209" t="s">
        <v>256</v>
      </c>
      <c r="K25" s="209" t="s">
        <v>257</v>
      </c>
    </row>
    <row r="26" spans="1:13" ht="13.5" thickBot="1">
      <c r="A26" s="36">
        <v>940</v>
      </c>
      <c r="B26" s="36">
        <v>6171</v>
      </c>
      <c r="C26" s="36">
        <v>5169</v>
      </c>
      <c r="D26" s="36">
        <v>40</v>
      </c>
      <c r="E26" s="36">
        <v>49</v>
      </c>
      <c r="F26" s="36" t="s">
        <v>26</v>
      </c>
      <c r="G26" s="303">
        <v>160</v>
      </c>
      <c r="H26" s="303">
        <v>160</v>
      </c>
      <c r="I26" s="68">
        <v>50.65</v>
      </c>
      <c r="J26" s="68">
        <f>I26/G26%</f>
        <v>31.656249999999996</v>
      </c>
      <c r="K26" s="68">
        <f>I26/H26%</f>
        <v>31.656249999999996</v>
      </c>
      <c r="M26" s="21"/>
    </row>
    <row r="27" spans="1:13" ht="13.5" thickBot="1">
      <c r="A27" s="269" t="s">
        <v>289</v>
      </c>
      <c r="B27" s="343"/>
      <c r="C27" s="343"/>
      <c r="D27" s="343"/>
      <c r="E27" s="343"/>
      <c r="F27" s="346"/>
      <c r="G27" s="65">
        <f>SUM(G26:G26)</f>
        <v>160</v>
      </c>
      <c r="H27" s="65">
        <f>SUM(H26:H26)</f>
        <v>160</v>
      </c>
      <c r="I27" s="65">
        <f>SUM(I26:I26)</f>
        <v>50.65</v>
      </c>
      <c r="J27" s="344">
        <f>I27/G27%</f>
        <v>31.656249999999996</v>
      </c>
      <c r="K27" s="345">
        <f>I27/H27%</f>
        <v>31.656249999999996</v>
      </c>
      <c r="M27" s="21"/>
    </row>
    <row r="28" spans="1:13" ht="12.75">
      <c r="A28" s="44"/>
      <c r="B28" s="23"/>
      <c r="C28" s="23"/>
      <c r="D28" s="23"/>
      <c r="E28" s="23"/>
      <c r="F28" s="23"/>
      <c r="G28" s="67"/>
      <c r="H28" s="67"/>
      <c r="I28" s="67"/>
      <c r="J28" s="347"/>
      <c r="K28" s="347"/>
      <c r="M28" s="21"/>
    </row>
    <row r="29" spans="1:11" ht="12.75">
      <c r="A29" s="727" t="s">
        <v>470</v>
      </c>
      <c r="B29" s="727"/>
      <c r="C29" s="727"/>
      <c r="D29" s="727"/>
      <c r="E29" s="727"/>
      <c r="F29" s="727"/>
      <c r="G29" s="21"/>
      <c r="H29" s="21"/>
      <c r="I29" s="21"/>
      <c r="J29" s="21"/>
      <c r="K29" s="21"/>
    </row>
    <row r="30" spans="1:11" ht="25.5" customHeight="1">
      <c r="A30" s="725" t="s">
        <v>433</v>
      </c>
      <c r="B30" s="726"/>
      <c r="C30" s="726"/>
      <c r="D30" s="726"/>
      <c r="E30" s="726"/>
      <c r="F30" s="726"/>
      <c r="G30" s="713"/>
      <c r="H30" s="713"/>
      <c r="I30" s="713"/>
      <c r="J30" s="713"/>
      <c r="K30" s="713"/>
    </row>
    <row r="31" spans="1:11" ht="25.5" customHeight="1">
      <c r="A31" s="48"/>
      <c r="B31" s="59"/>
      <c r="C31" s="59"/>
      <c r="D31" s="59"/>
      <c r="E31" s="59"/>
      <c r="F31" s="59"/>
      <c r="G31" s="313"/>
      <c r="H31" s="313"/>
      <c r="I31" s="313"/>
      <c r="J31" s="313"/>
      <c r="K31" s="313"/>
    </row>
    <row r="32" spans="1:11" ht="14.25" customHeight="1">
      <c r="A32" s="48"/>
      <c r="B32" s="59"/>
      <c r="C32" s="59"/>
      <c r="D32" s="59"/>
      <c r="E32" s="59"/>
      <c r="F32" s="59"/>
      <c r="G32" s="313"/>
      <c r="H32" s="313"/>
      <c r="I32" s="313"/>
      <c r="J32" s="313"/>
      <c r="K32" s="313"/>
    </row>
    <row r="33" spans="1:11" ht="13.5" thickBot="1">
      <c r="A33" s="731" t="s">
        <v>411</v>
      </c>
      <c r="B33" s="731"/>
      <c r="C33" s="731"/>
      <c r="D33" s="731"/>
      <c r="E33" s="731"/>
      <c r="F33" s="731"/>
      <c r="G33" s="56"/>
      <c r="H33" s="56"/>
      <c r="I33" s="56"/>
      <c r="J33" s="21"/>
      <c r="K33" s="21"/>
    </row>
    <row r="34" spans="1:11" ht="14.25" customHeight="1" thickBot="1">
      <c r="A34" s="459" t="s">
        <v>235</v>
      </c>
      <c r="B34" s="436" t="s">
        <v>236</v>
      </c>
      <c r="C34" s="436" t="s">
        <v>36</v>
      </c>
      <c r="D34" s="436" t="s">
        <v>282</v>
      </c>
      <c r="E34" s="436" t="s">
        <v>283</v>
      </c>
      <c r="F34" s="485" t="s">
        <v>284</v>
      </c>
      <c r="G34" s="393" t="s">
        <v>253</v>
      </c>
      <c r="H34" s="393" t="s">
        <v>254</v>
      </c>
      <c r="I34" s="393" t="s">
        <v>255</v>
      </c>
      <c r="J34" s="393" t="s">
        <v>256</v>
      </c>
      <c r="K34" s="393" t="s">
        <v>257</v>
      </c>
    </row>
    <row r="35" spans="1:11" ht="14.25" customHeight="1">
      <c r="A35" s="397">
        <v>941</v>
      </c>
      <c r="B35" s="397">
        <v>6171</v>
      </c>
      <c r="C35" s="397">
        <v>5011</v>
      </c>
      <c r="D35" s="397">
        <v>41</v>
      </c>
      <c r="E35" s="397">
        <v>810</v>
      </c>
      <c r="F35" s="93" t="s">
        <v>232</v>
      </c>
      <c r="G35" s="68">
        <v>102.5</v>
      </c>
      <c r="H35" s="68">
        <v>97.5</v>
      </c>
      <c r="I35" s="68">
        <v>92</v>
      </c>
      <c r="J35" s="78">
        <f>I35/G35%</f>
        <v>89.75609756097562</v>
      </c>
      <c r="K35" s="78">
        <f aca="true" t="shared" si="0" ref="K35:K42">I35/H35%</f>
        <v>94.35897435897436</v>
      </c>
    </row>
    <row r="36" spans="1:11" ht="14.25" customHeight="1">
      <c r="A36" s="397">
        <v>941</v>
      </c>
      <c r="B36" s="397">
        <v>6171</v>
      </c>
      <c r="C36" s="397">
        <v>5023</v>
      </c>
      <c r="D36" s="397">
        <v>41</v>
      </c>
      <c r="E36" s="397">
        <v>810</v>
      </c>
      <c r="F36" s="93" t="s">
        <v>231</v>
      </c>
      <c r="G36" s="68">
        <v>0</v>
      </c>
      <c r="H36" s="68">
        <v>5</v>
      </c>
      <c r="I36" s="68">
        <v>5</v>
      </c>
      <c r="J36" s="78">
        <v>0</v>
      </c>
      <c r="K36" s="78">
        <f t="shared" si="0"/>
        <v>100</v>
      </c>
    </row>
    <row r="37" spans="1:11" ht="14.25" customHeight="1">
      <c r="A37" s="397">
        <v>941</v>
      </c>
      <c r="B37" s="397">
        <v>6171</v>
      </c>
      <c r="C37" s="397">
        <v>5139</v>
      </c>
      <c r="D37" s="397">
        <v>41</v>
      </c>
      <c r="E37" s="397">
        <v>810</v>
      </c>
      <c r="F37" s="24" t="s">
        <v>172</v>
      </c>
      <c r="G37" s="68">
        <v>0</v>
      </c>
      <c r="H37" s="68">
        <v>0.3</v>
      </c>
      <c r="I37" s="68">
        <v>0.29</v>
      </c>
      <c r="J37" s="78">
        <v>0</v>
      </c>
      <c r="K37" s="78">
        <f t="shared" si="0"/>
        <v>96.66666666666666</v>
      </c>
    </row>
    <row r="38" spans="1:11" ht="14.25" customHeight="1">
      <c r="A38" s="397">
        <v>941</v>
      </c>
      <c r="B38" s="397">
        <v>6171</v>
      </c>
      <c r="C38" s="397">
        <v>5159</v>
      </c>
      <c r="D38" s="397">
        <v>41</v>
      </c>
      <c r="E38" s="397">
        <v>810</v>
      </c>
      <c r="F38" s="24" t="s">
        <v>213</v>
      </c>
      <c r="G38" s="68">
        <v>0</v>
      </c>
      <c r="H38" s="68">
        <v>0.4</v>
      </c>
      <c r="I38" s="68">
        <v>0.36</v>
      </c>
      <c r="J38" s="78">
        <v>0</v>
      </c>
      <c r="K38" s="78">
        <f t="shared" si="0"/>
        <v>90</v>
      </c>
    </row>
    <row r="39" spans="1:11" ht="14.25" customHeight="1">
      <c r="A39" s="349">
        <v>941</v>
      </c>
      <c r="B39" s="349">
        <v>6171</v>
      </c>
      <c r="C39" s="349">
        <v>5164</v>
      </c>
      <c r="D39" s="349">
        <v>41</v>
      </c>
      <c r="E39" s="349">
        <v>810</v>
      </c>
      <c r="F39" s="24" t="s">
        <v>55</v>
      </c>
      <c r="G39" s="78">
        <v>6.5</v>
      </c>
      <c r="H39" s="78">
        <v>30</v>
      </c>
      <c r="I39" s="78">
        <v>17.4</v>
      </c>
      <c r="J39" s="78">
        <f>I39/G39%</f>
        <v>267.6923076923077</v>
      </c>
      <c r="K39" s="78">
        <f t="shared" si="0"/>
        <v>58</v>
      </c>
    </row>
    <row r="40" spans="1:11" ht="12.75">
      <c r="A40" s="24">
        <v>941</v>
      </c>
      <c r="B40" s="24">
        <v>6171</v>
      </c>
      <c r="C40" s="24">
        <v>5169</v>
      </c>
      <c r="D40" s="24">
        <v>41</v>
      </c>
      <c r="E40" s="24">
        <v>810</v>
      </c>
      <c r="F40" s="24" t="s">
        <v>26</v>
      </c>
      <c r="G40" s="78">
        <v>1829.1</v>
      </c>
      <c r="H40" s="78">
        <v>1829.1</v>
      </c>
      <c r="I40" s="78">
        <v>1654.63</v>
      </c>
      <c r="J40" s="78">
        <f>I40/G40%</f>
        <v>90.46142911814555</v>
      </c>
      <c r="K40" s="78">
        <f t="shared" si="0"/>
        <v>90.46142911814555</v>
      </c>
    </row>
    <row r="41" spans="1:11" ht="12.75">
      <c r="A41" s="24">
        <v>941</v>
      </c>
      <c r="B41" s="24">
        <v>6171</v>
      </c>
      <c r="C41" s="24">
        <v>5175</v>
      </c>
      <c r="D41" s="24">
        <v>41</v>
      </c>
      <c r="E41" s="24">
        <v>810</v>
      </c>
      <c r="F41" s="24" t="s">
        <v>222</v>
      </c>
      <c r="G41" s="303">
        <v>150</v>
      </c>
      <c r="H41" s="303">
        <v>170</v>
      </c>
      <c r="I41" s="303">
        <v>149.93</v>
      </c>
      <c r="J41" s="78">
        <f>I41/G41%</f>
        <v>99.95333333333333</v>
      </c>
      <c r="K41" s="78">
        <f t="shared" si="0"/>
        <v>88.19411764705883</v>
      </c>
    </row>
    <row r="42" spans="1:11" ht="12.75">
      <c r="A42" s="36">
        <v>941</v>
      </c>
      <c r="B42" s="36">
        <v>6171</v>
      </c>
      <c r="C42" s="36">
        <v>5499</v>
      </c>
      <c r="D42" s="36">
        <v>41</v>
      </c>
      <c r="E42" s="36">
        <v>810</v>
      </c>
      <c r="F42" s="36" t="s">
        <v>198</v>
      </c>
      <c r="G42" s="303">
        <v>1470</v>
      </c>
      <c r="H42" s="303">
        <v>1650</v>
      </c>
      <c r="I42" s="303">
        <v>1349.2</v>
      </c>
      <c r="J42" s="342">
        <f>I42/G42%</f>
        <v>91.78231292517007</v>
      </c>
      <c r="K42" s="342">
        <f t="shared" si="0"/>
        <v>81.76969696969697</v>
      </c>
    </row>
    <row r="43" spans="1:11" ht="13.5" thickBot="1">
      <c r="A43" s="37">
        <v>941</v>
      </c>
      <c r="B43" s="36">
        <v>6171</v>
      </c>
      <c r="C43" s="36">
        <v>5901</v>
      </c>
      <c r="D43" s="36">
        <v>41</v>
      </c>
      <c r="E43" s="36">
        <v>810</v>
      </c>
      <c r="F43" s="36" t="s">
        <v>218</v>
      </c>
      <c r="G43" s="303">
        <v>228.7</v>
      </c>
      <c r="H43" s="303">
        <v>1166.9</v>
      </c>
      <c r="I43" s="303">
        <v>0</v>
      </c>
      <c r="J43" s="303">
        <v>0</v>
      </c>
      <c r="K43" s="303">
        <v>0</v>
      </c>
    </row>
    <row r="44" spans="1:13" ht="13.5" thickBot="1">
      <c r="A44" s="269" t="s">
        <v>289</v>
      </c>
      <c r="B44" s="343"/>
      <c r="C44" s="343"/>
      <c r="D44" s="343"/>
      <c r="E44" s="343"/>
      <c r="F44" s="343"/>
      <c r="G44" s="65">
        <f>SUM(G35:G43)</f>
        <v>3786.7999999999997</v>
      </c>
      <c r="H44" s="65">
        <f>SUM(H35:H43)</f>
        <v>4949.200000000001</v>
      </c>
      <c r="I44" s="65">
        <f>SUM(I35:I43)</f>
        <v>3268.8100000000004</v>
      </c>
      <c r="J44" s="344">
        <f>I44/G44%</f>
        <v>86.32116826872296</v>
      </c>
      <c r="K44" s="345">
        <f>I44/H44%</f>
        <v>66.047239957973</v>
      </c>
      <c r="M44" s="21"/>
    </row>
    <row r="45" spans="1:11" ht="12.75">
      <c r="A45" s="60"/>
      <c r="B45" s="59"/>
      <c r="C45" s="59"/>
      <c r="D45" s="59"/>
      <c r="E45" s="59"/>
      <c r="F45" s="59"/>
      <c r="G45" s="59"/>
      <c r="H45" s="59"/>
      <c r="I45" s="59"/>
      <c r="J45" s="21"/>
      <c r="K45" s="21"/>
    </row>
    <row r="46" spans="1:11" ht="12.75">
      <c r="A46" s="727" t="s">
        <v>536</v>
      </c>
      <c r="B46" s="727"/>
      <c r="C46" s="727"/>
      <c r="D46" s="727"/>
      <c r="E46" s="727"/>
      <c r="F46" s="727"/>
      <c r="G46" s="21"/>
      <c r="H46" s="21"/>
      <c r="I46" s="21"/>
      <c r="J46" s="21"/>
      <c r="K46" s="21"/>
    </row>
    <row r="47" spans="1:11" ht="30" customHeight="1">
      <c r="A47" s="725" t="s">
        <v>838</v>
      </c>
      <c r="B47" s="726"/>
      <c r="C47" s="726"/>
      <c r="D47" s="726"/>
      <c r="E47" s="726"/>
      <c r="F47" s="726"/>
      <c r="G47" s="713"/>
      <c r="H47" s="713"/>
      <c r="I47" s="713"/>
      <c r="J47" s="713"/>
      <c r="K47" s="713"/>
    </row>
    <row r="48" spans="1:11" ht="9" customHeight="1">
      <c r="A48" s="48"/>
      <c r="B48" s="59"/>
      <c r="C48" s="59"/>
      <c r="D48" s="59"/>
      <c r="E48" s="59"/>
      <c r="F48" s="59"/>
      <c r="G48" s="313"/>
      <c r="H48" s="313"/>
      <c r="I48" s="313"/>
      <c r="J48" s="313"/>
      <c r="K48" s="313"/>
    </row>
    <row r="49" spans="1:11" ht="13.5" thickBot="1">
      <c r="A49" s="55" t="s">
        <v>410</v>
      </c>
      <c r="B49" s="21"/>
      <c r="C49" s="21"/>
      <c r="D49" s="21"/>
      <c r="E49" s="21"/>
      <c r="F49" s="21"/>
      <c r="G49" s="21"/>
      <c r="H49" s="21"/>
      <c r="I49" s="21"/>
      <c r="J49" s="21"/>
      <c r="K49" s="21"/>
    </row>
    <row r="50" spans="1:11" ht="14.25" customHeight="1" thickBot="1">
      <c r="A50" s="459" t="s">
        <v>235</v>
      </c>
      <c r="B50" s="436" t="s">
        <v>236</v>
      </c>
      <c r="C50" s="436" t="s">
        <v>36</v>
      </c>
      <c r="D50" s="436" t="s">
        <v>282</v>
      </c>
      <c r="E50" s="436" t="s">
        <v>283</v>
      </c>
      <c r="F50" s="485" t="s">
        <v>284</v>
      </c>
      <c r="G50" s="393" t="s">
        <v>253</v>
      </c>
      <c r="H50" s="393" t="s">
        <v>254</v>
      </c>
      <c r="I50" s="393" t="s">
        <v>255</v>
      </c>
      <c r="J50" s="393" t="s">
        <v>256</v>
      </c>
      <c r="K50" s="393" t="s">
        <v>257</v>
      </c>
    </row>
    <row r="51" spans="1:11" ht="14.25" customHeight="1">
      <c r="A51" s="572">
        <v>541</v>
      </c>
      <c r="B51" s="572">
        <v>4339</v>
      </c>
      <c r="C51" s="572">
        <v>5167</v>
      </c>
      <c r="D51" s="572">
        <v>41</v>
      </c>
      <c r="E51" s="572">
        <v>13010</v>
      </c>
      <c r="F51" s="24" t="s">
        <v>76</v>
      </c>
      <c r="G51" s="573">
        <v>0</v>
      </c>
      <c r="H51" s="574">
        <v>30</v>
      </c>
      <c r="I51" s="573">
        <v>5.37</v>
      </c>
      <c r="J51" s="574">
        <v>0</v>
      </c>
      <c r="K51" s="68">
        <f aca="true" t="shared" si="1" ref="K51:K60">I51/H51%</f>
        <v>17.900000000000002</v>
      </c>
    </row>
    <row r="52" spans="1:11" ht="14.25" customHeight="1">
      <c r="A52" s="397">
        <v>541</v>
      </c>
      <c r="B52" s="397">
        <v>4329</v>
      </c>
      <c r="C52" s="397">
        <v>5167</v>
      </c>
      <c r="D52" s="397">
        <v>41</v>
      </c>
      <c r="E52" s="397">
        <v>13011</v>
      </c>
      <c r="F52" s="24" t="s">
        <v>76</v>
      </c>
      <c r="G52" s="570">
        <v>0</v>
      </c>
      <c r="H52" s="571">
        <v>150</v>
      </c>
      <c r="I52" s="570">
        <v>147.96</v>
      </c>
      <c r="J52" s="571">
        <v>0</v>
      </c>
      <c r="K52" s="68">
        <f t="shared" si="1"/>
        <v>98.64</v>
      </c>
    </row>
    <row r="53" spans="1:11" ht="14.25" customHeight="1">
      <c r="A53" s="397">
        <v>541</v>
      </c>
      <c r="B53" s="397">
        <v>4339</v>
      </c>
      <c r="C53" s="397">
        <v>5167</v>
      </c>
      <c r="D53" s="397">
        <v>41</v>
      </c>
      <c r="E53" s="397">
        <v>13015</v>
      </c>
      <c r="F53" s="24" t="s">
        <v>76</v>
      </c>
      <c r="G53" s="570">
        <v>0</v>
      </c>
      <c r="H53" s="571">
        <v>50</v>
      </c>
      <c r="I53" s="570">
        <v>50</v>
      </c>
      <c r="J53" s="571">
        <v>0</v>
      </c>
      <c r="K53" s="68">
        <f t="shared" si="1"/>
        <v>100</v>
      </c>
    </row>
    <row r="54" spans="1:13" ht="12.75">
      <c r="A54" s="104">
        <v>941</v>
      </c>
      <c r="B54" s="104">
        <v>6171</v>
      </c>
      <c r="C54" s="104">
        <v>5038</v>
      </c>
      <c r="D54" s="104">
        <v>41</v>
      </c>
      <c r="E54" s="104">
        <v>0</v>
      </c>
      <c r="F54" s="104" t="s">
        <v>37</v>
      </c>
      <c r="G54" s="68">
        <v>455</v>
      </c>
      <c r="H54" s="68">
        <v>481.6</v>
      </c>
      <c r="I54" s="68">
        <v>481.57</v>
      </c>
      <c r="J54" s="68">
        <f aca="true" t="shared" si="2" ref="J54:J62">I54/G54%</f>
        <v>105.83956043956044</v>
      </c>
      <c r="K54" s="68">
        <f t="shared" si="1"/>
        <v>99.9937707641196</v>
      </c>
      <c r="M54" s="21"/>
    </row>
    <row r="55" spans="1:11" ht="12.75">
      <c r="A55" s="24">
        <v>941</v>
      </c>
      <c r="B55" s="24">
        <v>6171</v>
      </c>
      <c r="C55" s="24">
        <v>5167</v>
      </c>
      <c r="D55" s="24">
        <v>41</v>
      </c>
      <c r="E55" s="24">
        <v>0</v>
      </c>
      <c r="F55" s="24" t="s">
        <v>76</v>
      </c>
      <c r="G55" s="78">
        <v>1025.2</v>
      </c>
      <c r="H55" s="78">
        <v>1325.3</v>
      </c>
      <c r="I55" s="78">
        <v>1284.77</v>
      </c>
      <c r="J55" s="78">
        <f t="shared" si="2"/>
        <v>125.31896215372609</v>
      </c>
      <c r="K55" s="78">
        <f t="shared" si="1"/>
        <v>96.94182449256772</v>
      </c>
    </row>
    <row r="56" spans="1:11" ht="12.75">
      <c r="A56" s="24">
        <v>941</v>
      </c>
      <c r="B56" s="24">
        <v>6171</v>
      </c>
      <c r="C56" s="24">
        <v>5167</v>
      </c>
      <c r="D56" s="24">
        <v>41</v>
      </c>
      <c r="E56" s="24">
        <v>81</v>
      </c>
      <c r="F56" s="24" t="s">
        <v>76</v>
      </c>
      <c r="G56" s="78">
        <v>0</v>
      </c>
      <c r="H56" s="78">
        <v>150</v>
      </c>
      <c r="I56" s="78">
        <v>97.2</v>
      </c>
      <c r="J56" s="68">
        <v>0</v>
      </c>
      <c r="K56" s="78">
        <f t="shared" si="1"/>
        <v>64.8</v>
      </c>
    </row>
    <row r="57" spans="1:11" ht="12.75">
      <c r="A57" s="24">
        <v>941</v>
      </c>
      <c r="B57" s="24">
        <v>6171</v>
      </c>
      <c r="C57" s="24">
        <v>5167</v>
      </c>
      <c r="D57" s="24">
        <v>41</v>
      </c>
      <c r="E57" s="24">
        <v>99</v>
      </c>
      <c r="F57" s="24" t="s">
        <v>76</v>
      </c>
      <c r="G57" s="78">
        <v>0</v>
      </c>
      <c r="H57" s="78">
        <v>300</v>
      </c>
      <c r="I57" s="78">
        <v>0</v>
      </c>
      <c r="J57" s="68">
        <v>0</v>
      </c>
      <c r="K57" s="78">
        <v>0</v>
      </c>
    </row>
    <row r="58" spans="1:11" ht="12.75">
      <c r="A58" s="24">
        <v>941</v>
      </c>
      <c r="B58" s="24">
        <v>6171</v>
      </c>
      <c r="C58" s="24">
        <v>5168</v>
      </c>
      <c r="D58" s="24">
        <v>41</v>
      </c>
      <c r="E58" s="24">
        <v>0</v>
      </c>
      <c r="F58" s="24" t="s">
        <v>341</v>
      </c>
      <c r="G58" s="78">
        <v>0</v>
      </c>
      <c r="H58" s="78">
        <v>29</v>
      </c>
      <c r="I58" s="78">
        <v>29</v>
      </c>
      <c r="J58" s="68">
        <v>0</v>
      </c>
      <c r="K58" s="78">
        <f t="shared" si="1"/>
        <v>100</v>
      </c>
    </row>
    <row r="59" spans="1:11" ht="12.75">
      <c r="A59" s="24">
        <v>941</v>
      </c>
      <c r="B59" s="24">
        <v>6171</v>
      </c>
      <c r="C59" s="24">
        <v>5169</v>
      </c>
      <c r="D59" s="24">
        <v>41</v>
      </c>
      <c r="E59" s="24">
        <v>0</v>
      </c>
      <c r="F59" s="24" t="s">
        <v>26</v>
      </c>
      <c r="G59" s="78">
        <v>100</v>
      </c>
      <c r="H59" s="78">
        <v>80</v>
      </c>
      <c r="I59" s="78">
        <v>77.83</v>
      </c>
      <c r="J59" s="68">
        <f t="shared" si="2"/>
        <v>77.83</v>
      </c>
      <c r="K59" s="68">
        <f t="shared" si="1"/>
        <v>97.2875</v>
      </c>
    </row>
    <row r="60" spans="1:11" ht="12.75">
      <c r="A60" s="24">
        <v>941</v>
      </c>
      <c r="B60" s="24">
        <v>6171</v>
      </c>
      <c r="C60" s="24">
        <v>5176</v>
      </c>
      <c r="D60" s="24">
        <v>41</v>
      </c>
      <c r="E60" s="24">
        <v>0</v>
      </c>
      <c r="F60" s="24" t="s">
        <v>228</v>
      </c>
      <c r="G60" s="303">
        <v>70</v>
      </c>
      <c r="H60" s="303">
        <v>37</v>
      </c>
      <c r="I60" s="303">
        <v>35.08</v>
      </c>
      <c r="J60" s="68">
        <f t="shared" si="2"/>
        <v>50.114285714285714</v>
      </c>
      <c r="K60" s="68">
        <f t="shared" si="1"/>
        <v>94.8108108108108</v>
      </c>
    </row>
    <row r="61" spans="1:11" ht="13.5" thickBot="1">
      <c r="A61" s="36">
        <v>941</v>
      </c>
      <c r="B61" s="36">
        <v>6171</v>
      </c>
      <c r="C61" s="36">
        <v>5195</v>
      </c>
      <c r="D61" s="36">
        <v>41</v>
      </c>
      <c r="E61" s="36">
        <v>0</v>
      </c>
      <c r="F61" s="36" t="s">
        <v>215</v>
      </c>
      <c r="G61" s="303">
        <v>70</v>
      </c>
      <c r="H61" s="303">
        <v>0</v>
      </c>
      <c r="I61" s="303">
        <v>0</v>
      </c>
      <c r="J61" s="303">
        <f t="shared" si="2"/>
        <v>0</v>
      </c>
      <c r="K61" s="303">
        <v>0</v>
      </c>
    </row>
    <row r="62" spans="1:13" ht="13.5" thickBot="1">
      <c r="A62" s="269" t="s">
        <v>289</v>
      </c>
      <c r="B62" s="343"/>
      <c r="C62" s="343"/>
      <c r="D62" s="343"/>
      <c r="E62" s="343"/>
      <c r="F62" s="343"/>
      <c r="G62" s="65">
        <f>SUM(G51:G61)</f>
        <v>1720.2</v>
      </c>
      <c r="H62" s="65">
        <f>SUM(H51:H61)</f>
        <v>2632.9</v>
      </c>
      <c r="I62" s="65">
        <f>SUM(I51:I61)</f>
        <v>2208.7799999999997</v>
      </c>
      <c r="J62" s="344">
        <f t="shared" si="2"/>
        <v>128.40251133589115</v>
      </c>
      <c r="K62" s="345">
        <f>I62/H62%</f>
        <v>83.89152645372022</v>
      </c>
      <c r="M62" s="21"/>
    </row>
    <row r="63" spans="1:13" ht="12.75">
      <c r="A63" s="44"/>
      <c r="B63" s="23"/>
      <c r="C63" s="23"/>
      <c r="D63" s="23"/>
      <c r="E63" s="23"/>
      <c r="F63" s="23"/>
      <c r="G63" s="67"/>
      <c r="H63" s="67"/>
      <c r="I63" s="67"/>
      <c r="J63" s="347"/>
      <c r="K63" s="347"/>
      <c r="M63" s="21"/>
    </row>
    <row r="64" spans="1:13" ht="12.75">
      <c r="A64" s="727" t="s">
        <v>586</v>
      </c>
      <c r="B64" s="727"/>
      <c r="C64" s="727"/>
      <c r="D64" s="727"/>
      <c r="E64" s="727"/>
      <c r="F64" s="727"/>
      <c r="G64" s="21"/>
      <c r="H64" s="21"/>
      <c r="I64" s="21"/>
      <c r="J64" s="21"/>
      <c r="K64" s="21"/>
      <c r="M64" s="21"/>
    </row>
    <row r="65" spans="1:13" ht="30" customHeight="1">
      <c r="A65" s="725" t="s">
        <v>839</v>
      </c>
      <c r="B65" s="726"/>
      <c r="C65" s="726"/>
      <c r="D65" s="726"/>
      <c r="E65" s="726"/>
      <c r="F65" s="726"/>
      <c r="G65" s="713"/>
      <c r="H65" s="713"/>
      <c r="I65" s="713"/>
      <c r="J65" s="713"/>
      <c r="K65" s="713"/>
      <c r="M65" s="21"/>
    </row>
    <row r="66" spans="1:13" ht="12.75">
      <c r="A66" s="44"/>
      <c r="B66" s="23"/>
      <c r="C66" s="23"/>
      <c r="D66" s="23"/>
      <c r="E66" s="23"/>
      <c r="F66" s="23"/>
      <c r="G66" s="67"/>
      <c r="H66" s="67"/>
      <c r="I66" s="67"/>
      <c r="J66" s="347"/>
      <c r="K66" s="347"/>
      <c r="M66" s="21"/>
    </row>
    <row r="67" spans="1:11" ht="12.75" customHeight="1" hidden="1">
      <c r="A67" s="727" t="s">
        <v>471</v>
      </c>
      <c r="B67" s="727"/>
      <c r="C67" s="727"/>
      <c r="D67" s="727"/>
      <c r="E67" s="727"/>
      <c r="F67" s="727"/>
      <c r="G67" s="21"/>
      <c r="H67" s="21"/>
      <c r="I67" s="21"/>
      <c r="J67" s="21"/>
      <c r="K67" s="21"/>
    </row>
    <row r="68" spans="1:11" ht="26.25" customHeight="1" hidden="1">
      <c r="A68" s="725" t="s">
        <v>502</v>
      </c>
      <c r="B68" s="726"/>
      <c r="C68" s="726"/>
      <c r="D68" s="726"/>
      <c r="E68" s="726"/>
      <c r="F68" s="726"/>
      <c r="G68" s="713"/>
      <c r="H68" s="713"/>
      <c r="I68" s="713"/>
      <c r="J68" s="713"/>
      <c r="K68" s="713"/>
    </row>
    <row r="69" spans="1:11" ht="12.75">
      <c r="A69" s="727" t="s">
        <v>536</v>
      </c>
      <c r="B69" s="727"/>
      <c r="C69" s="727"/>
      <c r="D69" s="727"/>
      <c r="E69" s="727"/>
      <c r="F69" s="727"/>
      <c r="G69" s="21"/>
      <c r="H69" s="21"/>
      <c r="I69" s="21"/>
      <c r="J69" s="21"/>
      <c r="K69" s="21"/>
    </row>
    <row r="70" spans="1:13" ht="96" customHeight="1">
      <c r="A70" s="725" t="s">
        <v>841</v>
      </c>
      <c r="B70" s="726"/>
      <c r="C70" s="726"/>
      <c r="D70" s="726"/>
      <c r="E70" s="726"/>
      <c r="F70" s="726"/>
      <c r="G70" s="713"/>
      <c r="H70" s="713"/>
      <c r="I70" s="713"/>
      <c r="J70" s="713"/>
      <c r="K70" s="713"/>
      <c r="M70" s="21"/>
    </row>
    <row r="71" spans="1:13" ht="18" customHeight="1">
      <c r="A71" s="48"/>
      <c r="B71" s="59"/>
      <c r="C71" s="59"/>
      <c r="D71" s="59"/>
      <c r="E71" s="59"/>
      <c r="F71" s="59"/>
      <c r="G71" s="313"/>
      <c r="H71" s="313"/>
      <c r="I71" s="313"/>
      <c r="J71" s="313"/>
      <c r="K71" s="313"/>
      <c r="M71" s="21"/>
    </row>
    <row r="72" spans="1:11" ht="13.5" thickBot="1">
      <c r="A72" s="55" t="s">
        <v>409</v>
      </c>
      <c r="B72" s="21"/>
      <c r="C72" s="21"/>
      <c r="D72" s="21"/>
      <c r="E72" s="21"/>
      <c r="F72" s="21"/>
      <c r="G72" s="21"/>
      <c r="H72" s="21"/>
      <c r="I72" s="21"/>
      <c r="J72" s="21"/>
      <c r="K72" s="21"/>
    </row>
    <row r="73" spans="1:13" ht="14.25" customHeight="1" thickBot="1">
      <c r="A73" s="338" t="s">
        <v>235</v>
      </c>
      <c r="B73" s="339" t="s">
        <v>236</v>
      </c>
      <c r="C73" s="339" t="s">
        <v>36</v>
      </c>
      <c r="D73" s="339" t="s">
        <v>282</v>
      </c>
      <c r="E73" s="339" t="s">
        <v>283</v>
      </c>
      <c r="F73" s="340" t="s">
        <v>284</v>
      </c>
      <c r="G73" s="209" t="s">
        <v>253</v>
      </c>
      <c r="H73" s="209" t="s">
        <v>254</v>
      </c>
      <c r="I73" s="209" t="s">
        <v>255</v>
      </c>
      <c r="J73" s="209" t="s">
        <v>256</v>
      </c>
      <c r="K73" s="209" t="s">
        <v>257</v>
      </c>
      <c r="M73" s="21"/>
    </row>
    <row r="74" spans="1:13" ht="14.25" customHeight="1">
      <c r="A74" s="572">
        <v>542</v>
      </c>
      <c r="B74" s="572">
        <v>4339</v>
      </c>
      <c r="C74" s="572">
        <v>5011</v>
      </c>
      <c r="D74" s="572">
        <v>42</v>
      </c>
      <c r="E74" s="572">
        <v>13010</v>
      </c>
      <c r="F74" s="24" t="s">
        <v>232</v>
      </c>
      <c r="G74" s="573">
        <v>0</v>
      </c>
      <c r="H74" s="573">
        <v>484</v>
      </c>
      <c r="I74" s="574">
        <v>443.63</v>
      </c>
      <c r="J74" s="573">
        <v>0</v>
      </c>
      <c r="K74" s="68">
        <f aca="true" t="shared" si="3" ref="K74:K106">I74/H74%</f>
        <v>91.6590909090909</v>
      </c>
      <c r="M74" s="21"/>
    </row>
    <row r="75" spans="1:13" ht="14.25" customHeight="1">
      <c r="A75" s="397">
        <v>542</v>
      </c>
      <c r="B75" s="397">
        <v>4339</v>
      </c>
      <c r="C75" s="397">
        <v>5031</v>
      </c>
      <c r="D75" s="397">
        <v>42</v>
      </c>
      <c r="E75" s="397">
        <v>13010</v>
      </c>
      <c r="F75" s="24" t="s">
        <v>516</v>
      </c>
      <c r="G75" s="570">
        <v>0</v>
      </c>
      <c r="H75" s="570">
        <v>122.5</v>
      </c>
      <c r="I75" s="571">
        <v>104.16</v>
      </c>
      <c r="J75" s="570">
        <v>0</v>
      </c>
      <c r="K75" s="68">
        <f t="shared" si="3"/>
        <v>85.02857142857142</v>
      </c>
      <c r="M75" s="21"/>
    </row>
    <row r="76" spans="1:13" ht="14.25" customHeight="1">
      <c r="A76" s="397">
        <v>542</v>
      </c>
      <c r="B76" s="397">
        <v>4339</v>
      </c>
      <c r="C76" s="397">
        <v>5032</v>
      </c>
      <c r="D76" s="397">
        <v>42</v>
      </c>
      <c r="E76" s="397">
        <v>13010</v>
      </c>
      <c r="F76" s="24" t="s">
        <v>13</v>
      </c>
      <c r="G76" s="570">
        <v>0</v>
      </c>
      <c r="H76" s="570">
        <v>44.1</v>
      </c>
      <c r="I76" s="571">
        <v>36.34</v>
      </c>
      <c r="J76" s="570">
        <v>0</v>
      </c>
      <c r="K76" s="68">
        <f t="shared" si="3"/>
        <v>82.40362811791384</v>
      </c>
      <c r="M76" s="21"/>
    </row>
    <row r="77" spans="1:13" ht="14.25" customHeight="1">
      <c r="A77" s="397">
        <v>542</v>
      </c>
      <c r="B77" s="397">
        <v>4339</v>
      </c>
      <c r="C77" s="397">
        <v>5424</v>
      </c>
      <c r="D77" s="397">
        <v>42</v>
      </c>
      <c r="E77" s="397">
        <v>13010</v>
      </c>
      <c r="F77" s="24" t="s">
        <v>249</v>
      </c>
      <c r="G77" s="570">
        <v>0</v>
      </c>
      <c r="H77" s="570">
        <v>21</v>
      </c>
      <c r="I77" s="571">
        <v>20.55</v>
      </c>
      <c r="J77" s="570">
        <v>0</v>
      </c>
      <c r="K77" s="68">
        <f t="shared" si="3"/>
        <v>97.85714285714286</v>
      </c>
      <c r="M77" s="21"/>
    </row>
    <row r="78" spans="1:13" ht="14.25" customHeight="1">
      <c r="A78" s="397">
        <v>542</v>
      </c>
      <c r="B78" s="397">
        <v>4329</v>
      </c>
      <c r="C78" s="397">
        <v>5011</v>
      </c>
      <c r="D78" s="397">
        <v>42</v>
      </c>
      <c r="E78" s="397">
        <v>13011</v>
      </c>
      <c r="F78" s="24" t="s">
        <v>232</v>
      </c>
      <c r="G78" s="570">
        <v>0</v>
      </c>
      <c r="H78" s="570">
        <v>5846.7</v>
      </c>
      <c r="I78" s="571">
        <v>5426.85</v>
      </c>
      <c r="J78" s="570">
        <v>0</v>
      </c>
      <c r="K78" s="68">
        <f t="shared" si="3"/>
        <v>92.81902611729694</v>
      </c>
      <c r="M78" s="21"/>
    </row>
    <row r="79" spans="1:13" ht="14.25" customHeight="1">
      <c r="A79" s="397">
        <v>542</v>
      </c>
      <c r="B79" s="397">
        <v>4329</v>
      </c>
      <c r="C79" s="397">
        <v>5021</v>
      </c>
      <c r="D79" s="397">
        <v>42</v>
      </c>
      <c r="E79" s="397">
        <v>13011</v>
      </c>
      <c r="F79" s="93" t="s">
        <v>212</v>
      </c>
      <c r="G79" s="570">
        <v>0</v>
      </c>
      <c r="H79" s="570">
        <v>24</v>
      </c>
      <c r="I79" s="571">
        <v>24</v>
      </c>
      <c r="J79" s="570">
        <v>0</v>
      </c>
      <c r="K79" s="68">
        <f t="shared" si="3"/>
        <v>100</v>
      </c>
      <c r="M79" s="21"/>
    </row>
    <row r="80" spans="1:13" ht="14.25" customHeight="1">
      <c r="A80" s="397">
        <v>542</v>
      </c>
      <c r="B80" s="397">
        <v>4329</v>
      </c>
      <c r="C80" s="397">
        <v>5031</v>
      </c>
      <c r="D80" s="397">
        <v>42</v>
      </c>
      <c r="E80" s="397">
        <v>13011</v>
      </c>
      <c r="F80" s="24" t="s">
        <v>516</v>
      </c>
      <c r="G80" s="570">
        <v>0</v>
      </c>
      <c r="H80" s="570">
        <v>1458.2</v>
      </c>
      <c r="I80" s="571">
        <v>1351.31</v>
      </c>
      <c r="J80" s="570">
        <v>0</v>
      </c>
      <c r="K80" s="68">
        <f t="shared" si="3"/>
        <v>92.66972980386777</v>
      </c>
      <c r="M80" s="21"/>
    </row>
    <row r="81" spans="1:13" ht="14.25" customHeight="1">
      <c r="A81" s="397">
        <v>542</v>
      </c>
      <c r="B81" s="397">
        <v>4329</v>
      </c>
      <c r="C81" s="397">
        <v>5032</v>
      </c>
      <c r="D81" s="397">
        <v>42</v>
      </c>
      <c r="E81" s="397">
        <v>13011</v>
      </c>
      <c r="F81" s="24" t="s">
        <v>13</v>
      </c>
      <c r="G81" s="570">
        <v>0</v>
      </c>
      <c r="H81" s="570">
        <v>526.7</v>
      </c>
      <c r="I81" s="571">
        <v>488.39</v>
      </c>
      <c r="J81" s="570">
        <v>0</v>
      </c>
      <c r="K81" s="68">
        <f t="shared" si="3"/>
        <v>92.72640972090373</v>
      </c>
      <c r="M81" s="21"/>
    </row>
    <row r="82" spans="1:13" ht="14.25" customHeight="1">
      <c r="A82" s="397">
        <v>542</v>
      </c>
      <c r="B82" s="397">
        <v>4329</v>
      </c>
      <c r="C82" s="397">
        <v>5424</v>
      </c>
      <c r="D82" s="397">
        <v>42</v>
      </c>
      <c r="E82" s="397">
        <v>13011</v>
      </c>
      <c r="F82" s="24" t="s">
        <v>249</v>
      </c>
      <c r="G82" s="570">
        <v>0</v>
      </c>
      <c r="H82" s="570">
        <v>39.8</v>
      </c>
      <c r="I82" s="571">
        <v>39.81</v>
      </c>
      <c r="J82" s="570">
        <v>0</v>
      </c>
      <c r="K82" s="68">
        <f t="shared" si="3"/>
        <v>100.02512562814071</v>
      </c>
      <c r="M82" s="21"/>
    </row>
    <row r="83" spans="1:13" ht="14.25" customHeight="1">
      <c r="A83" s="397">
        <v>542</v>
      </c>
      <c r="B83" s="397">
        <v>4339</v>
      </c>
      <c r="C83" s="397">
        <v>5011</v>
      </c>
      <c r="D83" s="397">
        <v>42</v>
      </c>
      <c r="E83" s="397">
        <v>13015</v>
      </c>
      <c r="F83" s="24" t="s">
        <v>232</v>
      </c>
      <c r="G83" s="570">
        <v>0</v>
      </c>
      <c r="H83" s="570">
        <v>759</v>
      </c>
      <c r="I83" s="571">
        <v>759.25</v>
      </c>
      <c r="J83" s="570">
        <v>0</v>
      </c>
      <c r="K83" s="68">
        <f t="shared" si="3"/>
        <v>100.03293807641634</v>
      </c>
      <c r="M83" s="21"/>
    </row>
    <row r="84" spans="1:13" ht="14.25" customHeight="1">
      <c r="A84" s="397">
        <v>542</v>
      </c>
      <c r="B84" s="397">
        <v>4339</v>
      </c>
      <c r="C84" s="397">
        <v>5021</v>
      </c>
      <c r="D84" s="397">
        <v>42</v>
      </c>
      <c r="E84" s="397">
        <v>13015</v>
      </c>
      <c r="F84" s="93" t="s">
        <v>212</v>
      </c>
      <c r="G84" s="570">
        <v>0</v>
      </c>
      <c r="H84" s="570">
        <v>15</v>
      </c>
      <c r="I84" s="571">
        <v>15</v>
      </c>
      <c r="J84" s="570">
        <v>0</v>
      </c>
      <c r="K84" s="68">
        <f t="shared" si="3"/>
        <v>100</v>
      </c>
      <c r="M84" s="21"/>
    </row>
    <row r="85" spans="1:13" ht="14.25" customHeight="1">
      <c r="A85" s="397">
        <v>542</v>
      </c>
      <c r="B85" s="397">
        <v>4339</v>
      </c>
      <c r="C85" s="397">
        <v>5031</v>
      </c>
      <c r="D85" s="397">
        <v>42</v>
      </c>
      <c r="E85" s="397">
        <v>13015</v>
      </c>
      <c r="F85" s="24" t="s">
        <v>516</v>
      </c>
      <c r="G85" s="570">
        <v>0</v>
      </c>
      <c r="H85" s="570">
        <v>189.1</v>
      </c>
      <c r="I85" s="571">
        <v>189.17</v>
      </c>
      <c r="J85" s="570">
        <v>0</v>
      </c>
      <c r="K85" s="68">
        <f t="shared" si="3"/>
        <v>100.03701745108407</v>
      </c>
      <c r="M85" s="21"/>
    </row>
    <row r="86" spans="1:13" ht="14.25" customHeight="1">
      <c r="A86" s="397">
        <v>542</v>
      </c>
      <c r="B86" s="397">
        <v>4339</v>
      </c>
      <c r="C86" s="397">
        <v>5032</v>
      </c>
      <c r="D86" s="397">
        <v>42</v>
      </c>
      <c r="E86" s="397">
        <v>13015</v>
      </c>
      <c r="F86" s="24" t="s">
        <v>13</v>
      </c>
      <c r="G86" s="570">
        <v>0</v>
      </c>
      <c r="H86" s="570">
        <v>68.6</v>
      </c>
      <c r="I86" s="571">
        <v>68.34</v>
      </c>
      <c r="J86" s="570">
        <v>0</v>
      </c>
      <c r="K86" s="68">
        <f t="shared" si="3"/>
        <v>99.62099125364433</v>
      </c>
      <c r="M86" s="21"/>
    </row>
    <row r="87" spans="1:13" ht="14.25" customHeight="1">
      <c r="A87" s="93">
        <v>942</v>
      </c>
      <c r="B87" s="93">
        <v>6112</v>
      </c>
      <c r="C87" s="93">
        <v>5019</v>
      </c>
      <c r="D87" s="93">
        <v>42</v>
      </c>
      <c r="E87" s="93">
        <v>0</v>
      </c>
      <c r="F87" s="93" t="s">
        <v>364</v>
      </c>
      <c r="G87" s="68">
        <v>80</v>
      </c>
      <c r="H87" s="68">
        <v>9</v>
      </c>
      <c r="I87" s="68">
        <v>7.05</v>
      </c>
      <c r="J87" s="68">
        <f aca="true" t="shared" si="4" ref="J87:J94">I87/G87%</f>
        <v>8.8125</v>
      </c>
      <c r="K87" s="68">
        <f t="shared" si="3"/>
        <v>78.33333333333333</v>
      </c>
      <c r="L87" s="526"/>
      <c r="M87" s="23"/>
    </row>
    <row r="88" spans="1:13" ht="12.75">
      <c r="A88" s="93">
        <v>942</v>
      </c>
      <c r="B88" s="93">
        <v>6112</v>
      </c>
      <c r="C88" s="93">
        <v>5023</v>
      </c>
      <c r="D88" s="93">
        <v>42</v>
      </c>
      <c r="E88" s="93">
        <v>0</v>
      </c>
      <c r="F88" s="93" t="s">
        <v>231</v>
      </c>
      <c r="G88" s="68">
        <v>11452.7</v>
      </c>
      <c r="H88" s="68">
        <v>11057.7</v>
      </c>
      <c r="I88" s="68">
        <v>11038.79</v>
      </c>
      <c r="J88" s="68">
        <f t="shared" si="4"/>
        <v>96.38591773119003</v>
      </c>
      <c r="K88" s="68">
        <f t="shared" si="3"/>
        <v>99.82898794505186</v>
      </c>
      <c r="M88" s="21"/>
    </row>
    <row r="89" spans="1:13" ht="12.75">
      <c r="A89" s="93">
        <v>942</v>
      </c>
      <c r="B89" s="93">
        <v>6112</v>
      </c>
      <c r="C89" s="93">
        <v>5026</v>
      </c>
      <c r="D89" s="93">
        <v>42</v>
      </c>
      <c r="E89" s="93">
        <v>0</v>
      </c>
      <c r="F89" s="24" t="s">
        <v>640</v>
      </c>
      <c r="G89" s="68">
        <v>0</v>
      </c>
      <c r="H89" s="68">
        <v>19.9</v>
      </c>
      <c r="I89" s="68">
        <v>19.88</v>
      </c>
      <c r="J89" s="68">
        <v>0</v>
      </c>
      <c r="K89" s="68">
        <f t="shared" si="3"/>
        <v>99.89949748743719</v>
      </c>
      <c r="M89" s="21"/>
    </row>
    <row r="90" spans="1:13" ht="12.75">
      <c r="A90" s="24">
        <v>942</v>
      </c>
      <c r="B90" s="24">
        <v>6112</v>
      </c>
      <c r="C90" s="24">
        <v>5029</v>
      </c>
      <c r="D90" s="24">
        <v>42</v>
      </c>
      <c r="E90" s="24">
        <v>0</v>
      </c>
      <c r="F90" s="93" t="s">
        <v>515</v>
      </c>
      <c r="G90" s="68">
        <v>30</v>
      </c>
      <c r="H90" s="68">
        <v>0</v>
      </c>
      <c r="I90" s="68">
        <v>0</v>
      </c>
      <c r="J90" s="68">
        <v>0</v>
      </c>
      <c r="K90" s="68">
        <v>0</v>
      </c>
      <c r="M90" s="21"/>
    </row>
    <row r="91" spans="1:13" ht="12.75">
      <c r="A91" s="24">
        <v>942</v>
      </c>
      <c r="B91" s="24">
        <v>6112</v>
      </c>
      <c r="C91" s="24">
        <v>5031</v>
      </c>
      <c r="D91" s="24">
        <v>42</v>
      </c>
      <c r="E91" s="24">
        <v>0</v>
      </c>
      <c r="F91" s="24" t="s">
        <v>516</v>
      </c>
      <c r="G91" s="78">
        <v>2685.2</v>
      </c>
      <c r="H91" s="78">
        <v>2438.2</v>
      </c>
      <c r="I91" s="78">
        <v>2434.57</v>
      </c>
      <c r="J91" s="68">
        <f t="shared" si="4"/>
        <v>90.66624460002981</v>
      </c>
      <c r="K91" s="68">
        <f t="shared" si="3"/>
        <v>99.85111967845133</v>
      </c>
      <c r="M91" s="21"/>
    </row>
    <row r="92" spans="1:13" ht="12.75">
      <c r="A92" s="24">
        <v>942</v>
      </c>
      <c r="B92" s="24">
        <v>6112</v>
      </c>
      <c r="C92" s="24">
        <v>5032</v>
      </c>
      <c r="D92" s="24">
        <v>42</v>
      </c>
      <c r="E92" s="24">
        <v>0</v>
      </c>
      <c r="F92" s="24" t="s">
        <v>13</v>
      </c>
      <c r="G92" s="78">
        <v>1055.7</v>
      </c>
      <c r="H92" s="78">
        <v>1030.7</v>
      </c>
      <c r="I92" s="78">
        <v>1023.93</v>
      </c>
      <c r="J92" s="68">
        <f t="shared" si="4"/>
        <v>96.99062233589088</v>
      </c>
      <c r="K92" s="68">
        <f t="shared" si="3"/>
        <v>99.3431648394295</v>
      </c>
      <c r="M92" s="21"/>
    </row>
    <row r="93" spans="1:13" ht="12.75">
      <c r="A93" s="24">
        <v>942</v>
      </c>
      <c r="B93" s="24">
        <v>6112</v>
      </c>
      <c r="C93" s="24">
        <v>5039</v>
      </c>
      <c r="D93" s="24">
        <v>42</v>
      </c>
      <c r="E93" s="24">
        <v>0</v>
      </c>
      <c r="F93" s="24" t="s">
        <v>517</v>
      </c>
      <c r="G93" s="78">
        <v>27.2</v>
      </c>
      <c r="H93" s="78">
        <v>5.2</v>
      </c>
      <c r="I93" s="78">
        <v>2.39</v>
      </c>
      <c r="J93" s="68">
        <f t="shared" si="4"/>
        <v>8.786764705882353</v>
      </c>
      <c r="K93" s="68">
        <f t="shared" si="3"/>
        <v>45.96153846153846</v>
      </c>
      <c r="M93" s="21"/>
    </row>
    <row r="94" spans="1:13" ht="12.75">
      <c r="A94" s="24">
        <v>942</v>
      </c>
      <c r="B94" s="24">
        <v>6112</v>
      </c>
      <c r="C94" s="24">
        <v>5424</v>
      </c>
      <c r="D94" s="24">
        <v>42</v>
      </c>
      <c r="E94" s="24">
        <v>0</v>
      </c>
      <c r="F94" s="24" t="s">
        <v>249</v>
      </c>
      <c r="G94" s="78">
        <v>10</v>
      </c>
      <c r="H94" s="78">
        <v>0</v>
      </c>
      <c r="I94" s="78">
        <v>0</v>
      </c>
      <c r="J94" s="78">
        <f t="shared" si="4"/>
        <v>0</v>
      </c>
      <c r="K94" s="68">
        <v>0</v>
      </c>
      <c r="M94" s="21"/>
    </row>
    <row r="95" spans="1:13" ht="12.75">
      <c r="A95" s="24">
        <v>942</v>
      </c>
      <c r="B95" s="24">
        <v>6149</v>
      </c>
      <c r="C95" s="24">
        <v>5021</v>
      </c>
      <c r="D95" s="24">
        <v>42</v>
      </c>
      <c r="E95" s="24">
        <v>98018</v>
      </c>
      <c r="F95" s="24" t="s">
        <v>212</v>
      </c>
      <c r="G95" s="78">
        <v>0</v>
      </c>
      <c r="H95" s="78">
        <v>32.3</v>
      </c>
      <c r="I95" s="78">
        <v>16.2</v>
      </c>
      <c r="J95" s="68">
        <v>0</v>
      </c>
      <c r="K95" s="68">
        <f t="shared" si="3"/>
        <v>50.15479876160991</v>
      </c>
      <c r="L95" s="21"/>
      <c r="M95" s="99"/>
    </row>
    <row r="96" spans="1:13" ht="12.75">
      <c r="A96" s="24">
        <v>942</v>
      </c>
      <c r="B96" s="24">
        <v>6171</v>
      </c>
      <c r="C96" s="24">
        <v>5011</v>
      </c>
      <c r="D96" s="24">
        <v>42</v>
      </c>
      <c r="E96" s="24">
        <v>0</v>
      </c>
      <c r="F96" s="24" t="s">
        <v>232</v>
      </c>
      <c r="G96" s="78">
        <v>87330.1</v>
      </c>
      <c r="H96" s="78">
        <v>89744.6</v>
      </c>
      <c r="I96" s="78">
        <v>88916.18</v>
      </c>
      <c r="J96" s="68">
        <f aca="true" t="shared" si="5" ref="J96:J106">I96/G96%</f>
        <v>101.81618937800367</v>
      </c>
      <c r="K96" s="68">
        <f t="shared" si="3"/>
        <v>99.07691381988441</v>
      </c>
      <c r="L96" s="21"/>
      <c r="M96" s="21"/>
    </row>
    <row r="97" spans="1:13" ht="12.75">
      <c r="A97" s="24">
        <v>942</v>
      </c>
      <c r="B97" s="24">
        <v>6171</v>
      </c>
      <c r="C97" s="24">
        <v>5021</v>
      </c>
      <c r="D97" s="24">
        <v>42</v>
      </c>
      <c r="E97" s="24">
        <v>0</v>
      </c>
      <c r="F97" s="24" t="s">
        <v>212</v>
      </c>
      <c r="G97" s="78">
        <v>2485</v>
      </c>
      <c r="H97" s="78">
        <v>2380</v>
      </c>
      <c r="I97" s="78">
        <v>1760.07</v>
      </c>
      <c r="J97" s="68">
        <f t="shared" si="5"/>
        <v>70.82776659959758</v>
      </c>
      <c r="K97" s="68">
        <f t="shared" si="3"/>
        <v>73.95252100840335</v>
      </c>
      <c r="L97" s="21"/>
      <c r="M97" s="21"/>
    </row>
    <row r="98" spans="1:13" ht="12.75">
      <c r="A98" s="24">
        <v>942</v>
      </c>
      <c r="B98" s="24">
        <v>6171</v>
      </c>
      <c r="C98" s="24">
        <v>5024</v>
      </c>
      <c r="D98" s="24">
        <v>42</v>
      </c>
      <c r="E98" s="24">
        <v>0</v>
      </c>
      <c r="F98" s="24" t="s">
        <v>233</v>
      </c>
      <c r="G98" s="78">
        <v>300</v>
      </c>
      <c r="H98" s="78">
        <v>0</v>
      </c>
      <c r="I98" s="78">
        <v>0</v>
      </c>
      <c r="J98" s="78">
        <f t="shared" si="5"/>
        <v>0</v>
      </c>
      <c r="K98" s="78">
        <v>0</v>
      </c>
      <c r="M98" s="21"/>
    </row>
    <row r="99" spans="1:13" ht="12.75">
      <c r="A99" s="24">
        <v>942</v>
      </c>
      <c r="B99" s="24">
        <v>6171</v>
      </c>
      <c r="C99" s="24">
        <v>5031</v>
      </c>
      <c r="D99" s="24">
        <v>42</v>
      </c>
      <c r="E99" s="24">
        <v>0</v>
      </c>
      <c r="F99" s="24" t="s">
        <v>516</v>
      </c>
      <c r="G99" s="78">
        <v>23557.5</v>
      </c>
      <c r="H99" s="78">
        <v>22806.5</v>
      </c>
      <c r="I99" s="78">
        <v>22532.02</v>
      </c>
      <c r="J99" s="78">
        <f t="shared" si="5"/>
        <v>95.64690650535924</v>
      </c>
      <c r="K99" s="78">
        <f t="shared" si="3"/>
        <v>98.7964834586631</v>
      </c>
      <c r="M99" s="21"/>
    </row>
    <row r="100" spans="1:13" ht="12.75">
      <c r="A100" s="24">
        <v>942</v>
      </c>
      <c r="B100" s="24">
        <v>6171</v>
      </c>
      <c r="C100" s="24">
        <v>5032</v>
      </c>
      <c r="D100" s="24">
        <v>42</v>
      </c>
      <c r="E100" s="24">
        <v>0</v>
      </c>
      <c r="F100" s="24" t="s">
        <v>13</v>
      </c>
      <c r="G100" s="78">
        <v>8451.9</v>
      </c>
      <c r="H100" s="78">
        <v>8162.7</v>
      </c>
      <c r="I100" s="78">
        <v>8148.17</v>
      </c>
      <c r="J100" s="78">
        <f t="shared" si="5"/>
        <v>96.4063701652883</v>
      </c>
      <c r="K100" s="78">
        <f t="shared" si="3"/>
        <v>99.82199517316575</v>
      </c>
      <c r="M100" s="21"/>
    </row>
    <row r="101" spans="1:13" ht="12.75">
      <c r="A101" s="24">
        <v>942</v>
      </c>
      <c r="B101" s="24">
        <v>6171</v>
      </c>
      <c r="C101" s="24">
        <v>5424</v>
      </c>
      <c r="D101" s="24">
        <v>42</v>
      </c>
      <c r="E101" s="24">
        <v>0</v>
      </c>
      <c r="F101" s="24" t="s">
        <v>249</v>
      </c>
      <c r="G101" s="78">
        <v>450</v>
      </c>
      <c r="H101" s="78">
        <v>510</v>
      </c>
      <c r="I101" s="78">
        <v>486.44</v>
      </c>
      <c r="J101" s="78">
        <f t="shared" si="5"/>
        <v>108.09777777777778</v>
      </c>
      <c r="K101" s="78">
        <f t="shared" si="3"/>
        <v>95.38039215686275</v>
      </c>
      <c r="M101" s="21"/>
    </row>
    <row r="102" spans="1:13" ht="12.75">
      <c r="A102" s="24">
        <v>942</v>
      </c>
      <c r="B102" s="24">
        <v>6171</v>
      </c>
      <c r="C102" s="24">
        <v>5192</v>
      </c>
      <c r="D102" s="24">
        <v>42</v>
      </c>
      <c r="E102" s="24">
        <v>0</v>
      </c>
      <c r="F102" s="24" t="s">
        <v>150</v>
      </c>
      <c r="G102" s="78">
        <v>0</v>
      </c>
      <c r="H102" s="78">
        <v>6</v>
      </c>
      <c r="I102" s="78">
        <v>5.57</v>
      </c>
      <c r="J102" s="78">
        <v>0</v>
      </c>
      <c r="K102" s="78">
        <f t="shared" si="3"/>
        <v>92.83333333333334</v>
      </c>
      <c r="M102" s="21"/>
    </row>
    <row r="103" spans="1:13" ht="12.75">
      <c r="A103" s="24">
        <v>942</v>
      </c>
      <c r="B103" s="24">
        <v>6171</v>
      </c>
      <c r="C103" s="24">
        <v>5021</v>
      </c>
      <c r="D103" s="24">
        <v>42</v>
      </c>
      <c r="E103" s="24">
        <v>4</v>
      </c>
      <c r="F103" s="24" t="s">
        <v>212</v>
      </c>
      <c r="G103" s="78">
        <v>0</v>
      </c>
      <c r="H103" s="78">
        <v>59.8</v>
      </c>
      <c r="I103" s="78">
        <v>0</v>
      </c>
      <c r="J103" s="78">
        <v>0</v>
      </c>
      <c r="K103" s="78">
        <v>0</v>
      </c>
      <c r="M103" s="21"/>
    </row>
    <row r="104" spans="1:13" ht="12.75">
      <c r="A104" s="24">
        <v>942</v>
      </c>
      <c r="B104" s="24">
        <v>6171</v>
      </c>
      <c r="C104" s="24">
        <v>5031</v>
      </c>
      <c r="D104" s="24">
        <v>42</v>
      </c>
      <c r="E104" s="24">
        <v>4</v>
      </c>
      <c r="F104" s="24" t="s">
        <v>516</v>
      </c>
      <c r="G104" s="78">
        <v>0</v>
      </c>
      <c r="H104" s="78">
        <v>14.9</v>
      </c>
      <c r="I104" s="78">
        <v>0</v>
      </c>
      <c r="J104" s="78">
        <v>0</v>
      </c>
      <c r="K104" s="78">
        <v>0</v>
      </c>
      <c r="M104" s="21"/>
    </row>
    <row r="105" spans="1:13" ht="13.5" thickBot="1">
      <c r="A105" s="36">
        <v>942</v>
      </c>
      <c r="B105" s="36">
        <v>6171</v>
      </c>
      <c r="C105" s="36">
        <v>5032</v>
      </c>
      <c r="D105" s="36">
        <v>42</v>
      </c>
      <c r="E105" s="36">
        <v>4</v>
      </c>
      <c r="F105" s="24" t="s">
        <v>13</v>
      </c>
      <c r="G105" s="303">
        <v>0</v>
      </c>
      <c r="H105" s="303">
        <v>5.4</v>
      </c>
      <c r="I105" s="303">
        <v>0</v>
      </c>
      <c r="J105" s="303">
        <v>0</v>
      </c>
      <c r="K105" s="303">
        <v>0</v>
      </c>
      <c r="M105" s="21"/>
    </row>
    <row r="106" spans="1:13" ht="13.5" thickBot="1">
      <c r="A106" s="728" t="s">
        <v>289</v>
      </c>
      <c r="B106" s="729"/>
      <c r="C106" s="729"/>
      <c r="D106" s="729"/>
      <c r="E106" s="729"/>
      <c r="F106" s="730"/>
      <c r="G106" s="65">
        <f>SUM(G74:G105)</f>
        <v>137915.30000000002</v>
      </c>
      <c r="H106" s="65">
        <f>SUM(H74:H105)</f>
        <v>147881.6</v>
      </c>
      <c r="I106" s="65">
        <f>SUM(I74:I105)</f>
        <v>145358.06000000003</v>
      </c>
      <c r="J106" s="344">
        <f t="shared" si="5"/>
        <v>105.39661661904081</v>
      </c>
      <c r="K106" s="345">
        <f t="shared" si="3"/>
        <v>98.2935402375955</v>
      </c>
      <c r="M106" s="21"/>
    </row>
    <row r="107" spans="1:13" ht="9.75" customHeight="1">
      <c r="A107" s="350"/>
      <c r="B107" s="276"/>
      <c r="C107" s="276"/>
      <c r="D107" s="276"/>
      <c r="E107" s="276"/>
      <c r="F107" s="276"/>
      <c r="G107" s="67"/>
      <c r="H107" s="67"/>
      <c r="I107" s="67"/>
      <c r="J107" s="21"/>
      <c r="K107" s="21"/>
      <c r="M107" s="21"/>
    </row>
    <row r="108" spans="1:14" ht="11.25" customHeight="1">
      <c r="A108" s="727" t="s">
        <v>472</v>
      </c>
      <c r="B108" s="727"/>
      <c r="C108" s="727"/>
      <c r="D108" s="727"/>
      <c r="E108" s="727"/>
      <c r="F108" s="727"/>
      <c r="G108" s="21"/>
      <c r="H108" s="21"/>
      <c r="I108" s="21"/>
      <c r="J108" s="21"/>
      <c r="K108" s="21"/>
      <c r="M108" s="21"/>
      <c r="N108" s="21"/>
    </row>
    <row r="109" spans="1:11" ht="54" customHeight="1">
      <c r="A109" s="725" t="s">
        <v>840</v>
      </c>
      <c r="B109" s="726"/>
      <c r="C109" s="726"/>
      <c r="D109" s="726"/>
      <c r="E109" s="726"/>
      <c r="F109" s="726"/>
      <c r="G109" s="713"/>
      <c r="H109" s="713"/>
      <c r="I109" s="713"/>
      <c r="J109" s="713"/>
      <c r="K109" s="713"/>
    </row>
    <row r="110" spans="1:11" ht="7.5" customHeight="1">
      <c r="A110" s="48"/>
      <c r="B110" s="59"/>
      <c r="C110" s="59"/>
      <c r="D110" s="59"/>
      <c r="E110" s="59"/>
      <c r="F110" s="59"/>
      <c r="G110" s="313"/>
      <c r="H110" s="313"/>
      <c r="I110" s="313"/>
      <c r="J110" s="313"/>
      <c r="K110" s="313"/>
    </row>
    <row r="111" spans="1:11" ht="14.25" customHeight="1">
      <c r="A111" s="727" t="s">
        <v>678</v>
      </c>
      <c r="B111" s="727"/>
      <c r="C111" s="727"/>
      <c r="D111" s="727"/>
      <c r="E111" s="727"/>
      <c r="F111" s="727"/>
      <c r="G111" s="313"/>
      <c r="H111" s="313"/>
      <c r="I111" s="313"/>
      <c r="J111" s="313"/>
      <c r="K111" s="313"/>
    </row>
    <row r="112" spans="1:13" ht="42" customHeight="1">
      <c r="A112" s="725" t="s">
        <v>1026</v>
      </c>
      <c r="B112" s="726"/>
      <c r="C112" s="726"/>
      <c r="D112" s="726"/>
      <c r="E112" s="726"/>
      <c r="F112" s="726"/>
      <c r="G112" s="713"/>
      <c r="H112" s="713"/>
      <c r="I112" s="713"/>
      <c r="J112" s="713"/>
      <c r="K112" s="713"/>
      <c r="M112" s="21"/>
    </row>
    <row r="113" spans="1:11" ht="12" customHeight="1">
      <c r="A113" s="60"/>
      <c r="B113" s="59"/>
      <c r="C113" s="59"/>
      <c r="D113" s="59"/>
      <c r="E113" s="59"/>
      <c r="F113" s="59"/>
      <c r="G113" s="59"/>
      <c r="H113" s="59"/>
      <c r="I113" s="59"/>
      <c r="J113" s="21"/>
      <c r="K113" s="21"/>
    </row>
    <row r="114" spans="1:11" ht="13.5" thickBot="1">
      <c r="A114" s="55" t="s">
        <v>408</v>
      </c>
      <c r="B114" s="21"/>
      <c r="C114" s="21"/>
      <c r="D114" s="21"/>
      <c r="E114" s="21"/>
      <c r="F114" s="21"/>
      <c r="G114" s="21"/>
      <c r="H114" s="21"/>
      <c r="I114" s="21"/>
      <c r="J114" s="21"/>
      <c r="K114" s="21"/>
    </row>
    <row r="115" spans="1:11" ht="14.25" customHeight="1" thickBot="1">
      <c r="A115" s="338" t="s">
        <v>235</v>
      </c>
      <c r="B115" s="339" t="s">
        <v>236</v>
      </c>
      <c r="C115" s="339" t="s">
        <v>36</v>
      </c>
      <c r="D115" s="339" t="s">
        <v>282</v>
      </c>
      <c r="E115" s="339" t="s">
        <v>283</v>
      </c>
      <c r="F115" s="339" t="s">
        <v>284</v>
      </c>
      <c r="G115" s="209" t="s">
        <v>253</v>
      </c>
      <c r="H115" s="209" t="s">
        <v>254</v>
      </c>
      <c r="I115" s="209" t="s">
        <v>255</v>
      </c>
      <c r="J115" s="209" t="s">
        <v>256</v>
      </c>
      <c r="K115" s="209" t="s">
        <v>257</v>
      </c>
    </row>
    <row r="116" spans="1:11" s="11" customFormat="1" ht="14.25" customHeight="1">
      <c r="A116" s="281">
        <v>143</v>
      </c>
      <c r="B116" s="498">
        <v>3619</v>
      </c>
      <c r="C116" s="498">
        <v>5139</v>
      </c>
      <c r="D116" s="93">
        <v>43</v>
      </c>
      <c r="E116" s="93">
        <v>0</v>
      </c>
      <c r="F116" s="24" t="s">
        <v>172</v>
      </c>
      <c r="G116" s="68">
        <v>0.5</v>
      </c>
      <c r="H116" s="68">
        <v>1.3</v>
      </c>
      <c r="I116" s="68">
        <v>1.25</v>
      </c>
      <c r="J116" s="68">
        <f aca="true" t="shared" si="6" ref="J116:J146">I116/G116%</f>
        <v>250</v>
      </c>
      <c r="K116" s="68">
        <f aca="true" t="shared" si="7" ref="K116:K146">I116/H116%</f>
        <v>96.15384615384615</v>
      </c>
    </row>
    <row r="117" spans="1:11" s="11" customFormat="1" ht="12.75" customHeight="1">
      <c r="A117" s="207">
        <v>143</v>
      </c>
      <c r="B117" s="207">
        <v>3619</v>
      </c>
      <c r="C117" s="207">
        <v>5169</v>
      </c>
      <c r="D117" s="93">
        <v>43</v>
      </c>
      <c r="E117" s="93">
        <v>0</v>
      </c>
      <c r="F117" s="24" t="s">
        <v>26</v>
      </c>
      <c r="G117" s="68">
        <v>27</v>
      </c>
      <c r="H117" s="68">
        <v>24.2</v>
      </c>
      <c r="I117" s="68">
        <v>24.2</v>
      </c>
      <c r="J117" s="68">
        <f t="shared" si="6"/>
        <v>89.62962962962962</v>
      </c>
      <c r="K117" s="68">
        <f t="shared" si="7"/>
        <v>100</v>
      </c>
    </row>
    <row r="118" spans="1:11" s="11" customFormat="1" ht="12.75" customHeight="1">
      <c r="A118" s="104">
        <v>143</v>
      </c>
      <c r="B118" s="104">
        <v>3619</v>
      </c>
      <c r="C118" s="104">
        <v>5192</v>
      </c>
      <c r="D118" s="93">
        <v>43</v>
      </c>
      <c r="E118" s="93">
        <v>0</v>
      </c>
      <c r="F118" s="93" t="s">
        <v>150</v>
      </c>
      <c r="G118" s="68">
        <v>10</v>
      </c>
      <c r="H118" s="68">
        <v>0</v>
      </c>
      <c r="I118" s="68">
        <v>0</v>
      </c>
      <c r="J118" s="68">
        <f t="shared" si="6"/>
        <v>0</v>
      </c>
      <c r="K118" s="68">
        <v>0</v>
      </c>
    </row>
    <row r="119" spans="1:11" s="11" customFormat="1" ht="12.75" customHeight="1">
      <c r="A119" s="104">
        <v>743</v>
      </c>
      <c r="B119" s="104">
        <v>5512</v>
      </c>
      <c r="C119" s="104">
        <v>5132</v>
      </c>
      <c r="D119" s="93">
        <v>43</v>
      </c>
      <c r="E119" s="93">
        <v>0</v>
      </c>
      <c r="F119" s="93" t="s">
        <v>16</v>
      </c>
      <c r="G119" s="68">
        <v>2</v>
      </c>
      <c r="H119" s="68">
        <v>0.2</v>
      </c>
      <c r="I119" s="68">
        <v>0.17</v>
      </c>
      <c r="J119" s="68">
        <f t="shared" si="6"/>
        <v>8.5</v>
      </c>
      <c r="K119" s="68">
        <f t="shared" si="7"/>
        <v>85</v>
      </c>
    </row>
    <row r="120" spans="1:11" s="11" customFormat="1" ht="12.75" customHeight="1">
      <c r="A120" s="104">
        <v>743</v>
      </c>
      <c r="B120" s="104">
        <v>5512</v>
      </c>
      <c r="C120" s="104">
        <v>5132</v>
      </c>
      <c r="D120" s="93">
        <v>43</v>
      </c>
      <c r="E120" s="93">
        <v>81</v>
      </c>
      <c r="F120" s="93" t="s">
        <v>16</v>
      </c>
      <c r="G120" s="68">
        <v>0</v>
      </c>
      <c r="H120" s="68">
        <v>61</v>
      </c>
      <c r="I120" s="68">
        <v>61</v>
      </c>
      <c r="J120" s="68">
        <v>0</v>
      </c>
      <c r="K120" s="68">
        <f t="shared" si="7"/>
        <v>100</v>
      </c>
    </row>
    <row r="121" spans="1:11" ht="12.75">
      <c r="A121" s="24">
        <v>743</v>
      </c>
      <c r="B121" s="24">
        <v>5512</v>
      </c>
      <c r="C121" s="24">
        <v>5133</v>
      </c>
      <c r="D121" s="24">
        <v>43</v>
      </c>
      <c r="E121" s="24">
        <v>0</v>
      </c>
      <c r="F121" s="24" t="s">
        <v>28</v>
      </c>
      <c r="G121" s="78">
        <v>1</v>
      </c>
      <c r="H121" s="78">
        <v>1</v>
      </c>
      <c r="I121" s="78">
        <v>0.97</v>
      </c>
      <c r="J121" s="78">
        <f t="shared" si="6"/>
        <v>97</v>
      </c>
      <c r="K121" s="68">
        <f t="shared" si="7"/>
        <v>97</v>
      </c>
    </row>
    <row r="122" spans="1:11" ht="12.75">
      <c r="A122" s="24">
        <v>743</v>
      </c>
      <c r="B122" s="24">
        <v>5512</v>
      </c>
      <c r="C122" s="24">
        <v>5134</v>
      </c>
      <c r="D122" s="24">
        <v>43</v>
      </c>
      <c r="E122" s="24">
        <v>0</v>
      </c>
      <c r="F122" s="24" t="s">
        <v>151</v>
      </c>
      <c r="G122" s="78">
        <v>2</v>
      </c>
      <c r="H122" s="78">
        <v>1</v>
      </c>
      <c r="I122" s="78">
        <v>0.92</v>
      </c>
      <c r="J122" s="68">
        <f t="shared" si="6"/>
        <v>46</v>
      </c>
      <c r="K122" s="68">
        <f t="shared" si="7"/>
        <v>92</v>
      </c>
    </row>
    <row r="123" spans="1:11" ht="12.75">
      <c r="A123" s="24">
        <v>743</v>
      </c>
      <c r="B123" s="24">
        <v>5512</v>
      </c>
      <c r="C123" s="24">
        <v>5134</v>
      </c>
      <c r="D123" s="24">
        <v>43</v>
      </c>
      <c r="E123" s="24">
        <v>81</v>
      </c>
      <c r="F123" s="24" t="s">
        <v>151</v>
      </c>
      <c r="G123" s="78">
        <v>0</v>
      </c>
      <c r="H123" s="78">
        <v>8.2</v>
      </c>
      <c r="I123" s="78">
        <v>8.2</v>
      </c>
      <c r="J123" s="68">
        <v>0</v>
      </c>
      <c r="K123" s="68">
        <f t="shared" si="7"/>
        <v>100</v>
      </c>
    </row>
    <row r="124" spans="1:11" ht="12.75">
      <c r="A124" s="24">
        <v>743</v>
      </c>
      <c r="B124" s="24">
        <v>5512</v>
      </c>
      <c r="C124" s="24">
        <v>5137</v>
      </c>
      <c r="D124" s="24">
        <v>43</v>
      </c>
      <c r="E124" s="24">
        <v>0</v>
      </c>
      <c r="F124" s="24" t="s">
        <v>63</v>
      </c>
      <c r="G124" s="78">
        <v>2</v>
      </c>
      <c r="H124" s="78">
        <v>35.1</v>
      </c>
      <c r="I124" s="78">
        <v>35.02</v>
      </c>
      <c r="J124" s="68">
        <f t="shared" si="6"/>
        <v>1751.0000000000002</v>
      </c>
      <c r="K124" s="68">
        <f t="shared" si="7"/>
        <v>99.77207977207978</v>
      </c>
    </row>
    <row r="125" spans="1:11" ht="12.75">
      <c r="A125" s="24">
        <v>743</v>
      </c>
      <c r="B125" s="24">
        <v>5512</v>
      </c>
      <c r="C125" s="24">
        <v>5137</v>
      </c>
      <c r="D125" s="24">
        <v>43</v>
      </c>
      <c r="E125" s="24">
        <v>81</v>
      </c>
      <c r="F125" s="24" t="s">
        <v>63</v>
      </c>
      <c r="G125" s="78">
        <v>0</v>
      </c>
      <c r="H125" s="78">
        <v>32.3</v>
      </c>
      <c r="I125" s="78">
        <v>32.3</v>
      </c>
      <c r="J125" s="68">
        <v>0</v>
      </c>
      <c r="K125" s="68">
        <f t="shared" si="7"/>
        <v>100</v>
      </c>
    </row>
    <row r="126" spans="1:11" ht="12.75">
      <c r="A126" s="24">
        <v>743</v>
      </c>
      <c r="B126" s="24">
        <v>5512</v>
      </c>
      <c r="C126" s="24">
        <v>5139</v>
      </c>
      <c r="D126" s="24">
        <v>43</v>
      </c>
      <c r="E126" s="24">
        <v>0</v>
      </c>
      <c r="F126" s="24" t="s">
        <v>172</v>
      </c>
      <c r="G126" s="78">
        <v>15</v>
      </c>
      <c r="H126" s="78">
        <v>12.8</v>
      </c>
      <c r="I126" s="78">
        <v>12.78</v>
      </c>
      <c r="J126" s="78">
        <f t="shared" si="6"/>
        <v>85.2</v>
      </c>
      <c r="K126" s="68">
        <f t="shared" si="7"/>
        <v>99.84375</v>
      </c>
    </row>
    <row r="127" spans="1:11" ht="12.75">
      <c r="A127" s="24">
        <v>743</v>
      </c>
      <c r="B127" s="24">
        <v>5512</v>
      </c>
      <c r="C127" s="24">
        <v>5139</v>
      </c>
      <c r="D127" s="24">
        <v>43</v>
      </c>
      <c r="E127" s="24">
        <v>81</v>
      </c>
      <c r="F127" s="24" t="s">
        <v>172</v>
      </c>
      <c r="G127" s="78">
        <v>0</v>
      </c>
      <c r="H127" s="78">
        <v>29</v>
      </c>
      <c r="I127" s="78">
        <v>29</v>
      </c>
      <c r="J127" s="68">
        <v>0</v>
      </c>
      <c r="K127" s="68">
        <f t="shared" si="7"/>
        <v>100</v>
      </c>
    </row>
    <row r="128" spans="1:11" ht="12.75">
      <c r="A128" s="24">
        <v>743</v>
      </c>
      <c r="B128" s="24">
        <v>5512</v>
      </c>
      <c r="C128" s="24">
        <v>5151</v>
      </c>
      <c r="D128" s="24">
        <v>43</v>
      </c>
      <c r="E128" s="24">
        <v>0</v>
      </c>
      <c r="F128" s="24" t="s">
        <v>117</v>
      </c>
      <c r="G128" s="78">
        <v>12</v>
      </c>
      <c r="H128" s="78">
        <v>8.5</v>
      </c>
      <c r="I128" s="78">
        <v>8.46</v>
      </c>
      <c r="J128" s="68">
        <f t="shared" si="6"/>
        <v>70.50000000000001</v>
      </c>
      <c r="K128" s="68">
        <f t="shared" si="7"/>
        <v>99.52941176470588</v>
      </c>
    </row>
    <row r="129" spans="1:11" ht="12.75">
      <c r="A129" s="24">
        <v>743</v>
      </c>
      <c r="B129" s="24">
        <v>5512</v>
      </c>
      <c r="C129" s="24">
        <v>5152</v>
      </c>
      <c r="D129" s="24">
        <v>43</v>
      </c>
      <c r="E129" s="24">
        <v>0</v>
      </c>
      <c r="F129" s="24" t="s">
        <v>118</v>
      </c>
      <c r="G129" s="78">
        <v>75</v>
      </c>
      <c r="H129" s="78">
        <v>73</v>
      </c>
      <c r="I129" s="78">
        <v>71.12</v>
      </c>
      <c r="J129" s="68">
        <f t="shared" si="6"/>
        <v>94.82666666666667</v>
      </c>
      <c r="K129" s="68">
        <f t="shared" si="7"/>
        <v>97.42465753424658</v>
      </c>
    </row>
    <row r="130" spans="1:11" ht="12.75">
      <c r="A130" s="24">
        <v>743</v>
      </c>
      <c r="B130" s="24">
        <v>5512</v>
      </c>
      <c r="C130" s="24">
        <v>5154</v>
      </c>
      <c r="D130" s="24">
        <v>43</v>
      </c>
      <c r="E130" s="24">
        <v>0</v>
      </c>
      <c r="F130" s="24" t="s">
        <v>119</v>
      </c>
      <c r="G130" s="78">
        <v>90</v>
      </c>
      <c r="H130" s="78">
        <v>96.6</v>
      </c>
      <c r="I130" s="78">
        <v>96.34</v>
      </c>
      <c r="J130" s="68">
        <f t="shared" si="6"/>
        <v>107.04444444444445</v>
      </c>
      <c r="K130" s="68">
        <f t="shared" si="7"/>
        <v>99.73084886128365</v>
      </c>
    </row>
    <row r="131" spans="1:11" ht="12.75">
      <c r="A131" s="24">
        <v>743</v>
      </c>
      <c r="B131" s="24">
        <v>5512</v>
      </c>
      <c r="C131" s="24">
        <v>5156</v>
      </c>
      <c r="D131" s="24">
        <v>43</v>
      </c>
      <c r="E131" s="24">
        <v>0</v>
      </c>
      <c r="F131" s="24" t="s">
        <v>64</v>
      </c>
      <c r="G131" s="78">
        <v>83</v>
      </c>
      <c r="H131" s="78">
        <v>83</v>
      </c>
      <c r="I131" s="78">
        <v>81.93</v>
      </c>
      <c r="J131" s="68">
        <f t="shared" si="6"/>
        <v>98.71084337349399</v>
      </c>
      <c r="K131" s="68">
        <f t="shared" si="7"/>
        <v>98.71084337349399</v>
      </c>
    </row>
    <row r="132" spans="1:11" ht="12.75">
      <c r="A132" s="24">
        <v>743</v>
      </c>
      <c r="B132" s="24">
        <v>5512</v>
      </c>
      <c r="C132" s="24">
        <v>5156</v>
      </c>
      <c r="D132" s="24">
        <v>43</v>
      </c>
      <c r="E132" s="24">
        <v>81</v>
      </c>
      <c r="F132" s="24" t="s">
        <v>64</v>
      </c>
      <c r="G132" s="78">
        <v>0</v>
      </c>
      <c r="H132" s="78">
        <v>35</v>
      </c>
      <c r="I132" s="78">
        <v>35</v>
      </c>
      <c r="J132" s="68">
        <v>0</v>
      </c>
      <c r="K132" s="68">
        <f t="shared" si="7"/>
        <v>100</v>
      </c>
    </row>
    <row r="133" spans="1:11" ht="12.75">
      <c r="A133" s="24">
        <v>743</v>
      </c>
      <c r="B133" s="24">
        <v>5512</v>
      </c>
      <c r="C133" s="24">
        <v>5162</v>
      </c>
      <c r="D133" s="24">
        <v>43</v>
      </c>
      <c r="E133" s="24">
        <v>0</v>
      </c>
      <c r="F133" s="24" t="s">
        <v>62</v>
      </c>
      <c r="G133" s="78">
        <v>4</v>
      </c>
      <c r="H133" s="78">
        <v>0.5</v>
      </c>
      <c r="I133" s="78">
        <v>0.5</v>
      </c>
      <c r="J133" s="68">
        <f t="shared" si="6"/>
        <v>12.5</v>
      </c>
      <c r="K133" s="68">
        <f t="shared" si="7"/>
        <v>100</v>
      </c>
    </row>
    <row r="134" spans="1:11" ht="12.75">
      <c r="A134" s="24">
        <v>743</v>
      </c>
      <c r="B134" s="24">
        <v>5512</v>
      </c>
      <c r="C134" s="24">
        <v>5163</v>
      </c>
      <c r="D134" s="24">
        <v>43</v>
      </c>
      <c r="E134" s="24">
        <v>0</v>
      </c>
      <c r="F134" s="24" t="s">
        <v>61</v>
      </c>
      <c r="G134" s="78">
        <v>152</v>
      </c>
      <c r="H134" s="78">
        <v>11.1</v>
      </c>
      <c r="I134" s="78">
        <v>11.04</v>
      </c>
      <c r="J134" s="68">
        <f t="shared" si="6"/>
        <v>7.263157894736842</v>
      </c>
      <c r="K134" s="68">
        <f t="shared" si="7"/>
        <v>99.45945945945945</v>
      </c>
    </row>
    <row r="135" spans="1:11" ht="12.75">
      <c r="A135" s="24">
        <v>743</v>
      </c>
      <c r="B135" s="24">
        <v>5512</v>
      </c>
      <c r="C135" s="24">
        <v>5164</v>
      </c>
      <c r="D135" s="24">
        <v>43</v>
      </c>
      <c r="E135" s="24">
        <v>0</v>
      </c>
      <c r="F135" s="24" t="s">
        <v>55</v>
      </c>
      <c r="G135" s="78">
        <v>20</v>
      </c>
      <c r="H135" s="78">
        <v>0</v>
      </c>
      <c r="I135" s="78">
        <v>0</v>
      </c>
      <c r="J135" s="78">
        <f t="shared" si="6"/>
        <v>0</v>
      </c>
      <c r="K135" s="78">
        <v>0</v>
      </c>
    </row>
    <row r="136" spans="1:11" ht="12.75">
      <c r="A136" s="24">
        <v>743</v>
      </c>
      <c r="B136" s="24">
        <v>5512</v>
      </c>
      <c r="C136" s="24">
        <v>5166</v>
      </c>
      <c r="D136" s="24">
        <v>43</v>
      </c>
      <c r="E136" s="24">
        <v>0</v>
      </c>
      <c r="F136" s="24" t="s">
        <v>25</v>
      </c>
      <c r="G136" s="78">
        <v>0.5</v>
      </c>
      <c r="H136" s="78">
        <v>4</v>
      </c>
      <c r="I136" s="78">
        <v>4</v>
      </c>
      <c r="J136" s="68">
        <f t="shared" si="6"/>
        <v>800</v>
      </c>
      <c r="K136" s="68">
        <f t="shared" si="7"/>
        <v>100</v>
      </c>
    </row>
    <row r="137" spans="1:11" ht="12.75">
      <c r="A137" s="24">
        <v>743</v>
      </c>
      <c r="B137" s="24">
        <v>5512</v>
      </c>
      <c r="C137" s="24">
        <v>5167</v>
      </c>
      <c r="D137" s="24">
        <v>43</v>
      </c>
      <c r="E137" s="24">
        <v>0</v>
      </c>
      <c r="F137" s="24" t="s">
        <v>76</v>
      </c>
      <c r="G137" s="78">
        <v>10</v>
      </c>
      <c r="H137" s="78">
        <v>3</v>
      </c>
      <c r="I137" s="78">
        <v>3</v>
      </c>
      <c r="J137" s="68">
        <f t="shared" si="6"/>
        <v>30</v>
      </c>
      <c r="K137" s="68">
        <f t="shared" si="7"/>
        <v>100</v>
      </c>
    </row>
    <row r="138" spans="1:11" ht="12.75">
      <c r="A138" s="24">
        <v>743</v>
      </c>
      <c r="B138" s="24">
        <v>5512</v>
      </c>
      <c r="C138" s="24">
        <v>5167</v>
      </c>
      <c r="D138" s="24">
        <v>43</v>
      </c>
      <c r="E138" s="24">
        <v>81</v>
      </c>
      <c r="F138" s="24" t="s">
        <v>76</v>
      </c>
      <c r="G138" s="78">
        <v>0</v>
      </c>
      <c r="H138" s="78">
        <v>5</v>
      </c>
      <c r="I138" s="78">
        <v>5</v>
      </c>
      <c r="J138" s="68">
        <v>0</v>
      </c>
      <c r="K138" s="68">
        <f t="shared" si="7"/>
        <v>100</v>
      </c>
    </row>
    <row r="139" spans="1:11" ht="12.75">
      <c r="A139" s="24">
        <v>743</v>
      </c>
      <c r="B139" s="24">
        <v>5512</v>
      </c>
      <c r="C139" s="24">
        <v>5169</v>
      </c>
      <c r="D139" s="24">
        <v>43</v>
      </c>
      <c r="E139" s="24">
        <v>0</v>
      </c>
      <c r="F139" s="24" t="s">
        <v>26</v>
      </c>
      <c r="G139" s="78">
        <v>55</v>
      </c>
      <c r="H139" s="78">
        <v>71.9</v>
      </c>
      <c r="I139" s="78">
        <v>71.84</v>
      </c>
      <c r="J139" s="78">
        <f t="shared" si="6"/>
        <v>130.61818181818182</v>
      </c>
      <c r="K139" s="78">
        <f t="shared" si="7"/>
        <v>99.91655076495131</v>
      </c>
    </row>
    <row r="140" spans="1:11" ht="12.75">
      <c r="A140" s="24">
        <v>743</v>
      </c>
      <c r="B140" s="24">
        <v>5512</v>
      </c>
      <c r="C140" s="24">
        <v>5169</v>
      </c>
      <c r="D140" s="24">
        <v>43</v>
      </c>
      <c r="E140" s="24">
        <v>81</v>
      </c>
      <c r="F140" s="24" t="s">
        <v>26</v>
      </c>
      <c r="G140" s="78">
        <v>0</v>
      </c>
      <c r="H140" s="78">
        <v>44.5</v>
      </c>
      <c r="I140" s="78">
        <v>44.5</v>
      </c>
      <c r="J140" s="68">
        <v>0</v>
      </c>
      <c r="K140" s="68">
        <v>2</v>
      </c>
    </row>
    <row r="141" spans="1:11" ht="12.75">
      <c r="A141" s="24">
        <v>743</v>
      </c>
      <c r="B141" s="24">
        <v>5512</v>
      </c>
      <c r="C141" s="24">
        <v>5171</v>
      </c>
      <c r="D141" s="24">
        <v>43</v>
      </c>
      <c r="E141" s="24">
        <v>0</v>
      </c>
      <c r="F141" s="24" t="s">
        <v>15</v>
      </c>
      <c r="G141" s="78">
        <v>20</v>
      </c>
      <c r="H141" s="78">
        <v>34.8</v>
      </c>
      <c r="I141" s="78">
        <v>34.71</v>
      </c>
      <c r="J141" s="68">
        <f t="shared" si="6"/>
        <v>173.54999999999998</v>
      </c>
      <c r="K141" s="68">
        <f t="shared" si="7"/>
        <v>99.74137931034484</v>
      </c>
    </row>
    <row r="142" spans="1:11" ht="12.75">
      <c r="A142" s="24">
        <v>743</v>
      </c>
      <c r="B142" s="24">
        <v>5512</v>
      </c>
      <c r="C142" s="24">
        <v>5171</v>
      </c>
      <c r="D142" s="24">
        <v>43</v>
      </c>
      <c r="E142" s="24">
        <v>81</v>
      </c>
      <c r="F142" s="24" t="s">
        <v>15</v>
      </c>
      <c r="G142" s="78">
        <v>0</v>
      </c>
      <c r="H142" s="78">
        <v>165</v>
      </c>
      <c r="I142" s="78">
        <v>165</v>
      </c>
      <c r="J142" s="68">
        <v>0</v>
      </c>
      <c r="K142" s="68">
        <f t="shared" si="7"/>
        <v>100</v>
      </c>
    </row>
    <row r="143" spans="1:11" ht="12.75">
      <c r="A143" s="24">
        <v>743</v>
      </c>
      <c r="B143" s="24">
        <v>5512</v>
      </c>
      <c r="C143" s="24">
        <v>5175</v>
      </c>
      <c r="D143" s="24">
        <v>43</v>
      </c>
      <c r="E143" s="24">
        <v>0</v>
      </c>
      <c r="F143" s="24" t="s">
        <v>222</v>
      </c>
      <c r="G143" s="78">
        <v>6</v>
      </c>
      <c r="H143" s="78">
        <v>6</v>
      </c>
      <c r="I143" s="78">
        <v>6</v>
      </c>
      <c r="J143" s="68">
        <f t="shared" si="6"/>
        <v>100</v>
      </c>
      <c r="K143" s="68">
        <f t="shared" si="7"/>
        <v>100</v>
      </c>
    </row>
    <row r="144" spans="1:11" ht="12.75">
      <c r="A144" s="24">
        <v>943</v>
      </c>
      <c r="B144" s="24">
        <v>6171</v>
      </c>
      <c r="C144" s="24">
        <v>5169</v>
      </c>
      <c r="D144" s="24">
        <v>43</v>
      </c>
      <c r="E144" s="24">
        <v>0</v>
      </c>
      <c r="F144" s="24" t="s">
        <v>26</v>
      </c>
      <c r="G144" s="303">
        <v>5</v>
      </c>
      <c r="H144" s="303">
        <v>0</v>
      </c>
      <c r="I144" s="303">
        <v>0</v>
      </c>
      <c r="J144" s="68">
        <f t="shared" si="6"/>
        <v>0</v>
      </c>
      <c r="K144" s="68">
        <v>0</v>
      </c>
    </row>
    <row r="145" spans="1:11" ht="13.5" thickBot="1">
      <c r="A145" s="36">
        <v>943</v>
      </c>
      <c r="B145" s="36">
        <v>6171</v>
      </c>
      <c r="C145" s="36">
        <v>5175</v>
      </c>
      <c r="D145" s="36">
        <v>43</v>
      </c>
      <c r="E145" s="36">
        <v>0</v>
      </c>
      <c r="F145" s="36" t="s">
        <v>222</v>
      </c>
      <c r="G145" s="303">
        <v>8</v>
      </c>
      <c r="H145" s="303">
        <v>8</v>
      </c>
      <c r="I145" s="303">
        <v>7.96</v>
      </c>
      <c r="J145" s="342">
        <f t="shared" si="6"/>
        <v>99.5</v>
      </c>
      <c r="K145" s="342">
        <f t="shared" si="7"/>
        <v>99.5</v>
      </c>
    </row>
    <row r="146" spans="1:13" ht="13.5" thickBot="1">
      <c r="A146" s="269" t="s">
        <v>289</v>
      </c>
      <c r="B146" s="343"/>
      <c r="C146" s="343"/>
      <c r="D146" s="343"/>
      <c r="E146" s="343"/>
      <c r="F146" s="343"/>
      <c r="G146" s="65">
        <f>SUM(G116:G145)</f>
        <v>600</v>
      </c>
      <c r="H146" s="65">
        <f>SUM(H116:H145)</f>
        <v>856</v>
      </c>
      <c r="I146" s="65">
        <f>SUM(I116:I145)</f>
        <v>852.2100000000002</v>
      </c>
      <c r="J146" s="345">
        <f t="shared" si="6"/>
        <v>142.03500000000003</v>
      </c>
      <c r="K146" s="499">
        <f t="shared" si="7"/>
        <v>99.55724299065422</v>
      </c>
      <c r="M146" s="21"/>
    </row>
    <row r="147" spans="1:13" ht="13.5" customHeight="1">
      <c r="A147" s="44"/>
      <c r="B147" s="23"/>
      <c r="C147" s="23"/>
      <c r="D147" s="23"/>
      <c r="E147" s="23"/>
      <c r="F147" s="23"/>
      <c r="G147" s="67"/>
      <c r="H147" s="67"/>
      <c r="I147" s="67"/>
      <c r="J147" s="347"/>
      <c r="K147" s="347"/>
      <c r="M147" s="21"/>
    </row>
    <row r="148" spans="1:11" ht="12.75">
      <c r="A148" s="58" t="s">
        <v>169</v>
      </c>
      <c r="B148" s="21"/>
      <c r="C148" s="21"/>
      <c r="D148" s="21"/>
      <c r="E148" s="21"/>
      <c r="F148" s="21"/>
      <c r="G148" s="21"/>
      <c r="H148" s="21"/>
      <c r="I148" s="21"/>
      <c r="J148" s="21"/>
      <c r="K148" s="21"/>
    </row>
    <row r="149" spans="1:11" ht="39" customHeight="1">
      <c r="A149" s="725" t="s">
        <v>801</v>
      </c>
      <c r="B149" s="726"/>
      <c r="C149" s="726"/>
      <c r="D149" s="726"/>
      <c r="E149" s="726"/>
      <c r="F149" s="726"/>
      <c r="G149" s="713"/>
      <c r="H149" s="713"/>
      <c r="I149" s="713"/>
      <c r="J149" s="713"/>
      <c r="K149" s="713"/>
    </row>
    <row r="150" spans="1:11" ht="11.25" customHeight="1">
      <c r="A150" s="55"/>
      <c r="B150" s="21"/>
      <c r="C150" s="21"/>
      <c r="D150" s="21"/>
      <c r="E150" s="21"/>
      <c r="F150" s="21"/>
      <c r="G150" s="21"/>
      <c r="H150" s="21"/>
      <c r="I150" s="21"/>
      <c r="J150" s="21"/>
      <c r="K150" s="21"/>
    </row>
    <row r="151" spans="1:11" ht="12.75">
      <c r="A151" s="58" t="s">
        <v>748</v>
      </c>
      <c r="B151" s="21"/>
      <c r="C151" s="21"/>
      <c r="D151" s="21"/>
      <c r="E151" s="21"/>
      <c r="F151" s="21"/>
      <c r="G151" s="21"/>
      <c r="H151" s="21"/>
      <c r="I151" s="21"/>
      <c r="J151" s="21"/>
      <c r="K151" s="21"/>
    </row>
    <row r="152" spans="1:11" ht="68.25" customHeight="1">
      <c r="A152" s="725" t="s">
        <v>803</v>
      </c>
      <c r="B152" s="726"/>
      <c r="C152" s="726"/>
      <c r="D152" s="726"/>
      <c r="E152" s="726"/>
      <c r="F152" s="726"/>
      <c r="G152" s="713"/>
      <c r="H152" s="713"/>
      <c r="I152" s="713"/>
      <c r="J152" s="713"/>
      <c r="K152" s="713"/>
    </row>
    <row r="153" spans="1:11" ht="12" customHeight="1">
      <c r="A153" s="21"/>
      <c r="B153" s="21"/>
      <c r="C153" s="21"/>
      <c r="D153" s="21"/>
      <c r="E153" s="21"/>
      <c r="F153" s="21"/>
      <c r="G153" s="21"/>
      <c r="H153" s="21"/>
      <c r="I153" s="21"/>
      <c r="J153" s="21"/>
      <c r="K153" s="21"/>
    </row>
    <row r="154" spans="1:11" ht="12.75">
      <c r="A154" s="58" t="s">
        <v>44</v>
      </c>
      <c r="B154" s="21"/>
      <c r="C154" s="21"/>
      <c r="D154" s="21"/>
      <c r="E154" s="21"/>
      <c r="F154" s="21"/>
      <c r="G154" s="21"/>
      <c r="H154" s="21"/>
      <c r="I154" s="21"/>
      <c r="J154" s="21"/>
      <c r="K154" s="21"/>
    </row>
    <row r="155" spans="1:11" ht="27.75" customHeight="1">
      <c r="A155" s="725" t="s">
        <v>802</v>
      </c>
      <c r="B155" s="726"/>
      <c r="C155" s="726"/>
      <c r="D155" s="726"/>
      <c r="E155" s="726"/>
      <c r="F155" s="726"/>
      <c r="G155" s="713"/>
      <c r="H155" s="713"/>
      <c r="I155" s="713"/>
      <c r="J155" s="713"/>
      <c r="K155" s="713"/>
    </row>
    <row r="156" spans="1:11" ht="12.75">
      <c r="A156" s="21"/>
      <c r="B156" s="21"/>
      <c r="C156" s="21"/>
      <c r="D156" s="21"/>
      <c r="E156" s="21"/>
      <c r="F156" s="21"/>
      <c r="G156" s="21"/>
      <c r="H156" s="21"/>
      <c r="I156" s="21"/>
      <c r="J156" s="21"/>
      <c r="K156" s="21"/>
    </row>
    <row r="157" spans="1:11" ht="12.75">
      <c r="A157" s="21"/>
      <c r="B157" s="21"/>
      <c r="C157" s="21"/>
      <c r="D157" s="21"/>
      <c r="E157" s="21"/>
      <c r="F157" s="21"/>
      <c r="G157" s="21"/>
      <c r="H157" s="21"/>
      <c r="I157" s="21"/>
      <c r="J157" s="21"/>
      <c r="K157" s="21"/>
    </row>
    <row r="158" spans="1:11" ht="12.75">
      <c r="A158" s="21"/>
      <c r="B158" s="21"/>
      <c r="C158" s="21"/>
      <c r="D158" s="21"/>
      <c r="E158" s="21"/>
      <c r="F158" s="21"/>
      <c r="G158" s="21"/>
      <c r="H158" s="21"/>
      <c r="I158" s="21"/>
      <c r="J158" s="21"/>
      <c r="K158" s="21"/>
    </row>
  </sheetData>
  <sheetProtection/>
  <mergeCells count="23">
    <mergeCell ref="A155:K155"/>
    <mergeCell ref="A149:K149"/>
    <mergeCell ref="A152:K152"/>
    <mergeCell ref="A112:K112"/>
    <mergeCell ref="A70:K70"/>
    <mergeCell ref="A67:F67"/>
    <mergeCell ref="A12:K12"/>
    <mergeCell ref="A24:F24"/>
    <mergeCell ref="A22:K22"/>
    <mergeCell ref="A30:K30"/>
    <mergeCell ref="A33:F33"/>
    <mergeCell ref="A21:G21"/>
    <mergeCell ref="A29:F29"/>
    <mergeCell ref="A46:F46"/>
    <mergeCell ref="A106:F106"/>
    <mergeCell ref="A109:K109"/>
    <mergeCell ref="A111:F111"/>
    <mergeCell ref="A108:F108"/>
    <mergeCell ref="A69:F69"/>
    <mergeCell ref="A47:K47"/>
    <mergeCell ref="A68:K68"/>
    <mergeCell ref="A64:F64"/>
    <mergeCell ref="A65:K65"/>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dimension ref="A1:K48"/>
  <sheetViews>
    <sheetView zoomScalePageLayoutView="0" workbookViewId="0" topLeftCell="A18">
      <selection activeCell="A42" sqref="A42"/>
    </sheetView>
  </sheetViews>
  <sheetFormatPr defaultColWidth="9.00390625" defaultRowHeight="12.75"/>
  <cols>
    <col min="1" max="1" width="4.625" style="0" customWidth="1"/>
    <col min="2" max="3" width="5.625" style="0" customWidth="1"/>
    <col min="4" max="4" width="6.50390625" style="0" customWidth="1"/>
    <col min="5" max="5" width="9.875" style="0" customWidth="1"/>
    <col min="6" max="6" width="42.625" style="0" customWidth="1"/>
    <col min="7" max="7" width="10.375" style="0" customWidth="1"/>
    <col min="8" max="8" width="10.00390625" style="0" customWidth="1"/>
    <col min="9" max="9" width="16.00390625" style="0" customWidth="1"/>
  </cols>
  <sheetData>
    <row r="1" spans="1:11" ht="19.5" customHeight="1">
      <c r="A1" s="332" t="s">
        <v>562</v>
      </c>
      <c r="B1" s="332"/>
      <c r="C1" s="21"/>
      <c r="D1" s="21"/>
      <c r="E1" s="21"/>
      <c r="F1" s="21"/>
      <c r="G1" s="21"/>
      <c r="H1" s="21"/>
      <c r="I1" s="21"/>
      <c r="J1" s="21"/>
      <c r="K1" s="21"/>
    </row>
    <row r="2" spans="1:11" ht="8.25" customHeight="1">
      <c r="A2" s="332"/>
      <c r="B2" s="332"/>
      <c r="C2" s="21"/>
      <c r="D2" s="21"/>
      <c r="E2" s="21"/>
      <c r="F2" s="21"/>
      <c r="G2" s="21"/>
      <c r="H2" s="21"/>
      <c r="I2" s="21"/>
      <c r="J2" s="21"/>
      <c r="K2" s="21"/>
    </row>
    <row r="3" spans="1:11" ht="19.5" customHeight="1" thickBot="1">
      <c r="A3" s="44" t="s">
        <v>563</v>
      </c>
      <c r="B3" s="23"/>
      <c r="C3" s="23"/>
      <c r="D3" s="23"/>
      <c r="E3" s="23"/>
      <c r="F3" s="23"/>
      <c r="G3" s="67"/>
      <c r="H3" s="67"/>
      <c r="I3" s="67"/>
      <c r="J3" s="347"/>
      <c r="K3" s="347"/>
    </row>
    <row r="4" spans="1:11" ht="14.25" customHeight="1" thickBot="1">
      <c r="A4" s="8" t="s">
        <v>235</v>
      </c>
      <c r="B4" s="4" t="s">
        <v>236</v>
      </c>
      <c r="C4" s="4" t="s">
        <v>36</v>
      </c>
      <c r="D4" s="4" t="s">
        <v>282</v>
      </c>
      <c r="E4" s="4" t="s">
        <v>283</v>
      </c>
      <c r="F4" s="26" t="s">
        <v>284</v>
      </c>
      <c r="G4" s="19" t="s">
        <v>253</v>
      </c>
      <c r="H4" s="19" t="s">
        <v>254</v>
      </c>
      <c r="I4" s="19" t="s">
        <v>255</v>
      </c>
      <c r="J4" s="209" t="s">
        <v>256</v>
      </c>
      <c r="K4" s="209" t="s">
        <v>257</v>
      </c>
    </row>
    <row r="5" spans="1:11" ht="14.25" customHeight="1" hidden="1">
      <c r="A5" s="24">
        <v>940</v>
      </c>
      <c r="B5" s="24">
        <v>6171</v>
      </c>
      <c r="C5" s="24">
        <v>5137</v>
      </c>
      <c r="D5" s="24">
        <v>10859</v>
      </c>
      <c r="E5" s="24">
        <v>104113013</v>
      </c>
      <c r="F5" s="24" t="s">
        <v>63</v>
      </c>
      <c r="G5" s="78">
        <v>0</v>
      </c>
      <c r="H5" s="78"/>
      <c r="I5" s="78">
        <v>0</v>
      </c>
      <c r="J5" s="78">
        <v>0</v>
      </c>
      <c r="K5" s="68" t="e">
        <f aca="true" t="shared" si="0" ref="K5:K14">I5/H5%</f>
        <v>#DIV/0!</v>
      </c>
    </row>
    <row r="6" spans="1:11" ht="14.25" customHeight="1">
      <c r="A6" s="24">
        <v>940</v>
      </c>
      <c r="B6" s="24">
        <v>6171</v>
      </c>
      <c r="C6" s="24">
        <v>5164</v>
      </c>
      <c r="D6" s="24">
        <v>10859</v>
      </c>
      <c r="E6" s="24">
        <v>104113013</v>
      </c>
      <c r="F6" s="24" t="s">
        <v>55</v>
      </c>
      <c r="G6" s="78">
        <v>0</v>
      </c>
      <c r="H6" s="78">
        <v>19.1</v>
      </c>
      <c r="I6" s="78">
        <v>19.09</v>
      </c>
      <c r="J6" s="78">
        <v>0</v>
      </c>
      <c r="K6" s="68">
        <f t="shared" si="0"/>
        <v>99.94764397905759</v>
      </c>
    </row>
    <row r="7" spans="1:11" ht="12.75" hidden="1">
      <c r="A7" s="24">
        <v>940</v>
      </c>
      <c r="B7" s="24">
        <v>6171</v>
      </c>
      <c r="C7" s="24">
        <v>5172</v>
      </c>
      <c r="D7" s="24">
        <v>10859</v>
      </c>
      <c r="E7" s="24">
        <v>104113013</v>
      </c>
      <c r="F7" s="24" t="s">
        <v>219</v>
      </c>
      <c r="G7" s="78">
        <v>0</v>
      </c>
      <c r="H7" s="78"/>
      <c r="I7" s="78">
        <v>0</v>
      </c>
      <c r="J7" s="78">
        <v>0</v>
      </c>
      <c r="K7" s="68" t="e">
        <f t="shared" si="0"/>
        <v>#DIV/0!</v>
      </c>
    </row>
    <row r="8" spans="1:11" ht="12.75">
      <c r="A8" s="24">
        <v>940</v>
      </c>
      <c r="B8" s="24">
        <v>6171</v>
      </c>
      <c r="C8" s="24">
        <v>5169</v>
      </c>
      <c r="D8" s="24">
        <v>10859</v>
      </c>
      <c r="E8" s="24">
        <v>104113013</v>
      </c>
      <c r="F8" s="36" t="s">
        <v>26</v>
      </c>
      <c r="G8" s="78">
        <v>0</v>
      </c>
      <c r="H8" s="78">
        <v>207.1</v>
      </c>
      <c r="I8" s="78">
        <v>206.91</v>
      </c>
      <c r="J8" s="68">
        <v>0</v>
      </c>
      <c r="K8" s="68">
        <v>0</v>
      </c>
    </row>
    <row r="9" spans="1:11" ht="12.75">
      <c r="A9" s="24">
        <v>940</v>
      </c>
      <c r="B9" s="24">
        <v>6171</v>
      </c>
      <c r="C9" s="24">
        <v>5175</v>
      </c>
      <c r="D9" s="24">
        <v>10859</v>
      </c>
      <c r="E9" s="24">
        <v>104113013</v>
      </c>
      <c r="F9" s="24" t="s">
        <v>222</v>
      </c>
      <c r="G9" s="78">
        <v>0</v>
      </c>
      <c r="H9" s="78">
        <v>29.3</v>
      </c>
      <c r="I9" s="78">
        <v>20.22</v>
      </c>
      <c r="J9" s="68">
        <v>0</v>
      </c>
      <c r="K9" s="68">
        <f t="shared" si="0"/>
        <v>69.01023890784982</v>
      </c>
    </row>
    <row r="10" spans="1:11" ht="12.75">
      <c r="A10" s="24">
        <v>940</v>
      </c>
      <c r="B10" s="24">
        <v>6171</v>
      </c>
      <c r="C10" s="24">
        <v>5194</v>
      </c>
      <c r="D10" s="24">
        <v>10859</v>
      </c>
      <c r="E10" s="24">
        <v>104113013</v>
      </c>
      <c r="F10" s="24" t="s">
        <v>223</v>
      </c>
      <c r="G10" s="78">
        <v>0</v>
      </c>
      <c r="H10" s="78">
        <v>59</v>
      </c>
      <c r="I10" s="78">
        <v>58.95</v>
      </c>
      <c r="J10" s="68">
        <v>0</v>
      </c>
      <c r="K10" s="68">
        <f t="shared" si="0"/>
        <v>99.91525423728815</v>
      </c>
    </row>
    <row r="11" spans="1:11" ht="12.75">
      <c r="A11" s="24">
        <v>942</v>
      </c>
      <c r="B11" s="24">
        <v>6171</v>
      </c>
      <c r="C11" s="24">
        <v>5021</v>
      </c>
      <c r="D11" s="24">
        <v>10859</v>
      </c>
      <c r="E11" s="24">
        <v>104113013</v>
      </c>
      <c r="F11" s="24" t="s">
        <v>212</v>
      </c>
      <c r="G11" s="78">
        <v>0</v>
      </c>
      <c r="H11" s="78">
        <v>244.7</v>
      </c>
      <c r="I11" s="78">
        <v>231.46</v>
      </c>
      <c r="J11" s="68">
        <v>0</v>
      </c>
      <c r="K11" s="68">
        <f t="shared" si="0"/>
        <v>94.58929301185125</v>
      </c>
    </row>
    <row r="12" spans="1:11" ht="12.75">
      <c r="A12" s="24">
        <v>942</v>
      </c>
      <c r="B12" s="24">
        <v>6171</v>
      </c>
      <c r="C12" s="24">
        <v>5031</v>
      </c>
      <c r="D12" s="24">
        <v>10859</v>
      </c>
      <c r="E12" s="24">
        <v>104113013</v>
      </c>
      <c r="F12" s="24" t="s">
        <v>67</v>
      </c>
      <c r="G12" s="78">
        <v>0</v>
      </c>
      <c r="H12" s="78">
        <v>36.2</v>
      </c>
      <c r="I12" s="78">
        <v>36.12</v>
      </c>
      <c r="J12" s="78">
        <v>0</v>
      </c>
      <c r="K12" s="68">
        <f t="shared" si="0"/>
        <v>99.77900552486186</v>
      </c>
    </row>
    <row r="13" spans="1:11" ht="13.5" thickBot="1">
      <c r="A13" s="2">
        <v>942</v>
      </c>
      <c r="B13" s="2">
        <v>6171</v>
      </c>
      <c r="C13" s="2">
        <v>5032</v>
      </c>
      <c r="D13" s="2">
        <v>10859</v>
      </c>
      <c r="E13" s="2">
        <v>104113013</v>
      </c>
      <c r="F13" s="2" t="s">
        <v>13</v>
      </c>
      <c r="G13" s="63">
        <v>0</v>
      </c>
      <c r="H13" s="78">
        <v>13.1</v>
      </c>
      <c r="I13" s="63">
        <v>13.06</v>
      </c>
      <c r="J13" s="251">
        <v>0</v>
      </c>
      <c r="K13" s="68">
        <f t="shared" si="0"/>
        <v>99.69465648854961</v>
      </c>
    </row>
    <row r="14" spans="1:11" ht="14.25" customHeight="1" thickBot="1">
      <c r="A14" s="733" t="s">
        <v>133</v>
      </c>
      <c r="B14" s="734"/>
      <c r="C14" s="734"/>
      <c r="D14" s="734"/>
      <c r="E14" s="734"/>
      <c r="F14" s="735"/>
      <c r="G14" s="396">
        <f>SUM(G5:G13)</f>
        <v>0</v>
      </c>
      <c r="H14" s="396">
        <f>SUM(H5:H13)</f>
        <v>608.5000000000001</v>
      </c>
      <c r="I14" s="396">
        <f>SUM(I5:I13)</f>
        <v>585.81</v>
      </c>
      <c r="J14" s="562">
        <v>0</v>
      </c>
      <c r="K14" s="435">
        <f t="shared" si="0"/>
        <v>96.27115858668856</v>
      </c>
    </row>
    <row r="15" spans="1:11" ht="18.75" customHeight="1" thickBot="1">
      <c r="A15" s="44" t="s">
        <v>564</v>
      </c>
      <c r="B15" s="551"/>
      <c r="C15" s="551"/>
      <c r="D15" s="551"/>
      <c r="E15" s="551"/>
      <c r="F15" s="551"/>
      <c r="G15" s="99"/>
      <c r="H15" s="99"/>
      <c r="I15" s="99"/>
      <c r="J15" s="552"/>
      <c r="K15" s="99"/>
    </row>
    <row r="16" spans="1:11" ht="15" customHeight="1" thickBot="1">
      <c r="A16" s="8" t="s">
        <v>235</v>
      </c>
      <c r="B16" s="4" t="s">
        <v>236</v>
      </c>
      <c r="C16" s="4" t="s">
        <v>36</v>
      </c>
      <c r="D16" s="4" t="s">
        <v>282</v>
      </c>
      <c r="E16" s="4" t="s">
        <v>283</v>
      </c>
      <c r="F16" s="26" t="s">
        <v>284</v>
      </c>
      <c r="G16" s="19" t="s">
        <v>253</v>
      </c>
      <c r="H16" s="19" t="s">
        <v>254</v>
      </c>
      <c r="I16" s="19" t="s">
        <v>255</v>
      </c>
      <c r="J16" s="209" t="s">
        <v>256</v>
      </c>
      <c r="K16" s="209" t="s">
        <v>257</v>
      </c>
    </row>
    <row r="17" spans="1:11" ht="14.25" customHeight="1" hidden="1">
      <c r="A17" s="24">
        <v>940</v>
      </c>
      <c r="B17" s="24">
        <v>6171</v>
      </c>
      <c r="C17" s="24">
        <v>5137</v>
      </c>
      <c r="D17" s="24">
        <v>10859</v>
      </c>
      <c r="E17" s="24">
        <v>104513013</v>
      </c>
      <c r="F17" s="24" t="s">
        <v>63</v>
      </c>
      <c r="G17" s="78">
        <v>0</v>
      </c>
      <c r="H17" s="78"/>
      <c r="I17" s="78">
        <v>0</v>
      </c>
      <c r="J17" s="78">
        <v>0</v>
      </c>
      <c r="K17" s="78" t="e">
        <f aca="true" t="shared" si="1" ref="K17:K26">I17/H17%</f>
        <v>#DIV/0!</v>
      </c>
    </row>
    <row r="18" spans="1:11" ht="14.25" customHeight="1">
      <c r="A18" s="24">
        <v>940</v>
      </c>
      <c r="B18" s="24">
        <v>6171</v>
      </c>
      <c r="C18" s="24">
        <v>5164</v>
      </c>
      <c r="D18" s="24">
        <v>10859</v>
      </c>
      <c r="E18" s="24">
        <v>104513013</v>
      </c>
      <c r="F18" s="24" t="s">
        <v>55</v>
      </c>
      <c r="G18" s="78">
        <v>0</v>
      </c>
      <c r="H18" s="78">
        <v>21.2</v>
      </c>
      <c r="I18" s="78">
        <v>21.21</v>
      </c>
      <c r="J18" s="78">
        <v>0</v>
      </c>
      <c r="K18" s="68">
        <f t="shared" si="1"/>
        <v>100.04716981132076</v>
      </c>
    </row>
    <row r="19" spans="1:11" ht="12.75" hidden="1">
      <c r="A19" s="24">
        <v>940</v>
      </c>
      <c r="B19" s="24">
        <v>6171</v>
      </c>
      <c r="C19" s="24">
        <v>5172</v>
      </c>
      <c r="D19" s="24">
        <v>10859</v>
      </c>
      <c r="E19" s="24">
        <v>104513013</v>
      </c>
      <c r="F19" s="24" t="s">
        <v>219</v>
      </c>
      <c r="G19" s="78">
        <v>0</v>
      </c>
      <c r="H19" s="78"/>
      <c r="I19" s="78">
        <v>0</v>
      </c>
      <c r="J19" s="78">
        <v>0</v>
      </c>
      <c r="K19" s="68" t="e">
        <f t="shared" si="1"/>
        <v>#DIV/0!</v>
      </c>
    </row>
    <row r="20" spans="1:11" ht="12.75">
      <c r="A20" s="24">
        <v>940</v>
      </c>
      <c r="B20" s="24">
        <v>6171</v>
      </c>
      <c r="C20" s="24">
        <v>5169</v>
      </c>
      <c r="D20" s="24">
        <v>10859</v>
      </c>
      <c r="E20" s="24">
        <v>104513013</v>
      </c>
      <c r="F20" s="36" t="s">
        <v>26</v>
      </c>
      <c r="G20" s="78">
        <v>0</v>
      </c>
      <c r="H20" s="78">
        <v>230.1</v>
      </c>
      <c r="I20" s="78">
        <v>229.9</v>
      </c>
      <c r="J20" s="68">
        <v>0</v>
      </c>
      <c r="K20" s="68">
        <v>0</v>
      </c>
    </row>
    <row r="21" spans="1:11" ht="12.75">
      <c r="A21" s="24">
        <v>940</v>
      </c>
      <c r="B21" s="24">
        <v>6171</v>
      </c>
      <c r="C21" s="24">
        <v>5175</v>
      </c>
      <c r="D21" s="24">
        <v>10859</v>
      </c>
      <c r="E21" s="24">
        <v>104513013</v>
      </c>
      <c r="F21" s="24" t="s">
        <v>222</v>
      </c>
      <c r="G21" s="78">
        <v>0</v>
      </c>
      <c r="H21" s="78">
        <v>32.5</v>
      </c>
      <c r="I21" s="78">
        <v>22.47</v>
      </c>
      <c r="J21" s="68">
        <v>0</v>
      </c>
      <c r="K21" s="68">
        <f t="shared" si="1"/>
        <v>69.13846153846153</v>
      </c>
    </row>
    <row r="22" spans="1:11" ht="12.75">
      <c r="A22" s="24">
        <v>940</v>
      </c>
      <c r="B22" s="24">
        <v>6171</v>
      </c>
      <c r="C22" s="24">
        <v>5194</v>
      </c>
      <c r="D22" s="24">
        <v>10859</v>
      </c>
      <c r="E22" s="24">
        <v>104513013</v>
      </c>
      <c r="F22" s="24" t="s">
        <v>223</v>
      </c>
      <c r="G22" s="78">
        <v>0</v>
      </c>
      <c r="H22" s="78">
        <v>65.5</v>
      </c>
      <c r="I22" s="78">
        <v>65.5</v>
      </c>
      <c r="J22" s="68">
        <v>0</v>
      </c>
      <c r="K22" s="68">
        <f t="shared" si="1"/>
        <v>100</v>
      </c>
    </row>
    <row r="23" spans="1:11" ht="12.75">
      <c r="A23" s="24">
        <v>942</v>
      </c>
      <c r="B23" s="24">
        <v>6171</v>
      </c>
      <c r="C23" s="24">
        <v>5021</v>
      </c>
      <c r="D23" s="24">
        <v>10859</v>
      </c>
      <c r="E23" s="24">
        <v>104513013</v>
      </c>
      <c r="F23" s="24" t="s">
        <v>212</v>
      </c>
      <c r="G23" s="78">
        <v>0</v>
      </c>
      <c r="H23" s="78">
        <v>272.1</v>
      </c>
      <c r="I23" s="78">
        <v>257.18</v>
      </c>
      <c r="J23" s="68">
        <v>0</v>
      </c>
      <c r="K23" s="68">
        <f t="shared" si="1"/>
        <v>94.51672179345829</v>
      </c>
    </row>
    <row r="24" spans="1:11" ht="12.75">
      <c r="A24" s="24">
        <v>942</v>
      </c>
      <c r="B24" s="24">
        <v>6171</v>
      </c>
      <c r="C24" s="24">
        <v>5031</v>
      </c>
      <c r="D24" s="24">
        <v>10859</v>
      </c>
      <c r="E24" s="24">
        <v>104513013</v>
      </c>
      <c r="F24" s="24" t="s">
        <v>67</v>
      </c>
      <c r="G24" s="78">
        <v>0</v>
      </c>
      <c r="H24" s="78">
        <v>40.2</v>
      </c>
      <c r="I24" s="78">
        <v>40.14</v>
      </c>
      <c r="J24" s="78">
        <v>0</v>
      </c>
      <c r="K24" s="68">
        <f t="shared" si="1"/>
        <v>99.8507462686567</v>
      </c>
    </row>
    <row r="25" spans="1:11" ht="13.5" thickBot="1">
      <c r="A25" s="6">
        <v>942</v>
      </c>
      <c r="B25" s="6">
        <v>6171</v>
      </c>
      <c r="C25" s="6">
        <v>5032</v>
      </c>
      <c r="D25" s="24">
        <v>10859</v>
      </c>
      <c r="E25" s="6">
        <v>104513013</v>
      </c>
      <c r="F25" s="6" t="s">
        <v>13</v>
      </c>
      <c r="G25" s="75">
        <v>0</v>
      </c>
      <c r="H25" s="303">
        <v>14.6</v>
      </c>
      <c r="I25" s="75">
        <v>14.51</v>
      </c>
      <c r="J25" s="78">
        <v>0</v>
      </c>
      <c r="K25" s="342">
        <f t="shared" si="1"/>
        <v>99.38356164383562</v>
      </c>
    </row>
    <row r="26" spans="1:11" ht="14.25" customHeight="1" thickBot="1">
      <c r="A26" s="733" t="s">
        <v>133</v>
      </c>
      <c r="B26" s="734"/>
      <c r="C26" s="734"/>
      <c r="D26" s="734"/>
      <c r="E26" s="734"/>
      <c r="F26" s="735"/>
      <c r="G26" s="396">
        <f>SUM(G17:G25)</f>
        <v>0</v>
      </c>
      <c r="H26" s="396">
        <f>SUM(H17:H25)</f>
        <v>676.2</v>
      </c>
      <c r="I26" s="396">
        <f>SUM(I17:I25)</f>
        <v>650.91</v>
      </c>
      <c r="J26" s="562">
        <v>0</v>
      </c>
      <c r="K26" s="435">
        <f t="shared" si="1"/>
        <v>96.25998225377106</v>
      </c>
    </row>
    <row r="27" spans="1:11" ht="21.75" customHeight="1" thickBot="1">
      <c r="A27" s="44" t="s">
        <v>565</v>
      </c>
      <c r="B27" s="551"/>
      <c r="C27" s="551"/>
      <c r="D27" s="551"/>
      <c r="E27" s="551"/>
      <c r="F27" s="553"/>
      <c r="G27" s="342"/>
      <c r="H27" s="342"/>
      <c r="I27" s="342"/>
      <c r="J27" s="239"/>
      <c r="K27" s="342"/>
    </row>
    <row r="28" spans="1:11" ht="13.5" thickBot="1">
      <c r="A28" s="8" t="s">
        <v>235</v>
      </c>
      <c r="B28" s="4" t="s">
        <v>236</v>
      </c>
      <c r="C28" s="4" t="s">
        <v>36</v>
      </c>
      <c r="D28" s="4" t="s">
        <v>282</v>
      </c>
      <c r="E28" s="4" t="s">
        <v>283</v>
      </c>
      <c r="F28" s="26" t="s">
        <v>284</v>
      </c>
      <c r="G28" s="19" t="s">
        <v>253</v>
      </c>
      <c r="H28" s="19" t="s">
        <v>254</v>
      </c>
      <c r="I28" s="19" t="s">
        <v>255</v>
      </c>
      <c r="J28" s="209" t="s">
        <v>256</v>
      </c>
      <c r="K28" s="209" t="s">
        <v>257</v>
      </c>
    </row>
    <row r="29" spans="1:11" ht="14.25" customHeight="1" hidden="1">
      <c r="A29" s="24">
        <v>940</v>
      </c>
      <c r="B29" s="24">
        <v>6171</v>
      </c>
      <c r="C29" s="24">
        <v>5137</v>
      </c>
      <c r="D29" s="24">
        <v>10859</v>
      </c>
      <c r="E29" s="24">
        <v>104113077</v>
      </c>
      <c r="F29" s="24" t="s">
        <v>63</v>
      </c>
      <c r="G29" s="78">
        <v>0</v>
      </c>
      <c r="H29" s="78"/>
      <c r="I29" s="78">
        <v>0</v>
      </c>
      <c r="J29" s="78">
        <v>0</v>
      </c>
      <c r="K29" s="68" t="e">
        <f aca="true" t="shared" si="2" ref="K29:K38">I29/H29%</f>
        <v>#DIV/0!</v>
      </c>
    </row>
    <row r="30" spans="1:11" ht="14.25" customHeight="1">
      <c r="A30" s="24">
        <v>940</v>
      </c>
      <c r="B30" s="24">
        <v>6171</v>
      </c>
      <c r="C30" s="24">
        <v>5164</v>
      </c>
      <c r="D30" s="24">
        <v>10859</v>
      </c>
      <c r="E30" s="24">
        <v>104113077</v>
      </c>
      <c r="F30" s="24" t="s">
        <v>55</v>
      </c>
      <c r="G30" s="78">
        <v>0</v>
      </c>
      <c r="H30" s="78">
        <v>2.2</v>
      </c>
      <c r="I30" s="78">
        <v>2.1</v>
      </c>
      <c r="J30" s="78">
        <v>0</v>
      </c>
      <c r="K30" s="68">
        <f t="shared" si="2"/>
        <v>95.45454545454545</v>
      </c>
    </row>
    <row r="31" spans="1:11" ht="12.75" hidden="1">
      <c r="A31" s="24">
        <v>940</v>
      </c>
      <c r="B31" s="24">
        <v>6171</v>
      </c>
      <c r="C31" s="24">
        <v>5172</v>
      </c>
      <c r="D31" s="24">
        <v>10859</v>
      </c>
      <c r="E31" s="24">
        <v>104113077</v>
      </c>
      <c r="F31" s="24" t="s">
        <v>219</v>
      </c>
      <c r="G31" s="78">
        <v>0</v>
      </c>
      <c r="H31" s="78"/>
      <c r="I31" s="78">
        <v>0</v>
      </c>
      <c r="J31" s="78">
        <v>0</v>
      </c>
      <c r="K31" s="68" t="e">
        <f t="shared" si="2"/>
        <v>#DIV/0!</v>
      </c>
    </row>
    <row r="32" spans="1:11" ht="12.75">
      <c r="A32" s="24">
        <v>940</v>
      </c>
      <c r="B32" s="24">
        <v>6171</v>
      </c>
      <c r="C32" s="24">
        <v>5169</v>
      </c>
      <c r="D32" s="24">
        <v>10859</v>
      </c>
      <c r="E32" s="24">
        <v>104113077</v>
      </c>
      <c r="F32" s="36" t="s">
        <v>26</v>
      </c>
      <c r="G32" s="78">
        <v>0</v>
      </c>
      <c r="H32" s="78">
        <v>23</v>
      </c>
      <c r="I32" s="78">
        <v>22.99</v>
      </c>
      <c r="J32" s="68">
        <v>0</v>
      </c>
      <c r="K32" s="68">
        <v>0</v>
      </c>
    </row>
    <row r="33" spans="1:11" ht="12.75">
      <c r="A33" s="24">
        <v>940</v>
      </c>
      <c r="B33" s="24">
        <v>6171</v>
      </c>
      <c r="C33" s="24">
        <v>5175</v>
      </c>
      <c r="D33" s="24">
        <v>10859</v>
      </c>
      <c r="E33" s="24">
        <v>104113077</v>
      </c>
      <c r="F33" s="24" t="s">
        <v>222</v>
      </c>
      <c r="G33" s="78">
        <v>0</v>
      </c>
      <c r="H33" s="78">
        <v>3.3</v>
      </c>
      <c r="I33" s="78">
        <v>2.25</v>
      </c>
      <c r="J33" s="68">
        <v>0</v>
      </c>
      <c r="K33" s="68">
        <f t="shared" si="2"/>
        <v>68.18181818181817</v>
      </c>
    </row>
    <row r="34" spans="1:11" ht="12.75">
      <c r="A34" s="24">
        <v>940</v>
      </c>
      <c r="B34" s="24">
        <v>6171</v>
      </c>
      <c r="C34" s="24">
        <v>5194</v>
      </c>
      <c r="D34" s="24">
        <v>10859</v>
      </c>
      <c r="E34" s="24">
        <v>104113077</v>
      </c>
      <c r="F34" s="24" t="s">
        <v>223</v>
      </c>
      <c r="G34" s="78">
        <v>0</v>
      </c>
      <c r="H34" s="78">
        <v>6.6</v>
      </c>
      <c r="I34" s="78">
        <v>6.55</v>
      </c>
      <c r="J34" s="68">
        <v>0</v>
      </c>
      <c r="K34" s="68">
        <f t="shared" si="2"/>
        <v>99.24242424242424</v>
      </c>
    </row>
    <row r="35" spans="1:11" ht="12.75">
      <c r="A35" s="24">
        <v>942</v>
      </c>
      <c r="B35" s="24">
        <v>6171</v>
      </c>
      <c r="C35" s="24">
        <v>5021</v>
      </c>
      <c r="D35" s="24">
        <v>10859</v>
      </c>
      <c r="E35" s="24">
        <v>104113077</v>
      </c>
      <c r="F35" s="24" t="s">
        <v>212</v>
      </c>
      <c r="G35" s="78">
        <v>0</v>
      </c>
      <c r="H35" s="78">
        <v>26.9</v>
      </c>
      <c r="I35" s="78">
        <v>25.72</v>
      </c>
      <c r="J35" s="68">
        <v>0</v>
      </c>
      <c r="K35" s="68">
        <f t="shared" si="2"/>
        <v>95.61338289962826</v>
      </c>
    </row>
    <row r="36" spans="1:11" ht="12.75">
      <c r="A36" s="24">
        <v>942</v>
      </c>
      <c r="B36" s="24">
        <v>6171</v>
      </c>
      <c r="C36" s="24">
        <v>5031</v>
      </c>
      <c r="D36" s="24">
        <v>10859</v>
      </c>
      <c r="E36" s="24">
        <v>104113077</v>
      </c>
      <c r="F36" s="24" t="s">
        <v>67</v>
      </c>
      <c r="G36" s="78">
        <v>0</v>
      </c>
      <c r="H36" s="78">
        <v>4.1</v>
      </c>
      <c r="I36" s="78">
        <v>4.02</v>
      </c>
      <c r="J36" s="78">
        <v>0</v>
      </c>
      <c r="K36" s="68">
        <f t="shared" si="2"/>
        <v>98.04878048780488</v>
      </c>
    </row>
    <row r="37" spans="1:11" ht="13.5" thickBot="1">
      <c r="A37" s="40">
        <v>942</v>
      </c>
      <c r="B37" s="40">
        <v>6171</v>
      </c>
      <c r="C37" s="40">
        <v>5032</v>
      </c>
      <c r="D37" s="40">
        <v>10859</v>
      </c>
      <c r="E37" s="40">
        <v>104113077</v>
      </c>
      <c r="F37" s="40" t="s">
        <v>13</v>
      </c>
      <c r="G37" s="64">
        <v>0</v>
      </c>
      <c r="H37" s="554">
        <v>1.5</v>
      </c>
      <c r="I37" s="64">
        <v>1.45</v>
      </c>
      <c r="J37" s="321">
        <v>0</v>
      </c>
      <c r="K37" s="554">
        <f t="shared" si="2"/>
        <v>96.66666666666667</v>
      </c>
    </row>
    <row r="38" spans="1:11" ht="15" customHeight="1" thickBot="1">
      <c r="A38" s="439" t="s">
        <v>133</v>
      </c>
      <c r="B38" s="10"/>
      <c r="C38" s="10"/>
      <c r="D38" s="10"/>
      <c r="E38" s="10"/>
      <c r="F38" s="10"/>
      <c r="G38" s="561">
        <f>SUM(G29:G37)</f>
        <v>0</v>
      </c>
      <c r="H38" s="561">
        <f>SUM(H29:H37)</f>
        <v>67.6</v>
      </c>
      <c r="I38" s="561">
        <f>SUM(I29:I37)</f>
        <v>65.08</v>
      </c>
      <c r="J38" s="562">
        <v>0</v>
      </c>
      <c r="K38" s="435">
        <f t="shared" si="2"/>
        <v>96.27218934911244</v>
      </c>
    </row>
    <row r="39" spans="1:11" ht="9" customHeight="1" thickBot="1">
      <c r="A39" s="301"/>
      <c r="B39" s="15"/>
      <c r="C39" s="15"/>
      <c r="D39" s="15"/>
      <c r="E39" s="15"/>
      <c r="F39" s="15"/>
      <c r="G39" s="69"/>
      <c r="H39" s="69"/>
      <c r="I39" s="69"/>
      <c r="J39" s="552"/>
      <c r="K39" s="99"/>
    </row>
    <row r="40" spans="1:11" ht="19.5" customHeight="1" thickBot="1">
      <c r="A40" s="736" t="s">
        <v>289</v>
      </c>
      <c r="B40" s="706"/>
      <c r="C40" s="706"/>
      <c r="D40" s="706"/>
      <c r="E40" s="706"/>
      <c r="F40" s="737"/>
      <c r="G40" s="555">
        <f>SUM(G14,G26,G38)</f>
        <v>0</v>
      </c>
      <c r="H40" s="555">
        <f>SUM(H14,H26,H38)</f>
        <v>1352.3000000000002</v>
      </c>
      <c r="I40" s="555">
        <f>SUM(I14,I26,I38)</f>
        <v>1301.7999999999997</v>
      </c>
      <c r="J40" s="248">
        <v>0</v>
      </c>
      <c r="K40" s="248">
        <f>I40/H40%</f>
        <v>96.26562153368333</v>
      </c>
    </row>
    <row r="41" spans="1:11" ht="19.5" customHeight="1">
      <c r="A41" s="32"/>
      <c r="B41" s="30"/>
      <c r="C41" s="30"/>
      <c r="D41" s="30"/>
      <c r="E41" s="30"/>
      <c r="F41" s="30"/>
      <c r="G41" s="556"/>
      <c r="H41" s="556"/>
      <c r="I41" s="556"/>
      <c r="J41" s="274"/>
      <c r="K41" s="274"/>
    </row>
    <row r="42" spans="1:11" ht="19.5" customHeight="1">
      <c r="A42" s="32"/>
      <c r="B42" s="30"/>
      <c r="C42" s="30"/>
      <c r="D42" s="30"/>
      <c r="E42" s="30"/>
      <c r="F42" s="30"/>
      <c r="G42" s="556"/>
      <c r="H42" s="556"/>
      <c r="I42" s="556"/>
      <c r="J42" s="274"/>
      <c r="K42" s="274"/>
    </row>
    <row r="43" spans="1:11" ht="11.25" customHeight="1">
      <c r="A43" s="32"/>
      <c r="B43" s="30"/>
      <c r="C43" s="30"/>
      <c r="D43" s="30"/>
      <c r="E43" s="30"/>
      <c r="F43" s="30"/>
      <c r="G43" s="556"/>
      <c r="H43" s="556"/>
      <c r="I43" s="556"/>
      <c r="J43" s="274"/>
      <c r="K43" s="274"/>
    </row>
    <row r="44" spans="1:11" ht="12.75">
      <c r="A44" s="351" t="s">
        <v>566</v>
      </c>
      <c r="B44" s="276"/>
      <c r="C44" s="276"/>
      <c r="D44" s="276"/>
      <c r="E44" s="276"/>
      <c r="F44" s="276"/>
      <c r="G44" s="67"/>
      <c r="H44" s="67"/>
      <c r="I44" s="67"/>
      <c r="J44" s="21"/>
      <c r="K44" s="21"/>
    </row>
    <row r="45" spans="1:11" ht="56.25" customHeight="1">
      <c r="A45" s="725" t="s">
        <v>809</v>
      </c>
      <c r="B45" s="726"/>
      <c r="C45" s="726"/>
      <c r="D45" s="726"/>
      <c r="E45" s="726"/>
      <c r="F45" s="726"/>
      <c r="G45" s="713"/>
      <c r="H45" s="713"/>
      <c r="I45" s="713"/>
      <c r="J45" s="713"/>
      <c r="K45" s="713"/>
    </row>
    <row r="46" spans="1:11" ht="14.25" customHeight="1">
      <c r="A46" s="332"/>
      <c r="B46" s="332"/>
      <c r="C46" s="21"/>
      <c r="D46" s="21"/>
      <c r="E46" s="21"/>
      <c r="F46" s="21"/>
      <c r="G46" s="21"/>
      <c r="H46" s="21"/>
      <c r="I46" s="21"/>
      <c r="J46" s="21"/>
      <c r="K46" s="21"/>
    </row>
    <row r="47" spans="1:11" ht="12.75">
      <c r="A47" s="55"/>
      <c r="B47" s="21"/>
      <c r="C47" s="21"/>
      <c r="D47" s="21"/>
      <c r="E47" s="21"/>
      <c r="F47" s="21"/>
      <c r="G47" s="21"/>
      <c r="H47" s="21"/>
      <c r="I47" s="21"/>
      <c r="J47" s="21"/>
      <c r="K47" s="21"/>
    </row>
    <row r="48" spans="1:11" ht="12.75">
      <c r="A48" s="44"/>
      <c r="B48" s="23"/>
      <c r="C48" s="23"/>
      <c r="D48" s="23"/>
      <c r="E48" s="23"/>
      <c r="F48" s="23"/>
      <c r="G48" s="67"/>
      <c r="H48" s="67"/>
      <c r="I48" s="67"/>
      <c r="J48" s="347"/>
      <c r="K48" s="347"/>
    </row>
  </sheetData>
  <sheetProtection/>
  <mergeCells count="4">
    <mergeCell ref="A14:F14"/>
    <mergeCell ref="A26:F26"/>
    <mergeCell ref="A40:F40"/>
    <mergeCell ref="A45:K45"/>
  </mergeCells>
  <printOptions/>
  <pageMargins left="0.7086614173228347" right="0.7086614173228347" top="0.5905511811023623" bottom="0.5905511811023623" header="0.31496062992125984" footer="0.31496062992125984"/>
  <pageSetup horizontalDpi="600" verticalDpi="600" orientation="landscape" paperSize="9" r:id="rId1"/>
  <headerFooter>
    <oddFooter>&amp;R&amp;P</oddFooter>
  </headerFooter>
</worksheet>
</file>

<file path=xl/worksheets/sheet19.xml><?xml version="1.0" encoding="utf-8"?>
<worksheet xmlns="http://schemas.openxmlformats.org/spreadsheetml/2006/main" xmlns:r="http://schemas.openxmlformats.org/officeDocument/2006/relationships">
  <dimension ref="A1:K39"/>
  <sheetViews>
    <sheetView zoomScalePageLayoutView="0" workbookViewId="0" topLeftCell="A12">
      <selection activeCell="B94" sqref="B94"/>
    </sheetView>
  </sheetViews>
  <sheetFormatPr defaultColWidth="9.00390625" defaultRowHeight="12.75"/>
  <cols>
    <col min="1" max="1" width="4.625" style="0" customWidth="1"/>
    <col min="2" max="3" width="5.625" style="0" customWidth="1"/>
    <col min="4" max="4" width="6.50390625" style="0" customWidth="1"/>
    <col min="5" max="5" width="9.875" style="0" customWidth="1"/>
    <col min="6" max="6" width="42.625" style="0" customWidth="1"/>
    <col min="7" max="7" width="10.375" style="0" customWidth="1"/>
    <col min="8" max="8" width="10.00390625" style="0" customWidth="1"/>
    <col min="9" max="9" width="16.00390625" style="0" customWidth="1"/>
  </cols>
  <sheetData>
    <row r="1" spans="1:11" ht="19.5" customHeight="1">
      <c r="A1" s="332" t="s">
        <v>642</v>
      </c>
      <c r="B1" s="332"/>
      <c r="C1" s="21"/>
      <c r="D1" s="21"/>
      <c r="E1" s="21"/>
      <c r="F1" s="21"/>
      <c r="G1" s="21"/>
      <c r="H1" s="21"/>
      <c r="I1" s="21"/>
      <c r="J1" s="21"/>
      <c r="K1" s="21"/>
    </row>
    <row r="2" spans="1:11" ht="8.25" customHeight="1">
      <c r="A2" s="332"/>
      <c r="B2" s="332"/>
      <c r="C2" s="21"/>
      <c r="D2" s="21"/>
      <c r="E2" s="21"/>
      <c r="F2" s="21"/>
      <c r="G2" s="21"/>
      <c r="H2" s="21"/>
      <c r="I2" s="21"/>
      <c r="J2" s="21"/>
      <c r="K2" s="21"/>
    </row>
    <row r="3" spans="1:11" ht="19.5" customHeight="1" thickBot="1">
      <c r="A3" s="44" t="s">
        <v>563</v>
      </c>
      <c r="B3" s="23"/>
      <c r="C3" s="23"/>
      <c r="D3" s="23"/>
      <c r="E3" s="23"/>
      <c r="F3" s="23"/>
      <c r="G3" s="67"/>
      <c r="H3" s="67"/>
      <c r="I3" s="67"/>
      <c r="J3" s="347"/>
      <c r="K3" s="347"/>
    </row>
    <row r="4" spans="1:11" ht="14.25" customHeight="1" thickBot="1">
      <c r="A4" s="8" t="s">
        <v>235</v>
      </c>
      <c r="B4" s="4" t="s">
        <v>236</v>
      </c>
      <c r="C4" s="4" t="s">
        <v>36</v>
      </c>
      <c r="D4" s="4" t="s">
        <v>282</v>
      </c>
      <c r="E4" s="4" t="s">
        <v>283</v>
      </c>
      <c r="F4" s="26" t="s">
        <v>284</v>
      </c>
      <c r="G4" s="19" t="s">
        <v>253</v>
      </c>
      <c r="H4" s="19" t="s">
        <v>254</v>
      </c>
      <c r="I4" s="19" t="s">
        <v>255</v>
      </c>
      <c r="J4" s="209" t="s">
        <v>256</v>
      </c>
      <c r="K4" s="209" t="s">
        <v>257</v>
      </c>
    </row>
    <row r="5" spans="1:11" ht="14.25" customHeight="1" hidden="1">
      <c r="A5" s="24">
        <v>940</v>
      </c>
      <c r="B5" s="24">
        <v>6171</v>
      </c>
      <c r="C5" s="24">
        <v>5137</v>
      </c>
      <c r="D5" s="24">
        <v>10859</v>
      </c>
      <c r="E5" s="24">
        <v>104113013</v>
      </c>
      <c r="F5" s="24" t="s">
        <v>63</v>
      </c>
      <c r="G5" s="78">
        <v>0</v>
      </c>
      <c r="H5" s="78"/>
      <c r="I5" s="78">
        <v>0</v>
      </c>
      <c r="J5" s="78">
        <v>0</v>
      </c>
      <c r="K5" s="68" t="e">
        <f aca="true" t="shared" si="0" ref="K5:K11">I5/H5%</f>
        <v>#DIV/0!</v>
      </c>
    </row>
    <row r="6" spans="1:11" ht="14.25" customHeight="1">
      <c r="A6" s="24">
        <v>940</v>
      </c>
      <c r="B6" s="24">
        <v>6171</v>
      </c>
      <c r="C6" s="24">
        <v>5169</v>
      </c>
      <c r="D6" s="24">
        <v>15045</v>
      </c>
      <c r="E6" s="24">
        <v>104113013</v>
      </c>
      <c r="F6" s="24" t="s">
        <v>26</v>
      </c>
      <c r="G6" s="78">
        <v>0</v>
      </c>
      <c r="H6" s="78">
        <v>286.8</v>
      </c>
      <c r="I6" s="78">
        <v>185.13</v>
      </c>
      <c r="J6" s="78">
        <v>0</v>
      </c>
      <c r="K6" s="68">
        <f t="shared" si="0"/>
        <v>64.5502092050209</v>
      </c>
    </row>
    <row r="7" spans="1:11" ht="12.75" hidden="1">
      <c r="A7" s="24">
        <v>940</v>
      </c>
      <c r="B7" s="24">
        <v>6171</v>
      </c>
      <c r="C7" s="24">
        <v>5172</v>
      </c>
      <c r="D7" s="24">
        <v>10859</v>
      </c>
      <c r="E7" s="24">
        <v>104113013</v>
      </c>
      <c r="F7" s="24" t="s">
        <v>219</v>
      </c>
      <c r="G7" s="78">
        <v>0</v>
      </c>
      <c r="H7" s="78"/>
      <c r="I7" s="78">
        <v>0</v>
      </c>
      <c r="J7" s="78">
        <v>0</v>
      </c>
      <c r="K7" s="68" t="e">
        <f t="shared" si="0"/>
        <v>#DIV/0!</v>
      </c>
    </row>
    <row r="8" spans="1:11" ht="12.75">
      <c r="A8" s="24">
        <v>942</v>
      </c>
      <c r="B8" s="24">
        <v>6171</v>
      </c>
      <c r="C8" s="24">
        <v>5021</v>
      </c>
      <c r="D8" s="24">
        <v>15045</v>
      </c>
      <c r="E8" s="24">
        <v>104113013</v>
      </c>
      <c r="F8" s="24" t="s">
        <v>212</v>
      </c>
      <c r="G8" s="78">
        <v>0</v>
      </c>
      <c r="H8" s="78">
        <v>233.3</v>
      </c>
      <c r="I8" s="78">
        <v>233.28</v>
      </c>
      <c r="J8" s="68">
        <v>0</v>
      </c>
      <c r="K8" s="68">
        <f t="shared" si="0"/>
        <v>99.99142734676381</v>
      </c>
    </row>
    <row r="9" spans="1:11" ht="12.75">
      <c r="A9" s="24">
        <v>942</v>
      </c>
      <c r="B9" s="24">
        <v>6171</v>
      </c>
      <c r="C9" s="24">
        <v>5031</v>
      </c>
      <c r="D9" s="24">
        <v>15045</v>
      </c>
      <c r="E9" s="24">
        <v>104113013</v>
      </c>
      <c r="F9" s="24" t="s">
        <v>67</v>
      </c>
      <c r="G9" s="78">
        <v>0</v>
      </c>
      <c r="H9" s="78">
        <v>58.3</v>
      </c>
      <c r="I9" s="78">
        <v>57.97</v>
      </c>
      <c r="J9" s="78">
        <v>0</v>
      </c>
      <c r="K9" s="68">
        <f t="shared" si="0"/>
        <v>99.43396226415095</v>
      </c>
    </row>
    <row r="10" spans="1:11" ht="13.5" thickBot="1">
      <c r="A10" s="2">
        <v>942</v>
      </c>
      <c r="B10" s="2">
        <v>6171</v>
      </c>
      <c r="C10" s="2">
        <v>5032</v>
      </c>
      <c r="D10" s="24">
        <v>15045</v>
      </c>
      <c r="E10" s="2">
        <v>104113013</v>
      </c>
      <c r="F10" s="2" t="s">
        <v>13</v>
      </c>
      <c r="G10" s="63">
        <v>0</v>
      </c>
      <c r="H10" s="78">
        <v>21</v>
      </c>
      <c r="I10" s="63">
        <v>20.99</v>
      </c>
      <c r="J10" s="251">
        <v>0</v>
      </c>
      <c r="K10" s="68">
        <f t="shared" si="0"/>
        <v>99.95238095238095</v>
      </c>
    </row>
    <row r="11" spans="1:11" ht="14.25" customHeight="1" thickBot="1">
      <c r="A11" s="733" t="s">
        <v>133</v>
      </c>
      <c r="B11" s="734"/>
      <c r="C11" s="734"/>
      <c r="D11" s="734"/>
      <c r="E11" s="734"/>
      <c r="F11" s="735"/>
      <c r="G11" s="396">
        <f>SUM(G5:G10)</f>
        <v>0</v>
      </c>
      <c r="H11" s="396">
        <f>SUM(H5:H10)</f>
        <v>599.4</v>
      </c>
      <c r="I11" s="396">
        <f>SUM(I5:I10)</f>
        <v>497.37</v>
      </c>
      <c r="J11" s="562">
        <v>0</v>
      </c>
      <c r="K11" s="435">
        <f t="shared" si="0"/>
        <v>82.97797797797799</v>
      </c>
    </row>
    <row r="12" spans="1:11" ht="18.75" customHeight="1" thickBot="1">
      <c r="A12" s="44" t="s">
        <v>564</v>
      </c>
      <c r="B12" s="551"/>
      <c r="C12" s="551"/>
      <c r="D12" s="551"/>
      <c r="E12" s="551"/>
      <c r="F12" s="551"/>
      <c r="G12" s="99"/>
      <c r="H12" s="99"/>
      <c r="I12" s="99"/>
      <c r="J12" s="552"/>
      <c r="K12" s="99"/>
    </row>
    <row r="13" spans="1:11" ht="15" customHeight="1" thickBot="1">
      <c r="A13" s="8" t="s">
        <v>235</v>
      </c>
      <c r="B13" s="4" t="s">
        <v>236</v>
      </c>
      <c r="C13" s="4" t="s">
        <v>36</v>
      </c>
      <c r="D13" s="4" t="s">
        <v>282</v>
      </c>
      <c r="E13" s="4" t="s">
        <v>283</v>
      </c>
      <c r="F13" s="26" t="s">
        <v>284</v>
      </c>
      <c r="G13" s="19" t="s">
        <v>253</v>
      </c>
      <c r="H13" s="19" t="s">
        <v>254</v>
      </c>
      <c r="I13" s="19" t="s">
        <v>255</v>
      </c>
      <c r="J13" s="209" t="s">
        <v>256</v>
      </c>
      <c r="K13" s="209" t="s">
        <v>257</v>
      </c>
    </row>
    <row r="14" spans="1:11" ht="14.25" customHeight="1" hidden="1">
      <c r="A14" s="24">
        <v>940</v>
      </c>
      <c r="B14" s="24">
        <v>6171</v>
      </c>
      <c r="C14" s="24">
        <v>5137</v>
      </c>
      <c r="D14" s="24">
        <v>10859</v>
      </c>
      <c r="E14" s="24">
        <v>104513013</v>
      </c>
      <c r="F14" s="24" t="s">
        <v>63</v>
      </c>
      <c r="G14" s="78">
        <v>0</v>
      </c>
      <c r="H14" s="78"/>
      <c r="I14" s="78">
        <v>0</v>
      </c>
      <c r="J14" s="78">
        <v>0</v>
      </c>
      <c r="K14" s="78" t="e">
        <f aca="true" t="shared" si="1" ref="K14:K20">I14/H14%</f>
        <v>#DIV/0!</v>
      </c>
    </row>
    <row r="15" spans="1:11" ht="14.25" customHeight="1">
      <c r="A15" s="24">
        <v>940</v>
      </c>
      <c r="B15" s="24">
        <v>6171</v>
      </c>
      <c r="C15" s="24">
        <v>5169</v>
      </c>
      <c r="D15" s="24">
        <v>15045</v>
      </c>
      <c r="E15" s="24">
        <v>104513013</v>
      </c>
      <c r="F15" s="24" t="s">
        <v>26</v>
      </c>
      <c r="G15" s="78">
        <v>0</v>
      </c>
      <c r="H15" s="78">
        <v>318.7</v>
      </c>
      <c r="I15" s="78">
        <v>205.7</v>
      </c>
      <c r="J15" s="78">
        <v>0</v>
      </c>
      <c r="K15" s="68">
        <f t="shared" si="1"/>
        <v>64.54345779730154</v>
      </c>
    </row>
    <row r="16" spans="1:11" ht="12.75" hidden="1">
      <c r="A16" s="24">
        <v>940</v>
      </c>
      <c r="B16" s="24">
        <v>6171</v>
      </c>
      <c r="C16" s="24">
        <v>5172</v>
      </c>
      <c r="D16" s="24">
        <v>15045</v>
      </c>
      <c r="E16" s="24">
        <v>104513013</v>
      </c>
      <c r="F16" s="24" t="s">
        <v>219</v>
      </c>
      <c r="G16" s="78">
        <v>0</v>
      </c>
      <c r="H16" s="78"/>
      <c r="I16" s="78">
        <v>0</v>
      </c>
      <c r="J16" s="78">
        <v>0</v>
      </c>
      <c r="K16" s="68" t="e">
        <f t="shared" si="1"/>
        <v>#DIV/0!</v>
      </c>
    </row>
    <row r="17" spans="1:11" ht="12.75">
      <c r="A17" s="24">
        <v>942</v>
      </c>
      <c r="B17" s="24">
        <v>6171</v>
      </c>
      <c r="C17" s="24">
        <v>5021</v>
      </c>
      <c r="D17" s="24">
        <v>15045</v>
      </c>
      <c r="E17" s="24">
        <v>104513013</v>
      </c>
      <c r="F17" s="24" t="s">
        <v>212</v>
      </c>
      <c r="G17" s="78">
        <v>0</v>
      </c>
      <c r="H17" s="78">
        <v>259.2</v>
      </c>
      <c r="I17" s="78">
        <v>259.2</v>
      </c>
      <c r="J17" s="68">
        <v>0</v>
      </c>
      <c r="K17" s="68">
        <f t="shared" si="1"/>
        <v>99.99999999999999</v>
      </c>
    </row>
    <row r="18" spans="1:11" ht="12.75">
      <c r="A18" s="24">
        <v>942</v>
      </c>
      <c r="B18" s="24">
        <v>6171</v>
      </c>
      <c r="C18" s="24">
        <v>5031</v>
      </c>
      <c r="D18" s="24">
        <v>15045</v>
      </c>
      <c r="E18" s="24">
        <v>104513013</v>
      </c>
      <c r="F18" s="24" t="s">
        <v>67</v>
      </c>
      <c r="G18" s="78">
        <v>0</v>
      </c>
      <c r="H18" s="78">
        <v>64.5</v>
      </c>
      <c r="I18" s="78">
        <v>64.41</v>
      </c>
      <c r="J18" s="78">
        <v>0</v>
      </c>
      <c r="K18" s="68">
        <f t="shared" si="1"/>
        <v>99.86046511627906</v>
      </c>
    </row>
    <row r="19" spans="1:11" ht="13.5" thickBot="1">
      <c r="A19" s="6">
        <v>942</v>
      </c>
      <c r="B19" s="6">
        <v>6171</v>
      </c>
      <c r="C19" s="6">
        <v>5032</v>
      </c>
      <c r="D19" s="24">
        <v>15045</v>
      </c>
      <c r="E19" s="6">
        <v>104513013</v>
      </c>
      <c r="F19" s="6" t="s">
        <v>13</v>
      </c>
      <c r="G19" s="75">
        <v>0</v>
      </c>
      <c r="H19" s="303">
        <v>23.6</v>
      </c>
      <c r="I19" s="75">
        <v>23.33</v>
      </c>
      <c r="J19" s="78">
        <v>0</v>
      </c>
      <c r="K19" s="342">
        <f t="shared" si="1"/>
        <v>98.85593220338981</v>
      </c>
    </row>
    <row r="20" spans="1:11" ht="14.25" customHeight="1" thickBot="1">
      <c r="A20" s="733" t="s">
        <v>133</v>
      </c>
      <c r="B20" s="734"/>
      <c r="C20" s="734"/>
      <c r="D20" s="734"/>
      <c r="E20" s="734"/>
      <c r="F20" s="735"/>
      <c r="G20" s="396">
        <f>SUM(G14:G19)</f>
        <v>0</v>
      </c>
      <c r="H20" s="396">
        <f>SUM(H14:H19)</f>
        <v>666</v>
      </c>
      <c r="I20" s="396">
        <f>SUM(I14:I19)</f>
        <v>552.64</v>
      </c>
      <c r="J20" s="562">
        <v>0</v>
      </c>
      <c r="K20" s="435">
        <f t="shared" si="1"/>
        <v>82.97897897897897</v>
      </c>
    </row>
    <row r="21" spans="1:11" ht="21.75" customHeight="1" thickBot="1">
      <c r="A21" s="44" t="s">
        <v>643</v>
      </c>
      <c r="B21" s="551"/>
      <c r="C21" s="551"/>
      <c r="D21" s="551"/>
      <c r="E21" s="551"/>
      <c r="F21" s="553"/>
      <c r="G21" s="342"/>
      <c r="H21" s="342"/>
      <c r="I21" s="342"/>
      <c r="J21" s="239"/>
      <c r="K21" s="342"/>
    </row>
    <row r="22" spans="1:11" ht="13.5" thickBot="1">
      <c r="A22" s="8" t="s">
        <v>235</v>
      </c>
      <c r="B22" s="4" t="s">
        <v>236</v>
      </c>
      <c r="C22" s="4" t="s">
        <v>36</v>
      </c>
      <c r="D22" s="4" t="s">
        <v>282</v>
      </c>
      <c r="E22" s="4" t="s">
        <v>283</v>
      </c>
      <c r="F22" s="26" t="s">
        <v>284</v>
      </c>
      <c r="G22" s="19" t="s">
        <v>253</v>
      </c>
      <c r="H22" s="19" t="s">
        <v>254</v>
      </c>
      <c r="I22" s="19" t="s">
        <v>255</v>
      </c>
      <c r="J22" s="209" t="s">
        <v>256</v>
      </c>
      <c r="K22" s="209" t="s">
        <v>257</v>
      </c>
    </row>
    <row r="23" spans="1:11" ht="14.25" customHeight="1" hidden="1">
      <c r="A23" s="24">
        <v>940</v>
      </c>
      <c r="B23" s="24">
        <v>6171</v>
      </c>
      <c r="C23" s="24">
        <v>5137</v>
      </c>
      <c r="D23" s="24">
        <v>10859</v>
      </c>
      <c r="E23" s="24">
        <v>104113077</v>
      </c>
      <c r="F23" s="24" t="s">
        <v>63</v>
      </c>
      <c r="G23" s="78">
        <v>0</v>
      </c>
      <c r="H23" s="78"/>
      <c r="I23" s="78">
        <v>0</v>
      </c>
      <c r="J23" s="78">
        <v>0</v>
      </c>
      <c r="K23" s="68" t="e">
        <f aca="true" t="shared" si="2" ref="K23:K29">I23/H23%</f>
        <v>#DIV/0!</v>
      </c>
    </row>
    <row r="24" spans="1:11" ht="14.25" customHeight="1">
      <c r="A24" s="24">
        <v>940</v>
      </c>
      <c r="B24" s="24">
        <v>6171</v>
      </c>
      <c r="C24" s="24">
        <v>5169</v>
      </c>
      <c r="D24" s="24">
        <v>15045</v>
      </c>
      <c r="E24" s="24">
        <v>104100077</v>
      </c>
      <c r="F24" s="24" t="s">
        <v>26</v>
      </c>
      <c r="G24" s="78">
        <v>0</v>
      </c>
      <c r="H24" s="78">
        <v>40</v>
      </c>
      <c r="I24" s="78">
        <v>20.57</v>
      </c>
      <c r="J24" s="78">
        <v>0</v>
      </c>
      <c r="K24" s="68">
        <f t="shared" si="2"/>
        <v>51.425</v>
      </c>
    </row>
    <row r="25" spans="1:11" ht="12.75" hidden="1">
      <c r="A25" s="24">
        <v>940</v>
      </c>
      <c r="B25" s="24">
        <v>6171</v>
      </c>
      <c r="C25" s="24">
        <v>5172</v>
      </c>
      <c r="D25" s="24">
        <v>15045</v>
      </c>
      <c r="E25" s="24">
        <v>104113077</v>
      </c>
      <c r="F25" s="24" t="s">
        <v>219</v>
      </c>
      <c r="G25" s="78">
        <v>0</v>
      </c>
      <c r="H25" s="78"/>
      <c r="I25" s="78">
        <v>0</v>
      </c>
      <c r="J25" s="78">
        <v>0</v>
      </c>
      <c r="K25" s="68" t="e">
        <f t="shared" si="2"/>
        <v>#DIV/0!</v>
      </c>
    </row>
    <row r="26" spans="1:11" ht="12.75">
      <c r="A26" s="24">
        <v>942</v>
      </c>
      <c r="B26" s="24">
        <v>6171</v>
      </c>
      <c r="C26" s="24">
        <v>5021</v>
      </c>
      <c r="D26" s="24">
        <v>15045</v>
      </c>
      <c r="E26" s="24">
        <v>104100077</v>
      </c>
      <c r="F26" s="24" t="s">
        <v>212</v>
      </c>
      <c r="G26" s="78">
        <v>0</v>
      </c>
      <c r="H26" s="78">
        <v>25.9</v>
      </c>
      <c r="I26" s="78">
        <v>25.92</v>
      </c>
      <c r="J26" s="68">
        <v>0</v>
      </c>
      <c r="K26" s="68">
        <f t="shared" si="2"/>
        <v>100.07722007722008</v>
      </c>
    </row>
    <row r="27" spans="1:11" ht="12.75">
      <c r="A27" s="24">
        <v>942</v>
      </c>
      <c r="B27" s="24">
        <v>6171</v>
      </c>
      <c r="C27" s="24">
        <v>5031</v>
      </c>
      <c r="D27" s="24">
        <v>15045</v>
      </c>
      <c r="E27" s="24">
        <v>104100077</v>
      </c>
      <c r="F27" s="24" t="s">
        <v>67</v>
      </c>
      <c r="G27" s="78">
        <v>0</v>
      </c>
      <c r="H27" s="78">
        <v>6.5</v>
      </c>
      <c r="I27" s="78">
        <v>6.44</v>
      </c>
      <c r="J27" s="78">
        <v>0</v>
      </c>
      <c r="K27" s="68">
        <f t="shared" si="2"/>
        <v>99.07692307692308</v>
      </c>
    </row>
    <row r="28" spans="1:11" ht="13.5" thickBot="1">
      <c r="A28" s="40">
        <v>942</v>
      </c>
      <c r="B28" s="40">
        <v>6171</v>
      </c>
      <c r="C28" s="40">
        <v>5032</v>
      </c>
      <c r="D28" s="24">
        <v>15045</v>
      </c>
      <c r="E28" s="24">
        <v>104100077</v>
      </c>
      <c r="F28" s="40" t="s">
        <v>13</v>
      </c>
      <c r="G28" s="64">
        <v>0</v>
      </c>
      <c r="H28" s="554">
        <v>2.4</v>
      </c>
      <c r="I28" s="64">
        <v>2.34</v>
      </c>
      <c r="J28" s="321">
        <v>0</v>
      </c>
      <c r="K28" s="554">
        <f t="shared" si="2"/>
        <v>97.49999999999999</v>
      </c>
    </row>
    <row r="29" spans="1:11" ht="15" customHeight="1" thickBot="1">
      <c r="A29" s="439" t="s">
        <v>133</v>
      </c>
      <c r="B29" s="10"/>
      <c r="C29" s="10"/>
      <c r="D29" s="10"/>
      <c r="E29" s="10"/>
      <c r="F29" s="10"/>
      <c r="G29" s="561">
        <f>SUM(G23:G28)</f>
        <v>0</v>
      </c>
      <c r="H29" s="561">
        <f>SUM(H23:H28)</f>
        <v>74.80000000000001</v>
      </c>
      <c r="I29" s="561">
        <f>SUM(I23:I28)</f>
        <v>55.269999999999996</v>
      </c>
      <c r="J29" s="562">
        <v>0</v>
      </c>
      <c r="K29" s="435">
        <f t="shared" si="2"/>
        <v>73.89037433155079</v>
      </c>
    </row>
    <row r="30" spans="1:11" ht="9" customHeight="1" thickBot="1">
      <c r="A30" s="301"/>
      <c r="B30" s="15"/>
      <c r="C30" s="15"/>
      <c r="D30" s="15"/>
      <c r="E30" s="15"/>
      <c r="F30" s="15"/>
      <c r="G30" s="69"/>
      <c r="H30" s="69"/>
      <c r="I30" s="69"/>
      <c r="J30" s="552"/>
      <c r="K30" s="99"/>
    </row>
    <row r="31" spans="1:11" ht="19.5" customHeight="1" thickBot="1">
      <c r="A31" s="736" t="s">
        <v>289</v>
      </c>
      <c r="B31" s="706"/>
      <c r="C31" s="706"/>
      <c r="D31" s="706"/>
      <c r="E31" s="706"/>
      <c r="F31" s="737"/>
      <c r="G31" s="555">
        <f>SUM(G11,G20,G29)</f>
        <v>0</v>
      </c>
      <c r="H31" s="555">
        <f>SUM(H11,H20,H29)</f>
        <v>1340.2</v>
      </c>
      <c r="I31" s="555">
        <f>SUM(I11,I20,I29)</f>
        <v>1105.28</v>
      </c>
      <c r="J31" s="248">
        <v>0</v>
      </c>
      <c r="K31" s="248">
        <f>I31/H31%</f>
        <v>82.47127294433666</v>
      </c>
    </row>
    <row r="32" spans="1:11" ht="11.25" customHeight="1">
      <c r="A32" s="32"/>
      <c r="B32" s="30"/>
      <c r="C32" s="30"/>
      <c r="D32" s="30"/>
      <c r="E32" s="30"/>
      <c r="F32" s="30"/>
      <c r="G32" s="556"/>
      <c r="H32" s="556"/>
      <c r="I32" s="556"/>
      <c r="J32" s="274"/>
      <c r="K32" s="274"/>
    </row>
    <row r="33" spans="1:11" ht="12.75">
      <c r="A33" s="351" t="s">
        <v>566</v>
      </c>
      <c r="B33" s="276"/>
      <c r="C33" s="276"/>
      <c r="D33" s="276"/>
      <c r="E33" s="276"/>
      <c r="F33" s="276"/>
      <c r="G33" s="67"/>
      <c r="H33" s="67"/>
      <c r="I33" s="67"/>
      <c r="J33" s="21"/>
      <c r="K33" s="21"/>
    </row>
    <row r="34" spans="1:11" ht="67.5" customHeight="1">
      <c r="A34" s="725" t="s">
        <v>810</v>
      </c>
      <c r="B34" s="726"/>
      <c r="C34" s="726"/>
      <c r="D34" s="726"/>
      <c r="E34" s="726"/>
      <c r="F34" s="726"/>
      <c r="G34" s="713"/>
      <c r="H34" s="713"/>
      <c r="I34" s="713"/>
      <c r="J34" s="713"/>
      <c r="K34" s="713"/>
    </row>
    <row r="35" spans="1:11" ht="14.25" customHeight="1">
      <c r="A35" s="332"/>
      <c r="B35" s="332"/>
      <c r="C35" s="21"/>
      <c r="D35" s="21"/>
      <c r="E35" s="21"/>
      <c r="F35" s="21"/>
      <c r="G35" s="21"/>
      <c r="H35" s="21"/>
      <c r="I35" s="21"/>
      <c r="J35" s="21"/>
      <c r="K35" s="21"/>
    </row>
    <row r="36" spans="1:11" ht="12.75">
      <c r="A36" s="55"/>
      <c r="B36" s="21"/>
      <c r="C36" s="21"/>
      <c r="D36" s="21"/>
      <c r="E36" s="21"/>
      <c r="F36" s="21"/>
      <c r="G36" s="21"/>
      <c r="H36" s="21"/>
      <c r="I36" s="21"/>
      <c r="J36" s="21"/>
      <c r="K36" s="21"/>
    </row>
    <row r="37" spans="1:11" ht="12.75">
      <c r="A37" s="44"/>
      <c r="B37" s="23"/>
      <c r="C37" s="23"/>
      <c r="D37" s="23"/>
      <c r="E37" s="23"/>
      <c r="F37" s="23"/>
      <c r="G37" s="67"/>
      <c r="H37" s="67"/>
      <c r="I37" s="67"/>
      <c r="J37" s="347"/>
      <c r="K37" s="347"/>
    </row>
    <row r="38" ht="12.75">
      <c r="F38" s="15"/>
    </row>
    <row r="39" ht="12.75">
      <c r="F39" s="15"/>
    </row>
  </sheetData>
  <sheetProtection/>
  <mergeCells count="4">
    <mergeCell ref="A11:F11"/>
    <mergeCell ref="A20:F20"/>
    <mergeCell ref="A31:F31"/>
    <mergeCell ref="A34:K34"/>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E41"/>
  <sheetViews>
    <sheetView zoomScalePageLayoutView="0" workbookViewId="0" topLeftCell="A1">
      <selection activeCell="B94" sqref="B94"/>
    </sheetView>
  </sheetViews>
  <sheetFormatPr defaultColWidth="9.00390625" defaultRowHeight="12.75"/>
  <sheetData>
    <row r="1" ht="12.75">
      <c r="A1" t="s">
        <v>278</v>
      </c>
    </row>
    <row r="41" ht="12.75">
      <c r="E41" s="15"/>
    </row>
  </sheetData>
  <sheetProtection/>
  <printOptions/>
  <pageMargins left="0.787401575" right="0.787401575" top="0.984251969" bottom="0.984251969" header="0.4921259845" footer="0.4921259845"/>
  <pageSetup horizontalDpi="600" verticalDpi="600" orientation="portrait" paperSize="9" r:id="rId1"/>
  <headerFooter alignWithMargins="0">
    <oddFooter>&amp;L&amp;A&amp;R&amp;P</oddFooter>
  </headerFooter>
</worksheet>
</file>

<file path=xl/worksheets/sheet20.xml><?xml version="1.0" encoding="utf-8"?>
<worksheet xmlns="http://schemas.openxmlformats.org/spreadsheetml/2006/main" xmlns:r="http://schemas.openxmlformats.org/officeDocument/2006/relationships">
  <dimension ref="A1:M37"/>
  <sheetViews>
    <sheetView zoomScalePageLayoutView="0" workbookViewId="0" topLeftCell="A22">
      <selection activeCell="B94" sqref="B94"/>
    </sheetView>
  </sheetViews>
  <sheetFormatPr defaultColWidth="9.00390625" defaultRowHeight="12.75"/>
  <cols>
    <col min="1" max="1" width="6.125" style="0" customWidth="1"/>
    <col min="2" max="2" width="7.125" style="0" customWidth="1"/>
    <col min="3" max="3" width="6.625" style="0" customWidth="1"/>
    <col min="4" max="4" width="5.50390625" style="0" customWidth="1"/>
    <col min="5" max="5" width="7.875" style="0" customWidth="1"/>
    <col min="6" max="6" width="40.375" style="0" customWidth="1"/>
    <col min="7" max="7" width="10.50390625" style="0" customWidth="1"/>
    <col min="8" max="8" width="10.875" style="0" customWidth="1"/>
    <col min="9" max="9" width="16.875" style="0" customWidth="1"/>
    <col min="10" max="10" width="8.00390625" style="0" customWidth="1"/>
  </cols>
  <sheetData>
    <row r="1" spans="1:13" ht="15.75" customHeight="1">
      <c r="A1" s="725"/>
      <c r="B1" s="726"/>
      <c r="C1" s="726"/>
      <c r="D1" s="726"/>
      <c r="E1" s="726"/>
      <c r="F1" s="726"/>
      <c r="G1" s="713"/>
      <c r="H1" s="713"/>
      <c r="I1" s="713"/>
      <c r="J1" s="713"/>
      <c r="K1" s="713"/>
      <c r="M1" s="21"/>
    </row>
    <row r="2" spans="1:12" ht="13.5" thickBot="1">
      <c r="A2" s="502" t="s">
        <v>636</v>
      </c>
      <c r="B2" s="502"/>
      <c r="C2" s="502"/>
      <c r="D2" s="502"/>
      <c r="E2" s="502"/>
      <c r="F2" s="502"/>
      <c r="G2" s="502"/>
      <c r="H2" s="502"/>
      <c r="I2" s="502"/>
      <c r="J2" s="502"/>
      <c r="K2" s="502"/>
      <c r="L2" s="21"/>
    </row>
    <row r="3" spans="1:11" ht="13.5" thickBot="1">
      <c r="A3" s="459" t="s">
        <v>235</v>
      </c>
      <c r="B3" s="436" t="s">
        <v>236</v>
      </c>
      <c r="C3" s="436" t="s">
        <v>36</v>
      </c>
      <c r="D3" s="436" t="s">
        <v>282</v>
      </c>
      <c r="E3" s="436" t="s">
        <v>283</v>
      </c>
      <c r="F3" s="436" t="s">
        <v>284</v>
      </c>
      <c r="G3" s="436" t="s">
        <v>253</v>
      </c>
      <c r="H3" s="436" t="s">
        <v>254</v>
      </c>
      <c r="I3" s="436" t="s">
        <v>255</v>
      </c>
      <c r="J3" s="436" t="s">
        <v>256</v>
      </c>
      <c r="K3" s="460" t="s">
        <v>257</v>
      </c>
    </row>
    <row r="4" spans="1:11" ht="12.75">
      <c r="A4" s="24">
        <v>905</v>
      </c>
      <c r="B4" s="349">
        <v>6117</v>
      </c>
      <c r="C4" s="24">
        <v>5901</v>
      </c>
      <c r="D4" s="24">
        <v>5</v>
      </c>
      <c r="E4" s="24">
        <v>98348</v>
      </c>
      <c r="F4" s="93" t="s">
        <v>639</v>
      </c>
      <c r="G4" s="68">
        <v>0</v>
      </c>
      <c r="H4" s="68">
        <v>111</v>
      </c>
      <c r="I4" s="68">
        <v>0</v>
      </c>
      <c r="J4" s="68">
        <v>0</v>
      </c>
      <c r="K4" s="68">
        <v>0</v>
      </c>
    </row>
    <row r="5" spans="1:11" ht="12.75">
      <c r="A5" s="24">
        <v>942</v>
      </c>
      <c r="B5" s="349">
        <v>6117</v>
      </c>
      <c r="C5" s="24">
        <v>5019</v>
      </c>
      <c r="D5" s="24">
        <v>42</v>
      </c>
      <c r="E5" s="24">
        <v>98348</v>
      </c>
      <c r="F5" s="93" t="s">
        <v>364</v>
      </c>
      <c r="G5" s="68">
        <v>0</v>
      </c>
      <c r="H5" s="68">
        <v>3.7</v>
      </c>
      <c r="I5" s="68">
        <v>2.88</v>
      </c>
      <c r="J5" s="68">
        <v>0</v>
      </c>
      <c r="K5" s="68">
        <f>I5/H5%</f>
        <v>77.83783783783782</v>
      </c>
    </row>
    <row r="6" spans="1:11" ht="12.75">
      <c r="A6" s="24">
        <v>942</v>
      </c>
      <c r="B6" s="349">
        <v>6117</v>
      </c>
      <c r="C6" s="24">
        <v>5021</v>
      </c>
      <c r="D6" s="24">
        <v>42</v>
      </c>
      <c r="E6" s="24">
        <v>98348</v>
      </c>
      <c r="F6" s="24" t="s">
        <v>212</v>
      </c>
      <c r="G6" s="68">
        <v>0</v>
      </c>
      <c r="H6" s="68">
        <v>1445.8</v>
      </c>
      <c r="I6" s="68">
        <v>1443.74</v>
      </c>
      <c r="J6" s="68">
        <v>0</v>
      </c>
      <c r="K6" s="68">
        <f aca="true" t="shared" si="0" ref="K6:K21">I6/H6%</f>
        <v>99.85751832895282</v>
      </c>
    </row>
    <row r="7" spans="1:11" ht="12.75">
      <c r="A7" s="24">
        <v>942</v>
      </c>
      <c r="B7" s="349">
        <v>6117</v>
      </c>
      <c r="C7" s="24">
        <v>5029</v>
      </c>
      <c r="D7" s="24">
        <v>42</v>
      </c>
      <c r="E7" s="24">
        <v>98348</v>
      </c>
      <c r="F7" s="93" t="s">
        <v>515</v>
      </c>
      <c r="G7" s="68">
        <v>0</v>
      </c>
      <c r="H7" s="68">
        <v>2</v>
      </c>
      <c r="I7" s="68">
        <v>0.68</v>
      </c>
      <c r="J7" s="68">
        <v>0</v>
      </c>
      <c r="K7" s="68">
        <f t="shared" si="0"/>
        <v>34</v>
      </c>
    </row>
    <row r="8" spans="1:11" ht="12.75">
      <c r="A8" s="24">
        <v>942</v>
      </c>
      <c r="B8" s="349">
        <v>6117</v>
      </c>
      <c r="C8" s="24">
        <v>5031</v>
      </c>
      <c r="D8" s="24">
        <v>42</v>
      </c>
      <c r="E8" s="24">
        <v>98348</v>
      </c>
      <c r="F8" s="24" t="s">
        <v>619</v>
      </c>
      <c r="G8" s="68">
        <v>0</v>
      </c>
      <c r="H8" s="68">
        <v>111.3</v>
      </c>
      <c r="I8" s="68">
        <v>111.25</v>
      </c>
      <c r="J8" s="68">
        <v>0</v>
      </c>
      <c r="K8" s="68">
        <f t="shared" si="0"/>
        <v>99.95507637017072</v>
      </c>
    </row>
    <row r="9" spans="1:11" ht="12.75">
      <c r="A9" s="24">
        <v>942</v>
      </c>
      <c r="B9" s="349">
        <v>6117</v>
      </c>
      <c r="C9" s="24">
        <v>5032</v>
      </c>
      <c r="D9" s="24">
        <v>42</v>
      </c>
      <c r="E9" s="24">
        <v>98348</v>
      </c>
      <c r="F9" s="24" t="s">
        <v>620</v>
      </c>
      <c r="G9" s="68">
        <v>0</v>
      </c>
      <c r="H9" s="68">
        <v>40</v>
      </c>
      <c r="I9" s="68">
        <v>40.05</v>
      </c>
      <c r="J9" s="68">
        <v>0</v>
      </c>
      <c r="K9" s="68">
        <f t="shared" si="0"/>
        <v>100.12499999999999</v>
      </c>
    </row>
    <row r="10" spans="1:11" ht="12.75">
      <c r="A10" s="24">
        <v>942</v>
      </c>
      <c r="B10" s="349">
        <v>6117</v>
      </c>
      <c r="C10" s="24">
        <v>5039</v>
      </c>
      <c r="D10" s="24">
        <v>42</v>
      </c>
      <c r="E10" s="24">
        <v>98348</v>
      </c>
      <c r="F10" s="24" t="s">
        <v>621</v>
      </c>
      <c r="G10" s="68">
        <v>0</v>
      </c>
      <c r="H10" s="68">
        <v>1</v>
      </c>
      <c r="I10" s="68">
        <v>0.98</v>
      </c>
      <c r="J10" s="68">
        <v>0</v>
      </c>
      <c r="K10" s="68">
        <f t="shared" si="0"/>
        <v>98</v>
      </c>
    </row>
    <row r="11" spans="1:13" ht="12.75">
      <c r="A11" s="24">
        <v>925</v>
      </c>
      <c r="B11" s="349">
        <v>6117</v>
      </c>
      <c r="C11" s="24">
        <v>5139</v>
      </c>
      <c r="D11" s="24">
        <v>25</v>
      </c>
      <c r="E11" s="24">
        <v>98348</v>
      </c>
      <c r="F11" s="36" t="s">
        <v>172</v>
      </c>
      <c r="G11" s="68">
        <v>0</v>
      </c>
      <c r="H11" s="68">
        <v>54</v>
      </c>
      <c r="I11" s="68">
        <v>52.5</v>
      </c>
      <c r="J11" s="68">
        <v>0</v>
      </c>
      <c r="K11" s="68">
        <f t="shared" si="0"/>
        <v>97.22222222222221</v>
      </c>
      <c r="M11" s="99"/>
    </row>
    <row r="12" spans="1:11" ht="12.75">
      <c r="A12" s="24">
        <v>950</v>
      </c>
      <c r="B12" s="349">
        <v>6117</v>
      </c>
      <c r="C12" s="24">
        <v>5154</v>
      </c>
      <c r="D12" s="24">
        <v>50</v>
      </c>
      <c r="E12" s="24">
        <v>98348</v>
      </c>
      <c r="F12" s="24" t="s">
        <v>119</v>
      </c>
      <c r="G12" s="68">
        <v>0</v>
      </c>
      <c r="H12" s="68">
        <v>27.2</v>
      </c>
      <c r="I12" s="68">
        <v>27.13</v>
      </c>
      <c r="J12" s="68">
        <v>0</v>
      </c>
      <c r="K12" s="68">
        <f t="shared" si="0"/>
        <v>99.74264705882352</v>
      </c>
    </row>
    <row r="13" spans="1:11" ht="12.75">
      <c r="A13" s="24">
        <v>925</v>
      </c>
      <c r="B13" s="349">
        <v>6117</v>
      </c>
      <c r="C13" s="24">
        <v>5156</v>
      </c>
      <c r="D13" s="24">
        <v>25</v>
      </c>
      <c r="E13" s="24">
        <v>98348</v>
      </c>
      <c r="F13" s="36" t="s">
        <v>64</v>
      </c>
      <c r="G13" s="68">
        <v>0</v>
      </c>
      <c r="H13" s="68">
        <v>10</v>
      </c>
      <c r="I13" s="68">
        <v>10</v>
      </c>
      <c r="J13" s="68">
        <v>0</v>
      </c>
      <c r="K13" s="68">
        <f t="shared" si="0"/>
        <v>100</v>
      </c>
    </row>
    <row r="14" spans="1:13" ht="12.75">
      <c r="A14" s="24">
        <v>925</v>
      </c>
      <c r="B14" s="349">
        <v>6117</v>
      </c>
      <c r="C14" s="24">
        <v>5164</v>
      </c>
      <c r="D14" s="24">
        <v>25</v>
      </c>
      <c r="E14" s="24">
        <v>98348</v>
      </c>
      <c r="F14" s="36" t="s">
        <v>55</v>
      </c>
      <c r="G14" s="68">
        <v>0</v>
      </c>
      <c r="H14" s="68">
        <v>8</v>
      </c>
      <c r="I14" s="68">
        <v>8</v>
      </c>
      <c r="J14" s="68">
        <v>0</v>
      </c>
      <c r="K14" s="68">
        <f t="shared" si="0"/>
        <v>100</v>
      </c>
      <c r="M14" s="21"/>
    </row>
    <row r="15" spans="1:13" ht="12.75">
      <c r="A15" s="24">
        <v>925</v>
      </c>
      <c r="B15" s="349">
        <v>6117</v>
      </c>
      <c r="C15" s="24">
        <v>5169</v>
      </c>
      <c r="D15" s="24">
        <v>25</v>
      </c>
      <c r="E15" s="24">
        <v>98348</v>
      </c>
      <c r="F15" s="36" t="s">
        <v>26</v>
      </c>
      <c r="G15" s="68">
        <v>0</v>
      </c>
      <c r="H15" s="68">
        <v>36</v>
      </c>
      <c r="I15" s="68">
        <v>24.71</v>
      </c>
      <c r="J15" s="68">
        <v>0</v>
      </c>
      <c r="K15" s="68">
        <f t="shared" si="0"/>
        <v>68.6388888888889</v>
      </c>
      <c r="M15" s="23"/>
    </row>
    <row r="16" spans="1:13" ht="12.75">
      <c r="A16" s="24">
        <v>925</v>
      </c>
      <c r="B16" s="349">
        <v>6117</v>
      </c>
      <c r="C16" s="24">
        <v>5171</v>
      </c>
      <c r="D16" s="24">
        <v>25</v>
      </c>
      <c r="E16" s="24">
        <v>98348</v>
      </c>
      <c r="F16" s="24" t="s">
        <v>15</v>
      </c>
      <c r="G16" s="78">
        <v>0</v>
      </c>
      <c r="H16" s="78">
        <v>47</v>
      </c>
      <c r="I16" s="78">
        <v>46.9</v>
      </c>
      <c r="J16" s="78">
        <v>0</v>
      </c>
      <c r="K16" s="78">
        <f t="shared" si="0"/>
        <v>99.7872340425532</v>
      </c>
      <c r="M16" s="21"/>
    </row>
    <row r="17" spans="1:13" ht="12.75">
      <c r="A17" s="24">
        <v>950</v>
      </c>
      <c r="B17" s="349">
        <v>6117</v>
      </c>
      <c r="C17" s="24">
        <v>5151</v>
      </c>
      <c r="D17" s="24">
        <v>50</v>
      </c>
      <c r="E17" s="24">
        <v>98348</v>
      </c>
      <c r="F17" s="24" t="s">
        <v>117</v>
      </c>
      <c r="G17" s="78">
        <v>0</v>
      </c>
      <c r="H17" s="78">
        <v>20.5</v>
      </c>
      <c r="I17" s="78">
        <v>20.44</v>
      </c>
      <c r="J17" s="78">
        <v>0</v>
      </c>
      <c r="K17" s="78">
        <f t="shared" si="0"/>
        <v>99.70731707317074</v>
      </c>
      <c r="M17" s="21"/>
    </row>
    <row r="18" spans="1:13" ht="12.75">
      <c r="A18" s="24">
        <v>950</v>
      </c>
      <c r="B18" s="349">
        <v>6117</v>
      </c>
      <c r="C18" s="24">
        <v>5152</v>
      </c>
      <c r="D18" s="24">
        <v>50</v>
      </c>
      <c r="E18" s="24">
        <v>98348</v>
      </c>
      <c r="F18" s="24" t="s">
        <v>118</v>
      </c>
      <c r="G18" s="78">
        <v>0</v>
      </c>
      <c r="H18" s="78">
        <v>32.3</v>
      </c>
      <c r="I18" s="78">
        <v>32.27</v>
      </c>
      <c r="J18" s="78">
        <v>0</v>
      </c>
      <c r="K18" s="78">
        <f t="shared" si="0"/>
        <v>99.90712074303408</v>
      </c>
      <c r="M18" s="21"/>
    </row>
    <row r="19" spans="1:13" ht="12.75">
      <c r="A19" s="24">
        <v>950</v>
      </c>
      <c r="B19" s="349">
        <v>6117</v>
      </c>
      <c r="C19" s="24">
        <v>5169</v>
      </c>
      <c r="D19" s="24">
        <v>50</v>
      </c>
      <c r="E19" s="24">
        <v>98348</v>
      </c>
      <c r="F19" s="24" t="s">
        <v>26</v>
      </c>
      <c r="G19" s="78">
        <v>0</v>
      </c>
      <c r="H19" s="78">
        <v>22.5</v>
      </c>
      <c r="I19" s="78">
        <v>22.28</v>
      </c>
      <c r="J19" s="78">
        <v>0</v>
      </c>
      <c r="K19" s="78">
        <f t="shared" si="0"/>
        <v>99.02222222222223</v>
      </c>
      <c r="M19" s="21"/>
    </row>
    <row r="20" spans="1:13" ht="13.5" thickBot="1">
      <c r="A20" s="36">
        <v>950</v>
      </c>
      <c r="B20" s="349">
        <v>6117</v>
      </c>
      <c r="C20" s="36">
        <v>5175</v>
      </c>
      <c r="D20" s="36">
        <v>50</v>
      </c>
      <c r="E20" s="24">
        <v>98348</v>
      </c>
      <c r="F20" s="24" t="s">
        <v>222</v>
      </c>
      <c r="G20" s="303">
        <v>0</v>
      </c>
      <c r="H20" s="303">
        <v>70.6</v>
      </c>
      <c r="I20" s="303">
        <v>69.86</v>
      </c>
      <c r="J20" s="303">
        <v>0</v>
      </c>
      <c r="K20" s="78">
        <f t="shared" si="0"/>
        <v>98.95184135977338</v>
      </c>
      <c r="M20" s="21"/>
    </row>
    <row r="21" spans="1:13" ht="13.5" thickBot="1">
      <c r="A21" s="596" t="s">
        <v>289</v>
      </c>
      <c r="B21" s="597"/>
      <c r="C21" s="597"/>
      <c r="D21" s="597"/>
      <c r="E21" s="597"/>
      <c r="F21" s="461"/>
      <c r="G21" s="65">
        <f>SUM(G4:G20)</f>
        <v>0</v>
      </c>
      <c r="H21" s="65">
        <f>SUM(H4:H20)</f>
        <v>2042.8999999999999</v>
      </c>
      <c r="I21" s="65">
        <f>SUM(I4:I20)</f>
        <v>1913.6700000000003</v>
      </c>
      <c r="J21" s="344">
        <v>0</v>
      </c>
      <c r="K21" s="345">
        <f t="shared" si="0"/>
        <v>93.67418865338492</v>
      </c>
      <c r="M21" s="21"/>
    </row>
    <row r="22" spans="1:13" ht="13.5" thickBot="1">
      <c r="A22" s="596" t="s">
        <v>637</v>
      </c>
      <c r="B22" s="343"/>
      <c r="C22" s="343"/>
      <c r="D22" s="343"/>
      <c r="E22" s="343"/>
      <c r="F22" s="343"/>
      <c r="G22" s="343"/>
      <c r="H22" s="343"/>
      <c r="I22" s="343"/>
      <c r="J22" s="343"/>
      <c r="K22" s="346"/>
      <c r="M22" s="21"/>
    </row>
    <row r="23" spans="1:13" ht="13.5" thickBot="1">
      <c r="A23" s="459" t="s">
        <v>235</v>
      </c>
      <c r="B23" s="436" t="s">
        <v>236</v>
      </c>
      <c r="C23" s="436" t="s">
        <v>36</v>
      </c>
      <c r="D23" s="436" t="s">
        <v>282</v>
      </c>
      <c r="E23" s="436" t="s">
        <v>283</v>
      </c>
      <c r="F23" s="436" t="s">
        <v>284</v>
      </c>
      <c r="G23" s="436" t="s">
        <v>253</v>
      </c>
      <c r="H23" s="436" t="s">
        <v>254</v>
      </c>
      <c r="I23" s="436" t="s">
        <v>255</v>
      </c>
      <c r="J23" s="436" t="s">
        <v>256</v>
      </c>
      <c r="K23" s="460" t="s">
        <v>257</v>
      </c>
      <c r="M23" s="21"/>
    </row>
    <row r="24" spans="1:13" ht="12.75">
      <c r="A24" s="24">
        <v>942</v>
      </c>
      <c r="B24" s="349">
        <v>6117</v>
      </c>
      <c r="C24" s="24">
        <v>5021</v>
      </c>
      <c r="D24" s="24">
        <v>42</v>
      </c>
      <c r="E24" s="24">
        <v>0</v>
      </c>
      <c r="F24" s="24" t="s">
        <v>212</v>
      </c>
      <c r="G24" s="68">
        <v>0</v>
      </c>
      <c r="H24" s="68">
        <v>682</v>
      </c>
      <c r="I24" s="68">
        <v>640.52</v>
      </c>
      <c r="J24" s="68">
        <v>0</v>
      </c>
      <c r="K24" s="68">
        <f>I24/H24%</f>
        <v>93.91788856304984</v>
      </c>
      <c r="M24" s="21"/>
    </row>
    <row r="25" spans="1:13" ht="12.75">
      <c r="A25" s="24">
        <v>950</v>
      </c>
      <c r="B25" s="349">
        <v>6117</v>
      </c>
      <c r="C25" s="24">
        <v>5139</v>
      </c>
      <c r="D25" s="24">
        <v>50</v>
      </c>
      <c r="E25" s="24">
        <v>0</v>
      </c>
      <c r="F25" s="24" t="s">
        <v>172</v>
      </c>
      <c r="G25" s="78">
        <v>0</v>
      </c>
      <c r="H25" s="78">
        <v>4</v>
      </c>
      <c r="I25" s="78">
        <v>2.99</v>
      </c>
      <c r="J25" s="78">
        <v>0</v>
      </c>
      <c r="K25" s="78">
        <f>I25/H25%</f>
        <v>74.75</v>
      </c>
      <c r="M25" s="99"/>
    </row>
    <row r="26" spans="1:11" ht="13.5" thickBot="1">
      <c r="A26" s="24">
        <v>950</v>
      </c>
      <c r="B26" s="349">
        <v>6117</v>
      </c>
      <c r="C26" s="24">
        <v>5175</v>
      </c>
      <c r="D26" s="24">
        <v>50</v>
      </c>
      <c r="E26" s="24">
        <v>0</v>
      </c>
      <c r="F26" s="24" t="s">
        <v>222</v>
      </c>
      <c r="G26" s="78">
        <v>0</v>
      </c>
      <c r="H26" s="78">
        <v>45.6</v>
      </c>
      <c r="I26" s="78">
        <v>35.6</v>
      </c>
      <c r="J26" s="78">
        <v>0</v>
      </c>
      <c r="K26" s="78">
        <f>I26/H26%</f>
        <v>78.0701754385965</v>
      </c>
    </row>
    <row r="27" spans="1:11" ht="13.5" thickBot="1">
      <c r="A27" s="596" t="s">
        <v>289</v>
      </c>
      <c r="B27" s="597"/>
      <c r="C27" s="597"/>
      <c r="D27" s="597"/>
      <c r="E27" s="597"/>
      <c r="F27" s="461"/>
      <c r="G27" s="65">
        <f>SUM(G24:G26)</f>
        <v>0</v>
      </c>
      <c r="H27" s="65">
        <f>SUM(H24:H26)</f>
        <v>731.6</v>
      </c>
      <c r="I27" s="65">
        <f>SUM(I24:I26)</f>
        <v>679.11</v>
      </c>
      <c r="J27" s="344">
        <v>0</v>
      </c>
      <c r="K27" s="345">
        <f>I27/H27%</f>
        <v>92.82531437944232</v>
      </c>
    </row>
    <row r="28" spans="1:11" ht="13.5" thickBot="1">
      <c r="A28" s="502"/>
      <c r="B28" s="502"/>
      <c r="C28" s="502"/>
      <c r="D28" s="502"/>
      <c r="E28" s="502"/>
      <c r="F28" s="502"/>
      <c r="G28" s="67"/>
      <c r="H28" s="67"/>
      <c r="I28" s="67"/>
      <c r="J28" s="347"/>
      <c r="K28" s="347"/>
    </row>
    <row r="29" spans="1:11" ht="13.5" thickBot="1">
      <c r="A29" s="596" t="s">
        <v>289</v>
      </c>
      <c r="B29" s="597"/>
      <c r="C29" s="597"/>
      <c r="D29" s="597"/>
      <c r="E29" s="597"/>
      <c r="F29" s="597"/>
      <c r="G29" s="65">
        <f>G21+G27</f>
        <v>0</v>
      </c>
      <c r="H29" s="65">
        <f>H21+H27</f>
        <v>2774.5</v>
      </c>
      <c r="I29" s="65">
        <f>I21+I27</f>
        <v>2592.78</v>
      </c>
      <c r="J29" s="598">
        <v>0</v>
      </c>
      <c r="K29" s="345">
        <f>I29/H29%</f>
        <v>93.45035141466931</v>
      </c>
    </row>
    <row r="30" spans="1:11" ht="12.75">
      <c r="A30" s="502"/>
      <c r="B30" s="502"/>
      <c r="C30" s="502"/>
      <c r="D30" s="502"/>
      <c r="E30" s="502"/>
      <c r="F30" s="502"/>
      <c r="G30" s="67"/>
      <c r="H30" s="67"/>
      <c r="I30" s="67"/>
      <c r="J30" s="347"/>
      <c r="K30" s="347"/>
    </row>
    <row r="31" spans="1:11" ht="12.75">
      <c r="A31" s="351" t="s">
        <v>693</v>
      </c>
      <c r="B31" s="502"/>
      <c r="C31" s="502"/>
      <c r="D31" s="502"/>
      <c r="E31" s="502"/>
      <c r="F31" s="502"/>
      <c r="G31" s="67"/>
      <c r="H31" s="67"/>
      <c r="I31" s="67"/>
      <c r="J31" s="347"/>
      <c r="K31" s="347"/>
    </row>
    <row r="32" spans="1:11" ht="12.75">
      <c r="A32" s="502" t="s">
        <v>638</v>
      </c>
      <c r="B32" s="502"/>
      <c r="C32" s="502"/>
      <c r="D32" s="502"/>
      <c r="E32" s="502"/>
      <c r="F32" s="502"/>
      <c r="G32" s="67"/>
      <c r="H32" s="67"/>
      <c r="I32" s="67"/>
      <c r="J32" s="347"/>
      <c r="K32" s="347"/>
    </row>
    <row r="33" spans="1:11" ht="59.25" customHeight="1">
      <c r="A33" s="725" t="s">
        <v>808</v>
      </c>
      <c r="B33" s="726"/>
      <c r="C33" s="726"/>
      <c r="D33" s="726"/>
      <c r="E33" s="726"/>
      <c r="F33" s="726"/>
      <c r="G33" s="713"/>
      <c r="H33" s="713"/>
      <c r="I33" s="713"/>
      <c r="J33" s="713"/>
      <c r="K33" s="713"/>
    </row>
    <row r="34" spans="1:11" ht="21.75" customHeight="1">
      <c r="A34" s="21"/>
      <c r="B34" s="21"/>
      <c r="C34" s="21"/>
      <c r="D34" s="21"/>
      <c r="E34" s="21"/>
      <c r="F34" s="21"/>
      <c r="G34" s="21"/>
      <c r="H34" s="21"/>
      <c r="I34" s="21"/>
      <c r="J34" s="21"/>
      <c r="K34" s="21"/>
    </row>
    <row r="35" spans="1:11" ht="12.75">
      <c r="A35" s="21"/>
      <c r="B35" s="21"/>
      <c r="C35" s="21"/>
      <c r="D35" s="21"/>
      <c r="E35" s="21"/>
      <c r="F35" s="21"/>
      <c r="G35" s="21"/>
      <c r="H35" s="21"/>
      <c r="I35" s="21"/>
      <c r="J35" s="21"/>
      <c r="K35" s="21"/>
    </row>
    <row r="36" spans="1:11" ht="12.75">
      <c r="A36" s="21"/>
      <c r="B36" s="21"/>
      <c r="C36" s="21"/>
      <c r="D36" s="21"/>
      <c r="E36" s="21"/>
      <c r="F36" s="21"/>
      <c r="G36" s="21"/>
      <c r="H36" s="21"/>
      <c r="I36" s="21"/>
      <c r="J36" s="21"/>
      <c r="K36" s="21"/>
    </row>
    <row r="37" spans="1:11" ht="12.75">
      <c r="A37" s="21"/>
      <c r="B37" s="21"/>
      <c r="C37" s="21"/>
      <c r="D37" s="21"/>
      <c r="E37" s="21"/>
      <c r="F37" s="21"/>
      <c r="G37" s="21"/>
      <c r="H37" s="21"/>
      <c r="I37" s="21"/>
      <c r="J37" s="21"/>
      <c r="K37" s="21"/>
    </row>
  </sheetData>
  <sheetProtection/>
  <mergeCells count="2">
    <mergeCell ref="A1:K1"/>
    <mergeCell ref="A33:K33"/>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&amp;R&amp;P</oddFooter>
  </headerFooter>
</worksheet>
</file>

<file path=xl/worksheets/sheet21.xml><?xml version="1.0" encoding="utf-8"?>
<worksheet xmlns="http://schemas.openxmlformats.org/spreadsheetml/2006/main" xmlns:r="http://schemas.openxmlformats.org/officeDocument/2006/relationships">
  <dimension ref="A1:K23"/>
  <sheetViews>
    <sheetView zoomScalePageLayoutView="0" workbookViewId="0" topLeftCell="A1">
      <selection activeCell="B94" sqref="B94"/>
    </sheetView>
  </sheetViews>
  <sheetFormatPr defaultColWidth="9.00390625" defaultRowHeight="12.75"/>
  <cols>
    <col min="1" max="1" width="5.375" style="0" customWidth="1"/>
    <col min="2" max="2" width="6.50390625" style="0" customWidth="1"/>
    <col min="3" max="3" width="6.125" style="0" customWidth="1"/>
    <col min="4" max="4" width="5.50390625" style="0" customWidth="1"/>
    <col min="5" max="5" width="5.625" style="0" customWidth="1"/>
    <col min="6" max="6" width="34.50390625" style="0" customWidth="1"/>
    <col min="7" max="7" width="12.50390625" style="0" customWidth="1"/>
    <col min="8" max="8" width="12.625" style="0" customWidth="1"/>
    <col min="9" max="9" width="19.375" style="0" customWidth="1"/>
  </cols>
  <sheetData>
    <row r="1" spans="1:11" ht="13.5" thickBot="1">
      <c r="A1" s="55" t="s">
        <v>362</v>
      </c>
      <c r="B1" s="21"/>
      <c r="C1" s="21"/>
      <c r="D1" s="21"/>
      <c r="E1" s="21"/>
      <c r="F1" s="21"/>
      <c r="G1" s="21"/>
      <c r="H1" s="21"/>
      <c r="I1" s="21"/>
      <c r="J1" s="21"/>
      <c r="K1" s="21"/>
    </row>
    <row r="2" spans="1:11" ht="13.5" thickBot="1">
      <c r="A2" s="338" t="s">
        <v>235</v>
      </c>
      <c r="B2" s="339" t="s">
        <v>236</v>
      </c>
      <c r="C2" s="339" t="s">
        <v>36</v>
      </c>
      <c r="D2" s="339" t="s">
        <v>282</v>
      </c>
      <c r="E2" s="339" t="s">
        <v>283</v>
      </c>
      <c r="F2" s="340" t="s">
        <v>284</v>
      </c>
      <c r="G2" s="209" t="s">
        <v>253</v>
      </c>
      <c r="H2" s="209" t="s">
        <v>254</v>
      </c>
      <c r="I2" s="209" t="s">
        <v>255</v>
      </c>
      <c r="J2" s="209" t="s">
        <v>256</v>
      </c>
      <c r="K2" s="209" t="s">
        <v>257</v>
      </c>
    </row>
    <row r="3" spans="1:11" ht="12.75">
      <c r="A3" s="397">
        <v>539</v>
      </c>
      <c r="B3" s="397">
        <v>4359</v>
      </c>
      <c r="C3" s="397">
        <v>5139</v>
      </c>
      <c r="D3" s="397">
        <v>39</v>
      </c>
      <c r="E3" s="397">
        <v>98</v>
      </c>
      <c r="F3" s="93" t="s">
        <v>172</v>
      </c>
      <c r="G3" s="570">
        <v>0</v>
      </c>
      <c r="H3" s="570">
        <v>5</v>
      </c>
      <c r="I3" s="570">
        <v>2.82</v>
      </c>
      <c r="J3" s="68">
        <v>0</v>
      </c>
      <c r="K3" s="68">
        <f>I3/H3%</f>
        <v>56.39999999999999</v>
      </c>
    </row>
    <row r="4" spans="1:11" ht="12.75">
      <c r="A4" s="349">
        <v>539</v>
      </c>
      <c r="B4" s="349">
        <v>4359</v>
      </c>
      <c r="C4" s="349">
        <v>5164</v>
      </c>
      <c r="D4" s="349">
        <v>39</v>
      </c>
      <c r="E4" s="349">
        <v>98</v>
      </c>
      <c r="F4" s="24" t="s">
        <v>55</v>
      </c>
      <c r="G4" s="568">
        <v>0</v>
      </c>
      <c r="H4" s="568">
        <v>48</v>
      </c>
      <c r="I4" s="568">
        <v>48</v>
      </c>
      <c r="J4" s="78">
        <v>0</v>
      </c>
      <c r="K4" s="68">
        <f>I4/H4%</f>
        <v>100</v>
      </c>
    </row>
    <row r="5" spans="1:11" ht="12.75">
      <c r="A5" s="349">
        <v>539</v>
      </c>
      <c r="B5" s="349">
        <v>4359</v>
      </c>
      <c r="C5" s="349">
        <v>5169</v>
      </c>
      <c r="D5" s="349">
        <v>39</v>
      </c>
      <c r="E5" s="349">
        <v>98</v>
      </c>
      <c r="F5" s="349" t="s">
        <v>26</v>
      </c>
      <c r="G5" s="568">
        <v>0</v>
      </c>
      <c r="H5" s="569">
        <v>199</v>
      </c>
      <c r="I5" s="568">
        <v>192.02</v>
      </c>
      <c r="J5" s="78">
        <v>0</v>
      </c>
      <c r="K5" s="78">
        <f>I5/H5%</f>
        <v>96.4924623115578</v>
      </c>
    </row>
    <row r="6" spans="1:11" ht="12.75">
      <c r="A6" s="397">
        <v>539</v>
      </c>
      <c r="B6" s="397">
        <v>4359</v>
      </c>
      <c r="C6" s="397">
        <v>5175</v>
      </c>
      <c r="D6" s="397">
        <v>39</v>
      </c>
      <c r="E6" s="397">
        <v>98</v>
      </c>
      <c r="F6" s="36" t="s">
        <v>222</v>
      </c>
      <c r="G6" s="570">
        <v>0</v>
      </c>
      <c r="H6" s="571">
        <v>134</v>
      </c>
      <c r="I6" s="570">
        <v>119.45</v>
      </c>
      <c r="J6" s="78">
        <v>0</v>
      </c>
      <c r="K6" s="78">
        <f>I6/H6%</f>
        <v>89.14179104477611</v>
      </c>
    </row>
    <row r="7" spans="1:11" ht="12.75">
      <c r="A7" s="397">
        <v>539</v>
      </c>
      <c r="B7" s="397">
        <v>4359</v>
      </c>
      <c r="C7" s="397">
        <v>5194</v>
      </c>
      <c r="D7" s="397">
        <v>39</v>
      </c>
      <c r="E7" s="397">
        <v>98</v>
      </c>
      <c r="F7" s="36" t="s">
        <v>223</v>
      </c>
      <c r="G7" s="570">
        <v>0</v>
      </c>
      <c r="H7" s="571">
        <v>53</v>
      </c>
      <c r="I7" s="570">
        <v>51.14</v>
      </c>
      <c r="J7" s="78">
        <v>0</v>
      </c>
      <c r="K7" s="78">
        <f>I7/H7%</f>
        <v>96.49056603773585</v>
      </c>
    </row>
    <row r="8" spans="1:11" ht="12.75">
      <c r="A8" s="349">
        <v>939</v>
      </c>
      <c r="B8" s="349">
        <v>6171</v>
      </c>
      <c r="C8" s="349">
        <v>5139</v>
      </c>
      <c r="D8" s="349">
        <v>39</v>
      </c>
      <c r="E8" s="349">
        <v>21</v>
      </c>
      <c r="F8" s="24" t="s">
        <v>172</v>
      </c>
      <c r="G8" s="78">
        <v>2</v>
      </c>
      <c r="H8" s="78">
        <v>6</v>
      </c>
      <c r="I8" s="78">
        <v>4.7</v>
      </c>
      <c r="J8" s="78">
        <f aca="true" t="shared" si="0" ref="J8:J14">I8/G8%</f>
        <v>235</v>
      </c>
      <c r="K8" s="78">
        <f aca="true" t="shared" si="1" ref="K8:K14">I8/H8%</f>
        <v>78.33333333333334</v>
      </c>
    </row>
    <row r="9" spans="1:11" ht="12.75">
      <c r="A9" s="24">
        <v>939</v>
      </c>
      <c r="B9" s="24">
        <v>6171</v>
      </c>
      <c r="C9" s="24">
        <v>5166</v>
      </c>
      <c r="D9" s="24">
        <v>39</v>
      </c>
      <c r="E9" s="24">
        <v>21</v>
      </c>
      <c r="F9" s="24" t="s">
        <v>25</v>
      </c>
      <c r="G9" s="78">
        <v>35</v>
      </c>
      <c r="H9" s="78">
        <v>0</v>
      </c>
      <c r="I9" s="78">
        <v>0</v>
      </c>
      <c r="J9" s="68">
        <f t="shared" si="0"/>
        <v>0</v>
      </c>
      <c r="K9" s="78">
        <v>0</v>
      </c>
    </row>
    <row r="10" spans="1:11" ht="12.75">
      <c r="A10" s="93">
        <v>939</v>
      </c>
      <c r="B10" s="93">
        <v>6171</v>
      </c>
      <c r="C10" s="93">
        <v>5169</v>
      </c>
      <c r="D10" s="93">
        <v>39</v>
      </c>
      <c r="E10" s="93">
        <v>21</v>
      </c>
      <c r="F10" s="24" t="s">
        <v>26</v>
      </c>
      <c r="G10" s="78">
        <v>50</v>
      </c>
      <c r="H10" s="78">
        <v>43</v>
      </c>
      <c r="I10" s="78">
        <v>42.87</v>
      </c>
      <c r="J10" s="68">
        <f t="shared" si="0"/>
        <v>85.74</v>
      </c>
      <c r="K10" s="78">
        <f t="shared" si="1"/>
        <v>99.69767441860465</v>
      </c>
    </row>
    <row r="11" spans="1:11" ht="12.75">
      <c r="A11" s="93">
        <v>939</v>
      </c>
      <c r="B11" s="24">
        <v>6171</v>
      </c>
      <c r="C11" s="24">
        <v>5175</v>
      </c>
      <c r="D11" s="24">
        <v>39</v>
      </c>
      <c r="E11" s="24">
        <v>21</v>
      </c>
      <c r="F11" s="36" t="s">
        <v>222</v>
      </c>
      <c r="G11" s="78">
        <v>8</v>
      </c>
      <c r="H11" s="78">
        <v>21</v>
      </c>
      <c r="I11" s="78">
        <v>20.26</v>
      </c>
      <c r="J11" s="68">
        <f t="shared" si="0"/>
        <v>253.25000000000003</v>
      </c>
      <c r="K11" s="78">
        <f t="shared" si="1"/>
        <v>96.47619047619048</v>
      </c>
    </row>
    <row r="12" spans="1:11" ht="12.75">
      <c r="A12" s="24">
        <v>939</v>
      </c>
      <c r="B12" s="24">
        <v>6171</v>
      </c>
      <c r="C12" s="24">
        <v>5192</v>
      </c>
      <c r="D12" s="24">
        <v>39</v>
      </c>
      <c r="E12" s="24">
        <v>21</v>
      </c>
      <c r="F12" s="24" t="s">
        <v>342</v>
      </c>
      <c r="G12" s="78">
        <v>5</v>
      </c>
      <c r="H12" s="78">
        <v>0</v>
      </c>
      <c r="I12" s="78">
        <v>0</v>
      </c>
      <c r="J12" s="68">
        <f t="shared" si="0"/>
        <v>0</v>
      </c>
      <c r="K12" s="78">
        <v>0</v>
      </c>
    </row>
    <row r="13" spans="1:11" ht="13.5" thickBot="1">
      <c r="A13" s="36">
        <v>939</v>
      </c>
      <c r="B13" s="36">
        <v>6171</v>
      </c>
      <c r="C13" s="36">
        <v>5194</v>
      </c>
      <c r="D13" s="36">
        <v>39</v>
      </c>
      <c r="E13" s="36">
        <v>21</v>
      </c>
      <c r="F13" s="36" t="s">
        <v>223</v>
      </c>
      <c r="G13" s="303">
        <v>0</v>
      </c>
      <c r="H13" s="303">
        <v>30</v>
      </c>
      <c r="I13" s="303">
        <v>28.19</v>
      </c>
      <c r="J13" s="303">
        <v>0</v>
      </c>
      <c r="K13" s="78">
        <f t="shared" si="1"/>
        <v>93.96666666666667</v>
      </c>
    </row>
    <row r="14" spans="1:11" ht="13.5" thickBot="1">
      <c r="A14" s="269" t="s">
        <v>289</v>
      </c>
      <c r="B14" s="343"/>
      <c r="C14" s="343"/>
      <c r="D14" s="343"/>
      <c r="E14" s="343"/>
      <c r="F14" s="343"/>
      <c r="G14" s="65">
        <f>SUM(G3:G13)</f>
        <v>100</v>
      </c>
      <c r="H14" s="65">
        <f>SUM(H3:H13)</f>
        <v>539</v>
      </c>
      <c r="I14" s="65">
        <f>SUM(I3:I13)</f>
        <v>509.45</v>
      </c>
      <c r="J14" s="344">
        <f t="shared" si="0"/>
        <v>509.45</v>
      </c>
      <c r="K14" s="345">
        <f t="shared" si="1"/>
        <v>94.51762523191096</v>
      </c>
    </row>
    <row r="15" spans="1:11" ht="12.75">
      <c r="A15" s="44"/>
      <c r="B15" s="23"/>
      <c r="C15" s="23"/>
      <c r="D15" s="23"/>
      <c r="E15" s="23"/>
      <c r="F15" s="23"/>
      <c r="G15" s="67"/>
      <c r="H15" s="67"/>
      <c r="I15" s="67"/>
      <c r="J15" s="347"/>
      <c r="K15" s="347"/>
    </row>
    <row r="16" spans="1:11" ht="12.75">
      <c r="A16" s="47" t="s">
        <v>749</v>
      </c>
      <c r="B16" s="23"/>
      <c r="C16" s="23"/>
      <c r="D16" s="23"/>
      <c r="E16" s="23"/>
      <c r="F16" s="23"/>
      <c r="G16" s="67"/>
      <c r="H16" s="67"/>
      <c r="I16" s="67"/>
      <c r="J16" s="347"/>
      <c r="K16" s="347"/>
    </row>
    <row r="17" spans="1:11" ht="29.25" customHeight="1">
      <c r="A17" s="725" t="s">
        <v>811</v>
      </c>
      <c r="B17" s="726"/>
      <c r="C17" s="726"/>
      <c r="D17" s="726"/>
      <c r="E17" s="726"/>
      <c r="F17" s="726"/>
      <c r="G17" s="726"/>
      <c r="H17" s="713"/>
      <c r="I17" s="713"/>
      <c r="J17" s="713"/>
      <c r="K17" s="713"/>
    </row>
    <row r="18" spans="1:11" ht="12.75">
      <c r="A18" s="44"/>
      <c r="B18" s="23"/>
      <c r="C18" s="23"/>
      <c r="D18" s="23"/>
      <c r="E18" s="23"/>
      <c r="F18" s="23"/>
      <c r="G18" s="67"/>
      <c r="H18" s="67"/>
      <c r="I18" s="67"/>
      <c r="J18" s="347"/>
      <c r="K18" s="347"/>
    </row>
    <row r="19" spans="1:11" ht="12.75">
      <c r="A19" s="47" t="s">
        <v>679</v>
      </c>
      <c r="B19" s="23"/>
      <c r="C19" s="23"/>
      <c r="D19" s="23"/>
      <c r="E19" s="23"/>
      <c r="F19" s="23"/>
      <c r="G19" s="67"/>
      <c r="H19" s="67"/>
      <c r="I19" s="67"/>
      <c r="J19" s="347"/>
      <c r="K19" s="347"/>
    </row>
    <row r="20" spans="1:11" ht="30.75" customHeight="1">
      <c r="A20" s="725" t="s">
        <v>750</v>
      </c>
      <c r="B20" s="726"/>
      <c r="C20" s="726"/>
      <c r="D20" s="726"/>
      <c r="E20" s="726"/>
      <c r="F20" s="726"/>
      <c r="G20" s="726"/>
      <c r="H20" s="713"/>
      <c r="I20" s="713"/>
      <c r="J20" s="713"/>
      <c r="K20" s="713"/>
    </row>
    <row r="21" spans="1:11" ht="12.75">
      <c r="A21" s="48"/>
      <c r="B21" s="59"/>
      <c r="C21" s="59"/>
      <c r="D21" s="59"/>
      <c r="E21" s="59"/>
      <c r="F21" s="59"/>
      <c r="G21" s="59"/>
      <c r="H21" s="313"/>
      <c r="I21" s="313"/>
      <c r="J21" s="313"/>
      <c r="K21" s="313"/>
    </row>
    <row r="23" ht="12.75">
      <c r="I23" s="21"/>
    </row>
  </sheetData>
  <sheetProtection/>
  <mergeCells count="2">
    <mergeCell ref="A20:K20"/>
    <mergeCell ref="A17:K1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2.xml><?xml version="1.0" encoding="utf-8"?>
<worksheet xmlns="http://schemas.openxmlformats.org/spreadsheetml/2006/main" xmlns:r="http://schemas.openxmlformats.org/officeDocument/2006/relationships">
  <dimension ref="A1:M21"/>
  <sheetViews>
    <sheetView zoomScalePageLayoutView="0" workbookViewId="0" topLeftCell="A1">
      <selection activeCell="B94" sqref="B94"/>
    </sheetView>
  </sheetViews>
  <sheetFormatPr defaultColWidth="9.00390625" defaultRowHeight="12.75"/>
  <cols>
    <col min="1" max="1" width="5.00390625" style="0" customWidth="1"/>
    <col min="2" max="2" width="6.375" style="0" customWidth="1"/>
    <col min="3" max="3" width="5.875" style="0" customWidth="1"/>
    <col min="4" max="4" width="5.50390625" style="0" customWidth="1"/>
    <col min="5" max="5" width="6.125" style="0" customWidth="1"/>
    <col min="6" max="6" width="37.50390625" style="0" customWidth="1"/>
    <col min="7" max="8" width="10.375" style="0" customWidth="1"/>
    <col min="9" max="9" width="18.125" style="0" customWidth="1"/>
  </cols>
  <sheetData>
    <row r="1" ht="13.5" thickBot="1">
      <c r="A1" s="1" t="s">
        <v>363</v>
      </c>
    </row>
    <row r="2" spans="1:11" ht="14.25" customHeight="1" thickBot="1">
      <c r="A2" s="329" t="s">
        <v>235</v>
      </c>
      <c r="B2" s="330" t="s">
        <v>236</v>
      </c>
      <c r="C2" s="330" t="s">
        <v>36</v>
      </c>
      <c r="D2" s="330" t="s">
        <v>282</v>
      </c>
      <c r="E2" s="330" t="s">
        <v>283</v>
      </c>
      <c r="F2" s="331" t="s">
        <v>284</v>
      </c>
      <c r="G2" s="392" t="s">
        <v>253</v>
      </c>
      <c r="H2" s="392" t="s">
        <v>254</v>
      </c>
      <c r="I2" s="392" t="s">
        <v>255</v>
      </c>
      <c r="J2" s="393" t="s">
        <v>256</v>
      </c>
      <c r="K2" s="393" t="s">
        <v>257</v>
      </c>
    </row>
    <row r="3" spans="1:11" ht="14.25" customHeight="1">
      <c r="A3" s="383">
        <v>939</v>
      </c>
      <c r="B3" s="325">
        <v>6171</v>
      </c>
      <c r="C3" s="325">
        <v>5139</v>
      </c>
      <c r="D3" s="325">
        <v>39</v>
      </c>
      <c r="E3" s="325">
        <v>22</v>
      </c>
      <c r="F3" s="3" t="s">
        <v>172</v>
      </c>
      <c r="G3" s="63">
        <v>0</v>
      </c>
      <c r="H3" s="63">
        <v>3</v>
      </c>
      <c r="I3" s="63">
        <v>0.96</v>
      </c>
      <c r="J3" s="89">
        <v>0</v>
      </c>
      <c r="K3" s="89">
        <f>I3/H3%</f>
        <v>32</v>
      </c>
    </row>
    <row r="4" spans="1:11" ht="14.25" customHeight="1">
      <c r="A4" s="35">
        <v>939</v>
      </c>
      <c r="B4" s="35">
        <v>6171</v>
      </c>
      <c r="C4" s="35">
        <v>5175</v>
      </c>
      <c r="D4" s="35">
        <v>39</v>
      </c>
      <c r="E4" s="35">
        <v>22</v>
      </c>
      <c r="F4" s="35" t="s">
        <v>518</v>
      </c>
      <c r="G4" s="63">
        <v>120</v>
      </c>
      <c r="H4" s="63">
        <v>59</v>
      </c>
      <c r="I4" s="63">
        <v>57.56</v>
      </c>
      <c r="J4" s="89">
        <f>I4/G4%</f>
        <v>47.96666666666667</v>
      </c>
      <c r="K4" s="89">
        <f>I4/H4%</f>
        <v>97.55932203389831</v>
      </c>
    </row>
    <row r="5" spans="1:11" ht="14.25" customHeight="1" thickBot="1">
      <c r="A5" s="35">
        <v>939</v>
      </c>
      <c r="B5" s="35">
        <v>6171</v>
      </c>
      <c r="C5" s="35">
        <v>5194</v>
      </c>
      <c r="D5" s="35">
        <v>39</v>
      </c>
      <c r="E5" s="35">
        <v>22</v>
      </c>
      <c r="F5" s="35" t="s">
        <v>223</v>
      </c>
      <c r="G5" s="63">
        <v>0</v>
      </c>
      <c r="H5" s="63">
        <v>50</v>
      </c>
      <c r="I5" s="63">
        <v>41.13</v>
      </c>
      <c r="J5" s="239">
        <v>0</v>
      </c>
      <c r="K5" s="89">
        <f>I5/H5%</f>
        <v>82.26</v>
      </c>
    </row>
    <row r="6" spans="1:13" ht="14.25" customHeight="1" thickBot="1">
      <c r="A6" s="9" t="s">
        <v>289</v>
      </c>
      <c r="B6" s="10"/>
      <c r="C6" s="10"/>
      <c r="D6" s="10"/>
      <c r="E6" s="10"/>
      <c r="F6" s="14"/>
      <c r="G6" s="65">
        <f>SUM(G3:G5)</f>
        <v>120</v>
      </c>
      <c r="H6" s="65">
        <f>SUM(H3:H5)</f>
        <v>112</v>
      </c>
      <c r="I6" s="65">
        <f>SUM(I3:I5)</f>
        <v>99.65</v>
      </c>
      <c r="J6" s="248">
        <v>0</v>
      </c>
      <c r="K6" s="248">
        <f>I6/H6%</f>
        <v>88.97321428571428</v>
      </c>
      <c r="M6" s="21"/>
    </row>
    <row r="7" spans="1:13" ht="14.25" customHeight="1">
      <c r="A7" s="13"/>
      <c r="B7" s="15"/>
      <c r="C7" s="15"/>
      <c r="D7" s="15"/>
      <c r="E7" s="15"/>
      <c r="F7" s="15"/>
      <c r="G7" s="67"/>
      <c r="H7" s="67"/>
      <c r="I7" s="67"/>
      <c r="J7" s="274"/>
      <c r="K7" s="274"/>
      <c r="M7" s="21"/>
    </row>
    <row r="8" spans="1:11" ht="14.25" customHeight="1">
      <c r="A8" s="351" t="s">
        <v>679</v>
      </c>
      <c r="B8" s="23"/>
      <c r="C8" s="23"/>
      <c r="D8" s="23"/>
      <c r="E8" s="23"/>
      <c r="F8" s="23"/>
      <c r="G8" s="67"/>
      <c r="H8" s="67"/>
      <c r="I8" s="67"/>
      <c r="J8" s="21"/>
      <c r="K8" s="21"/>
    </row>
    <row r="9" spans="1:11" ht="16.5" customHeight="1">
      <c r="A9" s="725" t="s">
        <v>694</v>
      </c>
      <c r="B9" s="726"/>
      <c r="C9" s="726"/>
      <c r="D9" s="726"/>
      <c r="E9" s="726"/>
      <c r="F9" s="726"/>
      <c r="G9" s="726"/>
      <c r="H9" s="713"/>
      <c r="I9" s="713"/>
      <c r="J9" s="713"/>
      <c r="K9" s="713"/>
    </row>
    <row r="10" spans="1:11" ht="12.75">
      <c r="A10" s="21"/>
      <c r="B10" s="21"/>
      <c r="C10" s="21"/>
      <c r="D10" s="21"/>
      <c r="E10" s="21"/>
      <c r="F10" s="21"/>
      <c r="G10" s="21"/>
      <c r="H10" s="21"/>
      <c r="I10" s="21"/>
      <c r="J10" s="21"/>
      <c r="K10" s="21"/>
    </row>
    <row r="11" spans="1:11" ht="13.5" thickBot="1">
      <c r="A11" s="55" t="s">
        <v>553</v>
      </c>
      <c r="B11" s="21"/>
      <c r="C11" s="21"/>
      <c r="D11" s="21"/>
      <c r="E11" s="21"/>
      <c r="F11" s="21"/>
      <c r="G11" s="21"/>
      <c r="H11" s="21"/>
      <c r="I11" s="21"/>
      <c r="J11" s="21"/>
      <c r="K11" s="21"/>
    </row>
    <row r="12" spans="1:11" ht="13.5" thickBot="1">
      <c r="A12" s="613" t="s">
        <v>235</v>
      </c>
      <c r="B12" s="436" t="s">
        <v>236</v>
      </c>
      <c r="C12" s="436" t="s">
        <v>36</v>
      </c>
      <c r="D12" s="436" t="s">
        <v>282</v>
      </c>
      <c r="E12" s="436" t="s">
        <v>283</v>
      </c>
      <c r="F12" s="485" t="s">
        <v>284</v>
      </c>
      <c r="G12" s="393" t="s">
        <v>253</v>
      </c>
      <c r="H12" s="393" t="s">
        <v>254</v>
      </c>
      <c r="I12" s="393" t="s">
        <v>255</v>
      </c>
      <c r="J12" s="393" t="s">
        <v>256</v>
      </c>
      <c r="K12" s="393" t="s">
        <v>257</v>
      </c>
    </row>
    <row r="13" spans="1:11" ht="12.75">
      <c r="A13" s="349">
        <v>939</v>
      </c>
      <c r="B13" s="567">
        <v>6171</v>
      </c>
      <c r="C13" s="567">
        <v>5139</v>
      </c>
      <c r="D13" s="567">
        <v>39</v>
      </c>
      <c r="E13" s="567">
        <v>23</v>
      </c>
      <c r="F13" s="93" t="s">
        <v>172</v>
      </c>
      <c r="G13" s="78">
        <v>0</v>
      </c>
      <c r="H13" s="78">
        <v>1</v>
      </c>
      <c r="I13" s="78">
        <v>0.88</v>
      </c>
      <c r="J13" s="68">
        <v>0</v>
      </c>
      <c r="K13" s="68">
        <f>I13/H13%</f>
        <v>88</v>
      </c>
    </row>
    <row r="14" spans="1:11" ht="13.5" thickBot="1">
      <c r="A14" s="76">
        <v>939</v>
      </c>
      <c r="B14" s="76">
        <v>6171</v>
      </c>
      <c r="C14" s="76">
        <v>5175</v>
      </c>
      <c r="D14" s="76">
        <v>39</v>
      </c>
      <c r="E14" s="76">
        <v>23</v>
      </c>
      <c r="F14" s="76" t="s">
        <v>518</v>
      </c>
      <c r="G14" s="78">
        <v>8</v>
      </c>
      <c r="H14" s="78">
        <v>7</v>
      </c>
      <c r="I14" s="78">
        <v>6.97</v>
      </c>
      <c r="J14" s="68">
        <f>I14/G14%</f>
        <v>87.125</v>
      </c>
      <c r="K14" s="68">
        <f>I14/H14%</f>
        <v>99.57142857142856</v>
      </c>
    </row>
    <row r="15" spans="1:11" ht="13.5" thickBot="1">
      <c r="A15" s="269" t="s">
        <v>289</v>
      </c>
      <c r="B15" s="343"/>
      <c r="C15" s="343"/>
      <c r="D15" s="343"/>
      <c r="E15" s="343"/>
      <c r="F15" s="346"/>
      <c r="G15" s="65">
        <f>SUM(G13:G14)</f>
        <v>8</v>
      </c>
      <c r="H15" s="65">
        <f>SUM(H13:H14)</f>
        <v>8</v>
      </c>
      <c r="I15" s="65">
        <f>SUM(I13:I14)</f>
        <v>7.85</v>
      </c>
      <c r="J15" s="344">
        <f>I15/G15%</f>
        <v>98.125</v>
      </c>
      <c r="K15" s="345">
        <f>I15/H15%</f>
        <v>98.125</v>
      </c>
    </row>
    <row r="16" spans="1:11" ht="12.75">
      <c r="A16" s="44"/>
      <c r="B16" s="23"/>
      <c r="C16" s="23"/>
      <c r="D16" s="23"/>
      <c r="E16" s="23"/>
      <c r="F16" s="23"/>
      <c r="G16" s="67"/>
      <c r="H16" s="67"/>
      <c r="I16" s="67"/>
      <c r="J16" s="347"/>
      <c r="K16" s="347"/>
    </row>
    <row r="17" spans="1:11" ht="12.75">
      <c r="A17" s="351" t="s">
        <v>679</v>
      </c>
      <c r="B17" s="23"/>
      <c r="C17" s="23"/>
      <c r="D17" s="23"/>
      <c r="E17" s="23"/>
      <c r="F17" s="23"/>
      <c r="G17" s="67"/>
      <c r="H17" s="67"/>
      <c r="I17" s="67"/>
      <c r="J17" s="21"/>
      <c r="K17" s="21"/>
    </row>
    <row r="18" spans="1:11" ht="27" customHeight="1">
      <c r="A18" s="725" t="s">
        <v>792</v>
      </c>
      <c r="B18" s="726"/>
      <c r="C18" s="726"/>
      <c r="D18" s="726"/>
      <c r="E18" s="726"/>
      <c r="F18" s="726"/>
      <c r="G18" s="726"/>
      <c r="H18" s="713"/>
      <c r="I18" s="713"/>
      <c r="J18" s="713"/>
      <c r="K18" s="713"/>
    </row>
    <row r="19" spans="1:11" ht="12.75">
      <c r="A19" s="21"/>
      <c r="B19" s="21"/>
      <c r="C19" s="21"/>
      <c r="D19" s="21"/>
      <c r="E19" s="21"/>
      <c r="F19" s="21"/>
      <c r="G19" s="21"/>
      <c r="H19" s="21"/>
      <c r="I19" s="21"/>
      <c r="J19" s="21"/>
      <c r="K19" s="21"/>
    </row>
    <row r="20" spans="1:11" ht="12.75">
      <c r="A20" s="21"/>
      <c r="B20" s="21"/>
      <c r="C20" s="21"/>
      <c r="D20" s="21"/>
      <c r="E20" s="21"/>
      <c r="F20" s="21"/>
      <c r="G20" s="21"/>
      <c r="H20" s="21"/>
      <c r="I20" s="21"/>
      <c r="J20" s="21"/>
      <c r="K20" s="21"/>
    </row>
    <row r="21" spans="1:11" ht="12.75">
      <c r="A21" s="21"/>
      <c r="B21" s="21"/>
      <c r="C21" s="21"/>
      <c r="D21" s="21"/>
      <c r="E21" s="21"/>
      <c r="F21" s="21"/>
      <c r="G21" s="21"/>
      <c r="H21" s="21"/>
      <c r="I21" s="21"/>
      <c r="J21" s="21"/>
      <c r="K21" s="21"/>
    </row>
  </sheetData>
  <sheetProtection/>
  <mergeCells count="2">
    <mergeCell ref="A9:K9"/>
    <mergeCell ref="A18:K1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3.xml><?xml version="1.0" encoding="utf-8"?>
<worksheet xmlns="http://schemas.openxmlformats.org/spreadsheetml/2006/main" xmlns:r="http://schemas.openxmlformats.org/officeDocument/2006/relationships">
  <dimension ref="A1:N56"/>
  <sheetViews>
    <sheetView zoomScalePageLayoutView="0" workbookViewId="0" topLeftCell="A43">
      <selection activeCell="O44" sqref="O44"/>
    </sheetView>
  </sheetViews>
  <sheetFormatPr defaultColWidth="9.00390625" defaultRowHeight="12.75"/>
  <cols>
    <col min="1" max="1" width="4.625" style="0" customWidth="1"/>
    <col min="2" max="2" width="6.375" style="0" customWidth="1"/>
    <col min="3" max="3" width="6.125" style="0" customWidth="1"/>
    <col min="4" max="4" width="5.875" style="0" customWidth="1"/>
    <col min="5" max="5" width="5.375" style="0" customWidth="1"/>
    <col min="6" max="6" width="32.625" style="0" customWidth="1"/>
    <col min="7" max="8" width="11.125" style="0" customWidth="1"/>
    <col min="9" max="9" width="17.125" style="0" customWidth="1"/>
  </cols>
  <sheetData>
    <row r="1" spans="1:9" ht="13.5" thickBot="1">
      <c r="A1" s="13" t="s">
        <v>244</v>
      </c>
      <c r="B1" s="15"/>
      <c r="C1" s="15"/>
      <c r="D1" s="15"/>
      <c r="E1" s="15"/>
      <c r="F1" s="15"/>
      <c r="G1" s="15"/>
      <c r="H1" s="15"/>
      <c r="I1" s="15"/>
    </row>
    <row r="2" spans="1:11" ht="14.25" customHeight="1" thickBot="1">
      <c r="A2" s="329" t="s">
        <v>235</v>
      </c>
      <c r="B2" s="330" t="s">
        <v>236</v>
      </c>
      <c r="C2" s="330" t="s">
        <v>36</v>
      </c>
      <c r="D2" s="330" t="s">
        <v>282</v>
      </c>
      <c r="E2" s="330" t="s">
        <v>283</v>
      </c>
      <c r="F2" s="331" t="s">
        <v>284</v>
      </c>
      <c r="G2" s="392" t="s">
        <v>253</v>
      </c>
      <c r="H2" s="392" t="s">
        <v>254</v>
      </c>
      <c r="I2" s="392" t="s">
        <v>255</v>
      </c>
      <c r="J2" s="393" t="s">
        <v>256</v>
      </c>
      <c r="K2" s="393" t="s">
        <v>257</v>
      </c>
    </row>
    <row r="3" spans="1:11" ht="14.25" customHeight="1">
      <c r="A3" s="327">
        <v>480</v>
      </c>
      <c r="B3" s="327">
        <v>3311</v>
      </c>
      <c r="C3" s="327">
        <v>5221</v>
      </c>
      <c r="D3" s="327">
        <v>80</v>
      </c>
      <c r="E3" s="327">
        <v>0</v>
      </c>
      <c r="F3" s="397" t="s">
        <v>696</v>
      </c>
      <c r="G3" s="68">
        <v>0</v>
      </c>
      <c r="H3" s="68">
        <v>5</v>
      </c>
      <c r="I3" s="68">
        <v>5</v>
      </c>
      <c r="J3" s="68">
        <v>0</v>
      </c>
      <c r="K3" s="68">
        <f aca="true" t="shared" si="0" ref="K3:K10">I3/H3%</f>
        <v>100</v>
      </c>
    </row>
    <row r="4" spans="1:11" ht="14.25" customHeight="1">
      <c r="A4" s="327">
        <v>480</v>
      </c>
      <c r="B4" s="327">
        <v>3311</v>
      </c>
      <c r="C4" s="327">
        <v>5222</v>
      </c>
      <c r="D4" s="327">
        <v>80</v>
      </c>
      <c r="E4" s="327">
        <v>0</v>
      </c>
      <c r="F4" s="24" t="s">
        <v>340</v>
      </c>
      <c r="G4" s="68">
        <v>0</v>
      </c>
      <c r="H4" s="68">
        <v>68</v>
      </c>
      <c r="I4" s="68">
        <v>68</v>
      </c>
      <c r="J4" s="68">
        <v>0</v>
      </c>
      <c r="K4" s="68">
        <f t="shared" si="0"/>
        <v>99.99999999999999</v>
      </c>
    </row>
    <row r="5" spans="1:11" ht="14.25" customHeight="1">
      <c r="A5" s="327">
        <v>480</v>
      </c>
      <c r="B5" s="327">
        <v>3312</v>
      </c>
      <c r="C5" s="327">
        <v>5493</v>
      </c>
      <c r="D5" s="327">
        <v>80</v>
      </c>
      <c r="E5" s="327">
        <v>0</v>
      </c>
      <c r="F5" s="397" t="s">
        <v>617</v>
      </c>
      <c r="G5" s="68">
        <v>0</v>
      </c>
      <c r="H5" s="68">
        <v>6</v>
      </c>
      <c r="I5" s="68">
        <v>6</v>
      </c>
      <c r="J5" s="68">
        <v>0</v>
      </c>
      <c r="K5" s="68">
        <f t="shared" si="0"/>
        <v>100</v>
      </c>
    </row>
    <row r="6" spans="1:11" ht="14.25" customHeight="1">
      <c r="A6" s="327">
        <v>480</v>
      </c>
      <c r="B6" s="327">
        <v>3419</v>
      </c>
      <c r="C6" s="327">
        <v>5212</v>
      </c>
      <c r="D6" s="327">
        <v>80</v>
      </c>
      <c r="E6" s="327">
        <v>98</v>
      </c>
      <c r="F6" s="397" t="s">
        <v>559</v>
      </c>
      <c r="G6" s="68">
        <v>0</v>
      </c>
      <c r="H6" s="68">
        <v>70</v>
      </c>
      <c r="I6" s="68">
        <v>70</v>
      </c>
      <c r="J6" s="68">
        <v>0</v>
      </c>
      <c r="K6" s="68">
        <f t="shared" si="0"/>
        <v>100</v>
      </c>
    </row>
    <row r="7" spans="1:11" ht="14.25" customHeight="1">
      <c r="A7" s="326">
        <v>480</v>
      </c>
      <c r="B7" s="326">
        <v>3419</v>
      </c>
      <c r="C7" s="326">
        <v>5213</v>
      </c>
      <c r="D7" s="326">
        <v>80</v>
      </c>
      <c r="E7" s="326">
        <v>98</v>
      </c>
      <c r="F7" s="397" t="s">
        <v>560</v>
      </c>
      <c r="G7" s="68">
        <v>0</v>
      </c>
      <c r="H7" s="68">
        <v>65</v>
      </c>
      <c r="I7" s="68">
        <v>65</v>
      </c>
      <c r="J7" s="68">
        <v>0</v>
      </c>
      <c r="K7" s="68">
        <f t="shared" si="0"/>
        <v>100</v>
      </c>
    </row>
    <row r="8" spans="1:11" ht="14.25" customHeight="1">
      <c r="A8" s="326">
        <v>480</v>
      </c>
      <c r="B8" s="326">
        <v>3419</v>
      </c>
      <c r="C8" s="326">
        <v>5222</v>
      </c>
      <c r="D8" s="326">
        <v>80</v>
      </c>
      <c r="E8" s="326">
        <v>0</v>
      </c>
      <c r="F8" s="24" t="s">
        <v>340</v>
      </c>
      <c r="G8" s="68">
        <v>0</v>
      </c>
      <c r="H8" s="68">
        <v>4</v>
      </c>
      <c r="I8" s="68">
        <v>4</v>
      </c>
      <c r="J8" s="68">
        <v>0</v>
      </c>
      <c r="K8" s="68">
        <f t="shared" si="0"/>
        <v>100</v>
      </c>
    </row>
    <row r="9" spans="1:11" ht="14.25" customHeight="1">
      <c r="A9" s="326">
        <v>480</v>
      </c>
      <c r="B9" s="326">
        <v>3419</v>
      </c>
      <c r="C9" s="326">
        <v>5222</v>
      </c>
      <c r="D9" s="326">
        <v>80</v>
      </c>
      <c r="E9" s="326">
        <v>98</v>
      </c>
      <c r="F9" s="24" t="s">
        <v>340</v>
      </c>
      <c r="G9" s="68">
        <v>0</v>
      </c>
      <c r="H9" s="68">
        <v>3911.9</v>
      </c>
      <c r="I9" s="68">
        <v>3906.9</v>
      </c>
      <c r="J9" s="68">
        <v>0</v>
      </c>
      <c r="K9" s="68">
        <f t="shared" si="0"/>
        <v>99.87218487180142</v>
      </c>
    </row>
    <row r="10" spans="1:11" ht="14.25" customHeight="1">
      <c r="A10" s="327">
        <v>480</v>
      </c>
      <c r="B10" s="327">
        <v>3419</v>
      </c>
      <c r="C10" s="327">
        <v>5493</v>
      </c>
      <c r="D10" s="327">
        <v>80</v>
      </c>
      <c r="E10" s="327">
        <v>98</v>
      </c>
      <c r="F10" s="397" t="s">
        <v>617</v>
      </c>
      <c r="G10" s="68">
        <v>0</v>
      </c>
      <c r="H10" s="68">
        <v>20</v>
      </c>
      <c r="I10" s="68">
        <v>20</v>
      </c>
      <c r="J10" s="68">
        <v>0</v>
      </c>
      <c r="K10" s="68">
        <f t="shared" si="0"/>
        <v>100</v>
      </c>
    </row>
    <row r="11" spans="1:11" ht="12.75">
      <c r="A11" s="93">
        <v>480</v>
      </c>
      <c r="B11" s="93">
        <v>3421</v>
      </c>
      <c r="C11" s="93">
        <v>5137</v>
      </c>
      <c r="D11" s="93">
        <v>80</v>
      </c>
      <c r="E11" s="93">
        <v>0</v>
      </c>
      <c r="F11" s="93" t="s">
        <v>63</v>
      </c>
      <c r="G11" s="68">
        <v>40</v>
      </c>
      <c r="H11" s="68">
        <v>40</v>
      </c>
      <c r="I11" s="68">
        <v>39.65</v>
      </c>
      <c r="J11" s="68">
        <f>I11/G11%</f>
        <v>99.12499999999999</v>
      </c>
      <c r="K11" s="68">
        <f aca="true" t="shared" si="1" ref="K11:K33">I11/H11%</f>
        <v>99.12499999999999</v>
      </c>
    </row>
    <row r="12" spans="1:11" ht="12.75">
      <c r="A12" s="93">
        <v>480</v>
      </c>
      <c r="B12" s="93">
        <v>3421</v>
      </c>
      <c r="C12" s="93">
        <v>5139</v>
      </c>
      <c r="D12" s="93">
        <v>80</v>
      </c>
      <c r="E12" s="93">
        <v>0</v>
      </c>
      <c r="F12" s="93" t="s">
        <v>172</v>
      </c>
      <c r="G12" s="78">
        <v>100</v>
      </c>
      <c r="H12" s="78">
        <v>100</v>
      </c>
      <c r="I12" s="78">
        <v>88.67</v>
      </c>
      <c r="J12" s="68">
        <f>I12/G12%</f>
        <v>88.67</v>
      </c>
      <c r="K12" s="68">
        <f t="shared" si="1"/>
        <v>88.67</v>
      </c>
    </row>
    <row r="13" spans="1:11" ht="12.75">
      <c r="A13" s="93">
        <v>480</v>
      </c>
      <c r="B13" s="93">
        <v>3421</v>
      </c>
      <c r="C13" s="93">
        <v>5169</v>
      </c>
      <c r="D13" s="93">
        <v>80</v>
      </c>
      <c r="E13" s="93">
        <v>0</v>
      </c>
      <c r="F13" s="93" t="s">
        <v>26</v>
      </c>
      <c r="G13" s="78">
        <v>400</v>
      </c>
      <c r="H13" s="78">
        <v>400</v>
      </c>
      <c r="I13" s="78">
        <v>347.85</v>
      </c>
      <c r="J13" s="68">
        <f>I13/G13%</f>
        <v>86.9625</v>
      </c>
      <c r="K13" s="68">
        <f t="shared" si="1"/>
        <v>86.9625</v>
      </c>
    </row>
    <row r="14" spans="1:11" ht="12.75">
      <c r="A14" s="93">
        <v>480</v>
      </c>
      <c r="B14" s="24">
        <v>3421</v>
      </c>
      <c r="C14" s="24">
        <v>5175</v>
      </c>
      <c r="D14" s="93">
        <v>80</v>
      </c>
      <c r="E14" s="24">
        <v>0</v>
      </c>
      <c r="F14" s="24" t="s">
        <v>222</v>
      </c>
      <c r="G14" s="78">
        <v>100</v>
      </c>
      <c r="H14" s="78">
        <v>100</v>
      </c>
      <c r="I14" s="78">
        <v>99.99</v>
      </c>
      <c r="J14" s="68">
        <f>I14/G14%</f>
        <v>99.99</v>
      </c>
      <c r="K14" s="68">
        <f t="shared" si="1"/>
        <v>99.99</v>
      </c>
    </row>
    <row r="15" spans="1:11" ht="12.75">
      <c r="A15" s="24">
        <v>480</v>
      </c>
      <c r="B15" s="24">
        <v>3421</v>
      </c>
      <c r="C15" s="24">
        <v>5194</v>
      </c>
      <c r="D15" s="93">
        <v>80</v>
      </c>
      <c r="E15" s="24">
        <v>0</v>
      </c>
      <c r="F15" s="24" t="s">
        <v>223</v>
      </c>
      <c r="G15" s="78">
        <v>60</v>
      </c>
      <c r="H15" s="78">
        <v>60</v>
      </c>
      <c r="I15" s="78">
        <v>58.5</v>
      </c>
      <c r="J15" s="68">
        <f>I15/G15%</f>
        <v>97.5</v>
      </c>
      <c r="K15" s="68">
        <f t="shared" si="1"/>
        <v>97.5</v>
      </c>
    </row>
    <row r="16" spans="1:11" ht="12.75">
      <c r="A16" s="24">
        <v>480</v>
      </c>
      <c r="B16" s="24">
        <v>3421</v>
      </c>
      <c r="C16" s="24">
        <v>5212</v>
      </c>
      <c r="D16" s="93">
        <v>80</v>
      </c>
      <c r="E16" s="24">
        <v>98</v>
      </c>
      <c r="F16" s="397" t="s">
        <v>559</v>
      </c>
      <c r="G16" s="78">
        <v>0</v>
      </c>
      <c r="H16" s="78">
        <v>150</v>
      </c>
      <c r="I16" s="78">
        <v>150</v>
      </c>
      <c r="J16" s="68">
        <v>0</v>
      </c>
      <c r="K16" s="68">
        <f t="shared" si="1"/>
        <v>100</v>
      </c>
    </row>
    <row r="17" spans="1:11" ht="12.75">
      <c r="A17" s="24">
        <v>480</v>
      </c>
      <c r="B17" s="24">
        <v>3421</v>
      </c>
      <c r="C17" s="24">
        <v>5221</v>
      </c>
      <c r="D17" s="93">
        <v>80</v>
      </c>
      <c r="E17" s="24">
        <v>0</v>
      </c>
      <c r="F17" s="397" t="s">
        <v>696</v>
      </c>
      <c r="G17" s="78">
        <v>0</v>
      </c>
      <c r="H17" s="78">
        <v>21</v>
      </c>
      <c r="I17" s="78">
        <v>21</v>
      </c>
      <c r="J17" s="68">
        <v>0</v>
      </c>
      <c r="K17" s="68">
        <f t="shared" si="1"/>
        <v>100</v>
      </c>
    </row>
    <row r="18" spans="1:11" ht="12.75">
      <c r="A18" s="24">
        <v>480</v>
      </c>
      <c r="B18" s="24">
        <v>3421</v>
      </c>
      <c r="C18" s="24">
        <v>5222</v>
      </c>
      <c r="D18" s="24">
        <v>80</v>
      </c>
      <c r="E18" s="24">
        <v>0</v>
      </c>
      <c r="F18" s="24" t="s">
        <v>340</v>
      </c>
      <c r="G18" s="78">
        <v>600</v>
      </c>
      <c r="H18" s="78">
        <v>153</v>
      </c>
      <c r="I18" s="78">
        <v>153</v>
      </c>
      <c r="J18" s="78">
        <f>I18/G18%</f>
        <v>25.5</v>
      </c>
      <c r="K18" s="68">
        <f t="shared" si="1"/>
        <v>100</v>
      </c>
    </row>
    <row r="19" spans="1:11" ht="12.75">
      <c r="A19" s="24">
        <v>480</v>
      </c>
      <c r="B19" s="24">
        <v>3421</v>
      </c>
      <c r="C19" s="24">
        <v>5222</v>
      </c>
      <c r="D19" s="24">
        <v>80</v>
      </c>
      <c r="E19" s="24">
        <v>98</v>
      </c>
      <c r="F19" s="24" t="s">
        <v>340</v>
      </c>
      <c r="G19" s="78">
        <v>0</v>
      </c>
      <c r="H19" s="78">
        <v>405</v>
      </c>
      <c r="I19" s="78">
        <v>405</v>
      </c>
      <c r="J19" s="78">
        <v>0</v>
      </c>
      <c r="K19" s="78">
        <f t="shared" si="1"/>
        <v>100</v>
      </c>
    </row>
    <row r="20" spans="1:11" ht="12.75">
      <c r="A20" s="24">
        <v>480</v>
      </c>
      <c r="B20" s="24">
        <v>3421</v>
      </c>
      <c r="C20" s="24">
        <v>5493</v>
      </c>
      <c r="D20" s="24">
        <v>80</v>
      </c>
      <c r="E20" s="24">
        <v>98</v>
      </c>
      <c r="F20" s="93" t="s">
        <v>617</v>
      </c>
      <c r="G20" s="78">
        <v>0</v>
      </c>
      <c r="H20" s="78">
        <v>50</v>
      </c>
      <c r="I20" s="78">
        <v>50</v>
      </c>
      <c r="J20" s="78">
        <v>0</v>
      </c>
      <c r="K20" s="78">
        <f t="shared" si="1"/>
        <v>100</v>
      </c>
    </row>
    <row r="21" spans="1:11" ht="12.75">
      <c r="A21" s="24">
        <v>480</v>
      </c>
      <c r="B21" s="24">
        <v>3429</v>
      </c>
      <c r="C21" s="24">
        <v>5213</v>
      </c>
      <c r="D21" s="24">
        <v>80</v>
      </c>
      <c r="E21" s="24">
        <v>0</v>
      </c>
      <c r="F21" s="397" t="s">
        <v>560</v>
      </c>
      <c r="G21" s="78">
        <v>0</v>
      </c>
      <c r="H21" s="78">
        <v>10</v>
      </c>
      <c r="I21" s="78">
        <v>10</v>
      </c>
      <c r="J21" s="78">
        <v>0</v>
      </c>
      <c r="K21" s="78">
        <f t="shared" si="1"/>
        <v>100</v>
      </c>
    </row>
    <row r="22" spans="1:11" ht="12.75">
      <c r="A22" s="24">
        <v>480</v>
      </c>
      <c r="B22" s="24">
        <v>3543</v>
      </c>
      <c r="C22" s="24">
        <v>5221</v>
      </c>
      <c r="D22" s="24">
        <v>80</v>
      </c>
      <c r="E22" s="24">
        <v>0</v>
      </c>
      <c r="F22" s="397" t="s">
        <v>696</v>
      </c>
      <c r="G22" s="78">
        <v>0</v>
      </c>
      <c r="H22" s="78">
        <v>27</v>
      </c>
      <c r="I22" s="78">
        <v>27</v>
      </c>
      <c r="J22" s="78">
        <v>0</v>
      </c>
      <c r="K22" s="78">
        <f t="shared" si="1"/>
        <v>100</v>
      </c>
    </row>
    <row r="23" spans="1:11" ht="12.75">
      <c r="A23" s="24">
        <v>480</v>
      </c>
      <c r="B23" s="24">
        <v>4319</v>
      </c>
      <c r="C23" s="24">
        <v>5222</v>
      </c>
      <c r="D23" s="24">
        <v>80</v>
      </c>
      <c r="E23" s="24">
        <v>98</v>
      </c>
      <c r="F23" s="24" t="s">
        <v>340</v>
      </c>
      <c r="G23" s="78">
        <v>0</v>
      </c>
      <c r="H23" s="78">
        <v>30</v>
      </c>
      <c r="I23" s="78">
        <v>30</v>
      </c>
      <c r="J23" s="78">
        <v>0</v>
      </c>
      <c r="K23" s="78">
        <f t="shared" si="1"/>
        <v>100</v>
      </c>
    </row>
    <row r="24" spans="1:11" ht="12.75">
      <c r="A24" s="24">
        <v>580</v>
      </c>
      <c r="B24" s="24">
        <v>4319</v>
      </c>
      <c r="C24" s="24">
        <v>5222</v>
      </c>
      <c r="D24" s="24">
        <v>80</v>
      </c>
      <c r="E24" s="24">
        <v>0</v>
      </c>
      <c r="F24" s="24" t="s">
        <v>340</v>
      </c>
      <c r="G24" s="78">
        <v>0</v>
      </c>
      <c r="H24" s="78">
        <v>20</v>
      </c>
      <c r="I24" s="78">
        <v>20</v>
      </c>
      <c r="J24" s="78">
        <v>0</v>
      </c>
      <c r="K24" s="78">
        <f t="shared" si="1"/>
        <v>100</v>
      </c>
    </row>
    <row r="25" spans="1:11" ht="12.75">
      <c r="A25" s="24">
        <v>580</v>
      </c>
      <c r="B25" s="24">
        <v>4359</v>
      </c>
      <c r="C25" s="24">
        <v>5222</v>
      </c>
      <c r="D25" s="24">
        <v>80</v>
      </c>
      <c r="E25" s="24">
        <v>98</v>
      </c>
      <c r="F25" s="24" t="s">
        <v>340</v>
      </c>
      <c r="G25" s="78">
        <v>0</v>
      </c>
      <c r="H25" s="78">
        <v>100</v>
      </c>
      <c r="I25" s="78">
        <v>100</v>
      </c>
      <c r="J25" s="78">
        <v>0</v>
      </c>
      <c r="K25" s="78">
        <f t="shared" si="1"/>
        <v>100</v>
      </c>
    </row>
    <row r="26" spans="1:11" ht="12.75">
      <c r="A26" s="36">
        <v>580</v>
      </c>
      <c r="B26" s="36">
        <v>4377</v>
      </c>
      <c r="C26" s="36">
        <v>5222</v>
      </c>
      <c r="D26" s="36">
        <v>80</v>
      </c>
      <c r="E26" s="36">
        <v>0</v>
      </c>
      <c r="F26" s="24" t="s">
        <v>340</v>
      </c>
      <c r="G26" s="303">
        <v>0</v>
      </c>
      <c r="H26" s="303">
        <v>10</v>
      </c>
      <c r="I26" s="303">
        <v>10</v>
      </c>
      <c r="J26" s="303">
        <v>0</v>
      </c>
      <c r="K26" s="303">
        <f t="shared" si="1"/>
        <v>100</v>
      </c>
    </row>
    <row r="27" spans="1:11" ht="12.75">
      <c r="A27" s="36">
        <v>580</v>
      </c>
      <c r="B27" s="36">
        <v>4377</v>
      </c>
      <c r="C27" s="36">
        <v>5222</v>
      </c>
      <c r="D27" s="36">
        <v>80</v>
      </c>
      <c r="E27" s="36">
        <v>98</v>
      </c>
      <c r="F27" s="24" t="s">
        <v>340</v>
      </c>
      <c r="G27" s="303">
        <v>0</v>
      </c>
      <c r="H27" s="303">
        <v>50</v>
      </c>
      <c r="I27" s="303">
        <v>50</v>
      </c>
      <c r="J27" s="303">
        <v>0</v>
      </c>
      <c r="K27" s="303">
        <f t="shared" si="1"/>
        <v>100</v>
      </c>
    </row>
    <row r="28" spans="1:11" ht="12.75">
      <c r="A28" s="36">
        <v>580</v>
      </c>
      <c r="B28" s="36">
        <v>4377</v>
      </c>
      <c r="C28" s="36">
        <v>5223</v>
      </c>
      <c r="D28" s="36">
        <v>80</v>
      </c>
      <c r="E28" s="36">
        <v>98</v>
      </c>
      <c r="F28" s="24" t="s">
        <v>695</v>
      </c>
      <c r="G28" s="303">
        <v>0</v>
      </c>
      <c r="H28" s="303">
        <v>30</v>
      </c>
      <c r="I28" s="303">
        <v>30</v>
      </c>
      <c r="J28" s="303">
        <v>0</v>
      </c>
      <c r="K28" s="303">
        <f t="shared" si="1"/>
        <v>100</v>
      </c>
    </row>
    <row r="29" spans="1:11" ht="12.75">
      <c r="A29" s="36">
        <v>580</v>
      </c>
      <c r="B29" s="36">
        <v>4379</v>
      </c>
      <c r="C29" s="36">
        <v>5221</v>
      </c>
      <c r="D29" s="36">
        <v>80</v>
      </c>
      <c r="E29" s="36">
        <v>98</v>
      </c>
      <c r="F29" s="397" t="s">
        <v>696</v>
      </c>
      <c r="G29" s="303">
        <v>0</v>
      </c>
      <c r="H29" s="303">
        <v>10</v>
      </c>
      <c r="I29" s="303">
        <v>10</v>
      </c>
      <c r="J29" s="303">
        <v>0</v>
      </c>
      <c r="K29" s="303">
        <f>I29/H29%</f>
        <v>100</v>
      </c>
    </row>
    <row r="30" spans="1:11" ht="12.75">
      <c r="A30" s="36">
        <v>680</v>
      </c>
      <c r="B30" s="36">
        <v>3312</v>
      </c>
      <c r="C30" s="36">
        <v>5222</v>
      </c>
      <c r="D30" s="36">
        <v>80</v>
      </c>
      <c r="E30" s="36">
        <v>0</v>
      </c>
      <c r="F30" s="24" t="s">
        <v>340</v>
      </c>
      <c r="G30" s="303">
        <v>0</v>
      </c>
      <c r="H30" s="303">
        <v>40</v>
      </c>
      <c r="I30" s="303">
        <v>40</v>
      </c>
      <c r="J30" s="303">
        <v>0</v>
      </c>
      <c r="K30" s="303">
        <f>I30/H30%</f>
        <v>100</v>
      </c>
    </row>
    <row r="31" spans="1:11" ht="12.75">
      <c r="A31" s="36">
        <v>680</v>
      </c>
      <c r="B31" s="36">
        <v>3312</v>
      </c>
      <c r="C31" s="36">
        <v>5223</v>
      </c>
      <c r="D31" s="36">
        <v>80</v>
      </c>
      <c r="E31" s="36">
        <v>0</v>
      </c>
      <c r="F31" s="36" t="s">
        <v>695</v>
      </c>
      <c r="G31" s="303">
        <v>0</v>
      </c>
      <c r="H31" s="303">
        <v>36</v>
      </c>
      <c r="I31" s="303">
        <v>36</v>
      </c>
      <c r="J31" s="303">
        <v>0</v>
      </c>
      <c r="K31" s="303">
        <f t="shared" si="1"/>
        <v>100</v>
      </c>
    </row>
    <row r="32" spans="1:11" ht="13.5" thickBot="1">
      <c r="A32" s="36">
        <v>780</v>
      </c>
      <c r="B32" s="36">
        <v>5512</v>
      </c>
      <c r="C32" s="36">
        <v>5222</v>
      </c>
      <c r="D32" s="36">
        <v>80</v>
      </c>
      <c r="E32" s="36">
        <v>0</v>
      </c>
      <c r="F32" s="36" t="s">
        <v>340</v>
      </c>
      <c r="G32" s="303">
        <v>0</v>
      </c>
      <c r="H32" s="303">
        <v>50</v>
      </c>
      <c r="I32" s="303">
        <v>50</v>
      </c>
      <c r="J32" s="303">
        <v>0</v>
      </c>
      <c r="K32" s="303">
        <f t="shared" si="1"/>
        <v>100</v>
      </c>
    </row>
    <row r="33" spans="1:14" ht="13.5" thickBot="1">
      <c r="A33" s="439" t="s">
        <v>289</v>
      </c>
      <c r="B33" s="448"/>
      <c r="C33" s="448"/>
      <c r="D33" s="448"/>
      <c r="E33" s="448"/>
      <c r="F33" s="448"/>
      <c r="G33" s="345">
        <f>G32+G31+G30+G29+G28+G27+G26+G25+G24+G23+G22+G21+G20+G19+G18+G17+G16+G15+G14+G13+G12+G11+G10+G9+G8+G7+G6+G5+G4+G3</f>
        <v>1300</v>
      </c>
      <c r="H33" s="345">
        <f>H32+H31+H30+H29+H28+H27+H26+H25+H24+H23+H22+H21+H20+H19+H18+H17+H16+H15+H14+H13+H12+H11+H10+H9+H8+H7+H6+H5+H4+H3</f>
        <v>6041.9</v>
      </c>
      <c r="I33" s="345">
        <f>I32+I31+I30+I29+I28+I27+I26+I25+I24+I23+I22+I21+I20+I19+I18+I17+I16+I15+I14+I13+I12+I11+I10+I9+I8+I7+I6+I5+I4+I3</f>
        <v>5971.56</v>
      </c>
      <c r="J33" s="247">
        <f>I33/G33%</f>
        <v>459.3507692307693</v>
      </c>
      <c r="K33" s="248">
        <f t="shared" si="1"/>
        <v>98.8357966864728</v>
      </c>
      <c r="M33" s="21"/>
      <c r="N33" s="21"/>
    </row>
    <row r="34" spans="1:14" ht="12.75">
      <c r="A34" s="301"/>
      <c r="B34" s="301"/>
      <c r="C34" s="301"/>
      <c r="D34" s="301"/>
      <c r="E34" s="301"/>
      <c r="F34" s="301"/>
      <c r="G34" s="347"/>
      <c r="H34" s="347"/>
      <c r="I34" s="347"/>
      <c r="J34" s="274"/>
      <c r="K34" s="274"/>
      <c r="M34" s="21"/>
      <c r="N34" s="21"/>
    </row>
    <row r="35" spans="1:14" ht="12.75">
      <c r="A35" s="301"/>
      <c r="B35" s="301"/>
      <c r="C35" s="301"/>
      <c r="D35" s="301"/>
      <c r="E35" s="301"/>
      <c r="F35" s="301"/>
      <c r="G35" s="347"/>
      <c r="H35" s="347"/>
      <c r="I35" s="347"/>
      <c r="J35" s="274"/>
      <c r="K35" s="274"/>
      <c r="M35" s="21"/>
      <c r="N35" s="21"/>
    </row>
    <row r="36" spans="1:14" ht="12.75">
      <c r="A36" s="301"/>
      <c r="B36" s="301"/>
      <c r="C36" s="301"/>
      <c r="D36" s="301"/>
      <c r="E36" s="301"/>
      <c r="F36" s="301"/>
      <c r="G36" s="347"/>
      <c r="H36" s="347"/>
      <c r="I36" s="347"/>
      <c r="J36" s="274"/>
      <c r="K36" s="274"/>
      <c r="M36" s="21"/>
      <c r="N36" s="21"/>
    </row>
    <row r="37" spans="1:14" ht="12.75">
      <c r="A37" s="301"/>
      <c r="B37" s="301"/>
      <c r="C37" s="301"/>
      <c r="D37" s="301"/>
      <c r="E37" s="301"/>
      <c r="F37" s="301"/>
      <c r="G37" s="347"/>
      <c r="H37" s="347"/>
      <c r="I37" s="347"/>
      <c r="J37" s="274"/>
      <c r="K37" s="274"/>
      <c r="M37" s="21"/>
      <c r="N37" s="21"/>
    </row>
    <row r="38" spans="1:14" ht="12.75">
      <c r="A38" s="301"/>
      <c r="B38" s="301"/>
      <c r="C38" s="301"/>
      <c r="D38" s="301"/>
      <c r="E38" s="301"/>
      <c r="F38" s="301"/>
      <c r="G38" s="347"/>
      <c r="H38" s="347"/>
      <c r="I38" s="347"/>
      <c r="J38" s="274"/>
      <c r="K38" s="274"/>
      <c r="M38" s="21"/>
      <c r="N38" s="21"/>
    </row>
    <row r="39" spans="1:14" ht="12.75">
      <c r="A39" s="301"/>
      <c r="B39" s="301"/>
      <c r="C39" s="301"/>
      <c r="D39" s="301"/>
      <c r="E39" s="301"/>
      <c r="F39" s="301"/>
      <c r="G39" s="347"/>
      <c r="H39" s="347"/>
      <c r="I39" s="347"/>
      <c r="J39" s="274"/>
      <c r="K39" s="274"/>
      <c r="M39" s="21"/>
      <c r="N39" s="21"/>
    </row>
    <row r="40" spans="1:14" ht="12.75">
      <c r="A40" s="528" t="s">
        <v>823</v>
      </c>
      <c r="B40" s="502"/>
      <c r="C40" s="502"/>
      <c r="D40" s="502"/>
      <c r="E40" s="502"/>
      <c r="F40" s="502"/>
      <c r="G40" s="347"/>
      <c r="H40" s="347"/>
      <c r="I40" s="347"/>
      <c r="J40" s="347"/>
      <c r="K40" s="347"/>
      <c r="M40" s="21"/>
      <c r="N40" s="21"/>
    </row>
    <row r="41" spans="1:14" ht="69.75" customHeight="1">
      <c r="A41" s="725" t="s">
        <v>1027</v>
      </c>
      <c r="B41" s="726"/>
      <c r="C41" s="726"/>
      <c r="D41" s="726"/>
      <c r="E41" s="726"/>
      <c r="F41" s="726"/>
      <c r="G41" s="713"/>
      <c r="H41" s="713"/>
      <c r="I41" s="713"/>
      <c r="J41" s="713"/>
      <c r="K41" s="713"/>
      <c r="M41" s="21"/>
      <c r="N41" s="21"/>
    </row>
    <row r="42" spans="1:14" ht="12.75" customHeight="1">
      <c r="A42" s="48"/>
      <c r="B42" s="59"/>
      <c r="C42" s="59"/>
      <c r="D42" s="59"/>
      <c r="E42" s="59"/>
      <c r="F42" s="59"/>
      <c r="G42" s="313"/>
      <c r="H42" s="313"/>
      <c r="I42" s="313"/>
      <c r="J42" s="313"/>
      <c r="K42" s="313"/>
      <c r="M42" s="21"/>
      <c r="N42" s="21"/>
    </row>
    <row r="43" spans="1:14" ht="12.75">
      <c r="A43" s="350" t="s">
        <v>752</v>
      </c>
      <c r="B43" s="59"/>
      <c r="C43" s="59"/>
      <c r="D43" s="59"/>
      <c r="E43" s="59"/>
      <c r="F43" s="59"/>
      <c r="G43" s="313"/>
      <c r="H43" s="313"/>
      <c r="I43" s="313"/>
      <c r="J43" s="313"/>
      <c r="K43" s="313"/>
      <c r="M43" s="21"/>
      <c r="N43" s="21"/>
    </row>
    <row r="44" spans="1:14" ht="93" customHeight="1">
      <c r="A44" s="725" t="s">
        <v>1028</v>
      </c>
      <c r="B44" s="726"/>
      <c r="C44" s="726"/>
      <c r="D44" s="726"/>
      <c r="E44" s="726"/>
      <c r="F44" s="726"/>
      <c r="G44" s="726"/>
      <c r="H44" s="713"/>
      <c r="I44" s="713"/>
      <c r="J44" s="713"/>
      <c r="K44" s="713"/>
      <c r="M44" s="21"/>
      <c r="N44" s="21"/>
    </row>
    <row r="45" spans="1:14" ht="8.25" customHeight="1">
      <c r="A45" s="47"/>
      <c r="B45" s="23"/>
      <c r="C45" s="23"/>
      <c r="D45" s="23"/>
      <c r="E45" s="23"/>
      <c r="F45" s="23"/>
      <c r="G45" s="67"/>
      <c r="H45" s="67"/>
      <c r="I45" s="67"/>
      <c r="J45" s="21"/>
      <c r="K45" s="21"/>
      <c r="M45" s="21"/>
      <c r="N45" s="21"/>
    </row>
    <row r="46" spans="1:14" ht="12" customHeight="1">
      <c r="A46" s="351" t="s">
        <v>753</v>
      </c>
      <c r="B46" s="59"/>
      <c r="C46" s="59"/>
      <c r="D46" s="59"/>
      <c r="E46" s="59"/>
      <c r="F46" s="59"/>
      <c r="G46" s="313"/>
      <c r="H46" s="313"/>
      <c r="I46" s="313"/>
      <c r="J46" s="313"/>
      <c r="K46" s="313"/>
      <c r="M46" s="21"/>
      <c r="N46" s="21"/>
    </row>
    <row r="47" spans="1:14" ht="42" customHeight="1">
      <c r="A47" s="725" t="s">
        <v>1029</v>
      </c>
      <c r="B47" s="726"/>
      <c r="C47" s="726"/>
      <c r="D47" s="726"/>
      <c r="E47" s="726"/>
      <c r="F47" s="726"/>
      <c r="G47" s="713"/>
      <c r="H47" s="713"/>
      <c r="I47" s="713"/>
      <c r="J47" s="713"/>
      <c r="K47" s="713"/>
      <c r="M47" s="21"/>
      <c r="N47" s="21"/>
    </row>
    <row r="48" spans="1:14" ht="14.25" customHeight="1">
      <c r="A48" s="725"/>
      <c r="B48" s="726"/>
      <c r="C48" s="726"/>
      <c r="D48" s="726"/>
      <c r="E48" s="726"/>
      <c r="F48" s="726"/>
      <c r="G48" s="713"/>
      <c r="H48" s="713"/>
      <c r="I48" s="713"/>
      <c r="J48" s="713"/>
      <c r="K48" s="713"/>
      <c r="M48" s="21"/>
      <c r="N48" s="21"/>
    </row>
    <row r="49" spans="1:14" ht="12" customHeight="1">
      <c r="A49" s="351" t="s">
        <v>654</v>
      </c>
      <c r="B49" s="59"/>
      <c r="C49" s="59"/>
      <c r="D49" s="59"/>
      <c r="E49" s="59"/>
      <c r="F49" s="59"/>
      <c r="G49" s="313"/>
      <c r="H49" s="313"/>
      <c r="I49" s="313"/>
      <c r="J49" s="313"/>
      <c r="K49" s="313"/>
      <c r="M49" s="21"/>
      <c r="N49" s="21"/>
    </row>
    <row r="50" spans="1:14" ht="28.5" customHeight="1">
      <c r="A50" s="725" t="s">
        <v>759</v>
      </c>
      <c r="B50" s="726"/>
      <c r="C50" s="726"/>
      <c r="D50" s="726"/>
      <c r="E50" s="726"/>
      <c r="F50" s="726"/>
      <c r="G50" s="713"/>
      <c r="H50" s="713"/>
      <c r="I50" s="713"/>
      <c r="J50" s="713"/>
      <c r="K50" s="713"/>
      <c r="M50" s="21"/>
      <c r="N50" s="21"/>
    </row>
    <row r="51" spans="1:14" ht="12.75">
      <c r="A51" s="56"/>
      <c r="B51" s="21"/>
      <c r="C51" s="21"/>
      <c r="D51" s="21"/>
      <c r="E51" s="21"/>
      <c r="F51" s="21"/>
      <c r="G51" s="21"/>
      <c r="H51" s="21"/>
      <c r="I51" s="21"/>
      <c r="J51" s="21"/>
      <c r="K51" s="21"/>
      <c r="M51" s="21"/>
      <c r="N51" s="21"/>
    </row>
    <row r="52" spans="1:14" ht="12.75">
      <c r="A52" s="351" t="s">
        <v>821</v>
      </c>
      <c r="B52" s="59"/>
      <c r="C52" s="59"/>
      <c r="D52" s="59"/>
      <c r="E52" s="59"/>
      <c r="F52" s="59"/>
      <c r="G52" s="313"/>
      <c r="H52" s="313"/>
      <c r="I52" s="313"/>
      <c r="J52" s="313"/>
      <c r="K52" s="313"/>
      <c r="M52" s="21"/>
      <c r="N52" s="21"/>
    </row>
    <row r="53" spans="1:14" ht="12.75">
      <c r="A53" s="725" t="s">
        <v>822</v>
      </c>
      <c r="B53" s="726"/>
      <c r="C53" s="726"/>
      <c r="D53" s="726"/>
      <c r="E53" s="726"/>
      <c r="F53" s="726"/>
      <c r="G53" s="713"/>
      <c r="H53" s="713"/>
      <c r="I53" s="713"/>
      <c r="J53" s="713"/>
      <c r="K53" s="713"/>
      <c r="M53" s="21"/>
      <c r="N53" s="21"/>
    </row>
    <row r="55" spans="8:9" ht="12.75">
      <c r="H55" s="21"/>
      <c r="I55" s="21"/>
    </row>
    <row r="56" spans="8:9" ht="12.75">
      <c r="H56" s="21"/>
      <c r="I56" s="21"/>
    </row>
  </sheetData>
  <sheetProtection/>
  <mergeCells count="6">
    <mergeCell ref="A47:K47"/>
    <mergeCell ref="A41:K41"/>
    <mergeCell ref="A48:K48"/>
    <mergeCell ref="A44:K44"/>
    <mergeCell ref="A50:K50"/>
    <mergeCell ref="A53:K53"/>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4.xml><?xml version="1.0" encoding="utf-8"?>
<worksheet xmlns="http://schemas.openxmlformats.org/spreadsheetml/2006/main" xmlns:r="http://schemas.openxmlformats.org/officeDocument/2006/relationships">
  <dimension ref="A1:M10"/>
  <sheetViews>
    <sheetView zoomScalePageLayoutView="0" workbookViewId="0" topLeftCell="A1">
      <selection activeCell="H9" sqref="H9"/>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50390625" style="0" customWidth="1"/>
    <col min="6" max="6" width="34.875" style="0" customWidth="1"/>
    <col min="7" max="7" width="11.625" style="0" customWidth="1"/>
    <col min="8" max="8" width="12.50390625" style="0" customWidth="1"/>
    <col min="9" max="9" width="17.50390625" style="0" customWidth="1"/>
  </cols>
  <sheetData>
    <row r="1" ht="13.5" thickBot="1">
      <c r="A1" s="1" t="s">
        <v>370</v>
      </c>
    </row>
    <row r="2" spans="1:11" ht="14.25" customHeight="1" thickBot="1">
      <c r="A2" s="5" t="s">
        <v>235</v>
      </c>
      <c r="B2" s="8" t="s">
        <v>236</v>
      </c>
      <c r="C2" s="4" t="s">
        <v>36</v>
      </c>
      <c r="D2" s="4" t="s">
        <v>282</v>
      </c>
      <c r="E2" s="4" t="s">
        <v>283</v>
      </c>
      <c r="F2" s="26" t="s">
        <v>284</v>
      </c>
      <c r="G2" s="19" t="s">
        <v>253</v>
      </c>
      <c r="H2" s="19" t="s">
        <v>254</v>
      </c>
      <c r="I2" s="19" t="s">
        <v>255</v>
      </c>
      <c r="J2" s="209" t="s">
        <v>256</v>
      </c>
      <c r="K2" s="209" t="s">
        <v>257</v>
      </c>
    </row>
    <row r="3" spans="1:11" ht="12.75">
      <c r="A3" s="3">
        <v>405</v>
      </c>
      <c r="B3" s="2">
        <v>3419</v>
      </c>
      <c r="C3" s="2">
        <v>5901</v>
      </c>
      <c r="D3" s="3">
        <v>5</v>
      </c>
      <c r="E3" s="2">
        <v>98</v>
      </c>
      <c r="F3" s="2" t="s">
        <v>218</v>
      </c>
      <c r="G3" s="78">
        <v>0</v>
      </c>
      <c r="H3" s="78">
        <v>0</v>
      </c>
      <c r="I3" s="78">
        <v>0</v>
      </c>
      <c r="J3" s="89">
        <v>0</v>
      </c>
      <c r="K3" s="89">
        <v>0</v>
      </c>
    </row>
    <row r="4" spans="1:11" ht="13.5" thickBot="1">
      <c r="A4" s="3">
        <v>505</v>
      </c>
      <c r="B4" s="2">
        <v>4359</v>
      </c>
      <c r="C4" s="2">
        <v>5901</v>
      </c>
      <c r="D4" s="3">
        <v>5</v>
      </c>
      <c r="E4" s="2">
        <v>98</v>
      </c>
      <c r="F4" s="2" t="s">
        <v>218</v>
      </c>
      <c r="G4" s="78">
        <v>0</v>
      </c>
      <c r="H4" s="78">
        <v>0</v>
      </c>
      <c r="I4" s="78">
        <v>0</v>
      </c>
      <c r="J4" s="89">
        <v>0</v>
      </c>
      <c r="K4" s="89">
        <v>0</v>
      </c>
    </row>
    <row r="5" spans="1:13" ht="13.5" thickBot="1">
      <c r="A5" s="736" t="s">
        <v>289</v>
      </c>
      <c r="B5" s="706"/>
      <c r="C5" s="706"/>
      <c r="D5" s="706"/>
      <c r="E5" s="706"/>
      <c r="F5" s="737"/>
      <c r="G5" s="65">
        <f>SUM(G3:G4)</f>
        <v>0</v>
      </c>
      <c r="H5" s="65">
        <f>SUM(H3:H4)</f>
        <v>0</v>
      </c>
      <c r="I5" s="65">
        <f>SUM(I3:I4)</f>
        <v>0</v>
      </c>
      <c r="J5" s="248">
        <v>0</v>
      </c>
      <c r="K5" s="248">
        <v>0</v>
      </c>
      <c r="M5" s="21"/>
    </row>
    <row r="6" spans="1:9" ht="12.75">
      <c r="A6" s="13"/>
      <c r="B6" s="15"/>
      <c r="C6" s="15"/>
      <c r="D6" s="15"/>
      <c r="E6" s="15"/>
      <c r="F6" s="15"/>
      <c r="G6" s="16"/>
      <c r="H6" s="16"/>
      <c r="I6" s="16"/>
    </row>
    <row r="7" spans="1:11" ht="15.75" customHeight="1">
      <c r="A7" s="332" t="s">
        <v>469</v>
      </c>
      <c r="B7" s="332"/>
      <c r="C7" s="332"/>
      <c r="D7" s="332"/>
      <c r="E7" s="332"/>
      <c r="F7" s="332"/>
      <c r="G7" s="509"/>
      <c r="H7" s="509"/>
      <c r="I7" s="509"/>
      <c r="J7" s="21"/>
      <c r="K7" s="21"/>
    </row>
    <row r="8" spans="1:11" ht="42" customHeight="1">
      <c r="A8" s="725" t="s">
        <v>464</v>
      </c>
      <c r="B8" s="726"/>
      <c r="C8" s="726"/>
      <c r="D8" s="726"/>
      <c r="E8" s="726"/>
      <c r="F8" s="726"/>
      <c r="G8" s="713"/>
      <c r="H8" s="713"/>
      <c r="I8" s="713"/>
      <c r="J8" s="713"/>
      <c r="K8" s="713"/>
    </row>
    <row r="9" spans="1:11" ht="12.75">
      <c r="A9" s="21"/>
      <c r="B9" s="21"/>
      <c r="C9" s="21"/>
      <c r="D9" s="21"/>
      <c r="E9" s="21"/>
      <c r="F9" s="21"/>
      <c r="G9" s="21"/>
      <c r="H9" s="391"/>
      <c r="I9" s="21"/>
      <c r="J9" s="21"/>
      <c r="K9" s="21"/>
    </row>
    <row r="10" ht="12.75">
      <c r="I10" s="21"/>
    </row>
    <row r="26" ht="12" customHeight="1"/>
  </sheetData>
  <sheetProtection/>
  <mergeCells count="2">
    <mergeCell ref="A8:K8"/>
    <mergeCell ref="A5:F5"/>
  </mergeCells>
  <printOptions/>
  <pageMargins left="0.7874015748031497" right="0.7874015748031497" top="0.5905511811023623" bottom="0.7874015748031497" header="0.5118110236220472" footer="0.5118110236220472"/>
  <pageSetup firstPageNumber="42" useFirstPageNumber="1" horizontalDpi="600" verticalDpi="600" orientation="landscape" paperSize="9" r:id="rId1"/>
  <headerFooter alignWithMargins="0">
    <oddFooter>&amp;L&amp;A&amp;R&amp;P</oddFooter>
  </headerFooter>
</worksheet>
</file>

<file path=xl/worksheets/sheet25.xml><?xml version="1.0" encoding="utf-8"?>
<worksheet xmlns="http://schemas.openxmlformats.org/spreadsheetml/2006/main" xmlns:r="http://schemas.openxmlformats.org/officeDocument/2006/relationships">
  <dimension ref="A1:M11"/>
  <sheetViews>
    <sheetView zoomScalePageLayoutView="0" workbookViewId="0" topLeftCell="A1">
      <selection activeCell="F14" sqref="F14"/>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50390625" style="0" customWidth="1"/>
    <col min="6" max="6" width="34.875" style="0" customWidth="1"/>
    <col min="7" max="7" width="11.625" style="0" customWidth="1"/>
    <col min="8" max="8" width="12.50390625" style="0" customWidth="1"/>
    <col min="9" max="9" width="17.50390625" style="0" customWidth="1"/>
  </cols>
  <sheetData>
    <row r="1" ht="13.5" thickBot="1">
      <c r="A1" s="1" t="s">
        <v>370</v>
      </c>
    </row>
    <row r="2" spans="1:11" ht="14.25" customHeight="1" thickBot="1">
      <c r="A2" s="5" t="s">
        <v>235</v>
      </c>
      <c r="B2" s="8" t="s">
        <v>236</v>
      </c>
      <c r="C2" s="4" t="s">
        <v>36</v>
      </c>
      <c r="D2" s="4" t="s">
        <v>282</v>
      </c>
      <c r="E2" s="4" t="s">
        <v>283</v>
      </c>
      <c r="F2" s="26" t="s">
        <v>284</v>
      </c>
      <c r="G2" s="19" t="s">
        <v>253</v>
      </c>
      <c r="H2" s="19" t="s">
        <v>254</v>
      </c>
      <c r="I2" s="19" t="s">
        <v>255</v>
      </c>
      <c r="J2" s="209" t="s">
        <v>256</v>
      </c>
      <c r="K2" s="209" t="s">
        <v>257</v>
      </c>
    </row>
    <row r="3" spans="1:11" ht="12.75">
      <c r="A3" s="3">
        <v>405</v>
      </c>
      <c r="B3" s="2">
        <v>3419</v>
      </c>
      <c r="C3" s="2">
        <v>5901</v>
      </c>
      <c r="D3" s="3">
        <v>5</v>
      </c>
      <c r="E3" s="2">
        <v>98</v>
      </c>
      <c r="F3" s="2" t="s">
        <v>218</v>
      </c>
      <c r="G3" s="78">
        <v>0</v>
      </c>
      <c r="H3" s="78">
        <v>6963.5</v>
      </c>
      <c r="I3" s="78">
        <v>0</v>
      </c>
      <c r="J3" s="89">
        <v>0</v>
      </c>
      <c r="K3" s="89">
        <v>0</v>
      </c>
    </row>
    <row r="4" spans="1:11" ht="13.5" thickBot="1">
      <c r="A4" s="3">
        <v>505</v>
      </c>
      <c r="B4" s="2">
        <v>4359</v>
      </c>
      <c r="C4" s="2">
        <v>5901</v>
      </c>
      <c r="D4" s="3">
        <v>5</v>
      </c>
      <c r="E4" s="2">
        <v>98</v>
      </c>
      <c r="F4" s="2" t="s">
        <v>218</v>
      </c>
      <c r="G4" s="78">
        <v>0</v>
      </c>
      <c r="H4" s="78">
        <v>6963.5</v>
      </c>
      <c r="I4" s="78">
        <v>0</v>
      </c>
      <c r="J4" s="89">
        <v>0</v>
      </c>
      <c r="K4" s="89">
        <v>0</v>
      </c>
    </row>
    <row r="5" spans="1:13" ht="13.5" thickBot="1">
      <c r="A5" s="728" t="s">
        <v>289</v>
      </c>
      <c r="B5" s="729"/>
      <c r="C5" s="729"/>
      <c r="D5" s="729"/>
      <c r="E5" s="729"/>
      <c r="F5" s="730"/>
      <c r="G5" s="65">
        <f>SUM(G3:G4)</f>
        <v>0</v>
      </c>
      <c r="H5" s="65">
        <f>SUM(H3:H4)</f>
        <v>13927</v>
      </c>
      <c r="I5" s="65">
        <f>SUM(I3:I4)</f>
        <v>0</v>
      </c>
      <c r="J5" s="345">
        <v>0</v>
      </c>
      <c r="K5" s="345">
        <v>0</v>
      </c>
      <c r="M5" s="21"/>
    </row>
    <row r="6" spans="1:11" ht="12.75">
      <c r="A6" s="44"/>
      <c r="B6" s="23"/>
      <c r="C6" s="23"/>
      <c r="D6" s="23"/>
      <c r="E6" s="23"/>
      <c r="F6" s="23"/>
      <c r="G6" s="67"/>
      <c r="H6" s="67"/>
      <c r="I6" s="67"/>
      <c r="J6" s="21"/>
      <c r="K6" s="21"/>
    </row>
    <row r="7" spans="1:11" ht="15.75" customHeight="1">
      <c r="A7" s="332" t="s">
        <v>676</v>
      </c>
      <c r="B7" s="332"/>
      <c r="C7" s="332"/>
      <c r="D7" s="332"/>
      <c r="E7" s="332"/>
      <c r="F7" s="332"/>
      <c r="G7" s="21"/>
      <c r="H7" s="21"/>
      <c r="I7" s="21"/>
      <c r="J7" s="21"/>
      <c r="K7" s="21"/>
    </row>
    <row r="8" spans="1:11" ht="42.75" customHeight="1">
      <c r="A8" s="725" t="s">
        <v>1063</v>
      </c>
      <c r="B8" s="726"/>
      <c r="C8" s="726"/>
      <c r="D8" s="726"/>
      <c r="E8" s="726"/>
      <c r="F8" s="726"/>
      <c r="G8" s="713"/>
      <c r="H8" s="713"/>
      <c r="I8" s="713"/>
      <c r="J8" s="713"/>
      <c r="K8" s="713"/>
    </row>
    <row r="9" spans="1:11" ht="12.75">
      <c r="A9" s="21"/>
      <c r="B9" s="21"/>
      <c r="C9" s="21"/>
      <c r="D9" s="21"/>
      <c r="E9" s="21"/>
      <c r="F9" s="21"/>
      <c r="G9" s="21"/>
      <c r="H9" s="21"/>
      <c r="I9" s="21"/>
      <c r="J9" s="21"/>
      <c r="K9" s="21"/>
    </row>
    <row r="10" spans="1:11" ht="12.75">
      <c r="A10" s="21"/>
      <c r="B10" s="21"/>
      <c r="C10" s="21"/>
      <c r="D10" s="21"/>
      <c r="E10" s="21"/>
      <c r="F10" s="21"/>
      <c r="G10" s="21"/>
      <c r="H10" s="21"/>
      <c r="I10" s="21"/>
      <c r="J10" s="21"/>
      <c r="K10" s="21"/>
    </row>
    <row r="11" spans="1:11" ht="12.75">
      <c r="A11" s="21"/>
      <c r="B11" s="21"/>
      <c r="C11" s="21"/>
      <c r="D11" s="21"/>
      <c r="E11" s="21"/>
      <c r="F11" s="21"/>
      <c r="G11" s="21"/>
      <c r="H11" s="21"/>
      <c r="J11" s="21"/>
      <c r="K11" s="21"/>
    </row>
  </sheetData>
  <sheetProtection/>
  <mergeCells count="2">
    <mergeCell ref="A5:F5"/>
    <mergeCell ref="A8:K8"/>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&amp;L&amp;A&amp;R&amp;P</oddFooter>
  </headerFooter>
</worksheet>
</file>

<file path=xl/worksheets/sheet26.xml><?xml version="1.0" encoding="utf-8"?>
<worksheet xmlns="http://schemas.openxmlformats.org/spreadsheetml/2006/main" xmlns:r="http://schemas.openxmlformats.org/officeDocument/2006/relationships">
  <dimension ref="A1:M27"/>
  <sheetViews>
    <sheetView zoomScalePageLayoutView="0" workbookViewId="0" topLeftCell="A12">
      <selection activeCell="N20" sqref="N20"/>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50390625" style="0" customWidth="1"/>
    <col min="6" max="6" width="34.875" style="0" customWidth="1"/>
    <col min="7" max="7" width="11.625" style="0" customWidth="1"/>
    <col min="8" max="8" width="12.50390625" style="0" customWidth="1"/>
    <col min="9" max="9" width="17.50390625" style="0" customWidth="1"/>
  </cols>
  <sheetData>
    <row r="1" ht="13.5" thickBot="1">
      <c r="A1" s="1" t="s">
        <v>156</v>
      </c>
    </row>
    <row r="2" spans="1:11" ht="14.25" customHeight="1" thickBot="1">
      <c r="A2" s="449" t="s">
        <v>235</v>
      </c>
      <c r="B2" s="329" t="s">
        <v>236</v>
      </c>
      <c r="C2" s="330" t="s">
        <v>36</v>
      </c>
      <c r="D2" s="330" t="s">
        <v>282</v>
      </c>
      <c r="E2" s="330" t="s">
        <v>283</v>
      </c>
      <c r="F2" s="331" t="s">
        <v>284</v>
      </c>
      <c r="G2" s="392" t="s">
        <v>253</v>
      </c>
      <c r="H2" s="392" t="s">
        <v>254</v>
      </c>
      <c r="I2" s="392" t="s">
        <v>255</v>
      </c>
      <c r="J2" s="393" t="s">
        <v>256</v>
      </c>
      <c r="K2" s="393" t="s">
        <v>257</v>
      </c>
    </row>
    <row r="3" spans="1:11" ht="14.25" customHeight="1">
      <c r="A3" s="2">
        <v>505</v>
      </c>
      <c r="B3" s="2">
        <v>4329</v>
      </c>
      <c r="C3" s="2">
        <v>5173</v>
      </c>
      <c r="D3" s="2">
        <v>5</v>
      </c>
      <c r="E3" s="2">
        <v>13011</v>
      </c>
      <c r="F3" s="24" t="s">
        <v>221</v>
      </c>
      <c r="G3" s="78">
        <v>0</v>
      </c>
      <c r="H3" s="78">
        <v>51.1</v>
      </c>
      <c r="I3" s="78">
        <v>39.95</v>
      </c>
      <c r="J3" s="251">
        <v>0</v>
      </c>
      <c r="K3" s="251">
        <f>I3/H3%</f>
        <v>78.18003913894326</v>
      </c>
    </row>
    <row r="4" spans="1:11" ht="14.25" customHeight="1">
      <c r="A4" s="2">
        <v>505</v>
      </c>
      <c r="B4" s="2">
        <v>4339</v>
      </c>
      <c r="C4" s="2">
        <v>5173</v>
      </c>
      <c r="D4" s="2">
        <v>5</v>
      </c>
      <c r="E4" s="2">
        <v>13015</v>
      </c>
      <c r="F4" s="24" t="s">
        <v>221</v>
      </c>
      <c r="G4" s="78">
        <v>0</v>
      </c>
      <c r="H4" s="78">
        <v>15.9</v>
      </c>
      <c r="I4" s="78">
        <v>15.91</v>
      </c>
      <c r="J4" s="251">
        <v>0</v>
      </c>
      <c r="K4" s="251">
        <f>I4/H4%</f>
        <v>100.062893081761</v>
      </c>
    </row>
    <row r="5" spans="1:11" ht="12.75">
      <c r="A5" s="2">
        <v>905</v>
      </c>
      <c r="B5" s="2">
        <v>6171</v>
      </c>
      <c r="C5" s="2">
        <v>5161</v>
      </c>
      <c r="D5" s="2">
        <v>5</v>
      </c>
      <c r="E5" s="2">
        <v>0</v>
      </c>
      <c r="F5" s="2" t="s">
        <v>77</v>
      </c>
      <c r="G5" s="78">
        <v>1</v>
      </c>
      <c r="H5" s="78">
        <v>1</v>
      </c>
      <c r="I5" s="78">
        <v>0</v>
      </c>
      <c r="J5" s="251">
        <f aca="true" t="shared" si="0" ref="J5:J12">I5/G5%</f>
        <v>0</v>
      </c>
      <c r="K5" s="251">
        <f aca="true" t="shared" si="1" ref="K5:K12">I5/H5%</f>
        <v>0</v>
      </c>
    </row>
    <row r="6" spans="1:11" ht="12.75">
      <c r="A6" s="3">
        <v>905</v>
      </c>
      <c r="B6" s="2">
        <v>6171</v>
      </c>
      <c r="C6" s="2">
        <v>5163</v>
      </c>
      <c r="D6" s="3">
        <v>5</v>
      </c>
      <c r="E6" s="2">
        <v>0</v>
      </c>
      <c r="F6" s="2" t="s">
        <v>61</v>
      </c>
      <c r="G6" s="78">
        <v>225</v>
      </c>
      <c r="H6" s="78">
        <v>225</v>
      </c>
      <c r="I6" s="78">
        <v>217.26</v>
      </c>
      <c r="J6" s="89">
        <f t="shared" si="0"/>
        <v>96.56</v>
      </c>
      <c r="K6" s="89">
        <f t="shared" si="1"/>
        <v>96.56</v>
      </c>
    </row>
    <row r="7" spans="1:11" ht="12.75">
      <c r="A7" s="3">
        <v>905</v>
      </c>
      <c r="B7" s="2">
        <v>6171</v>
      </c>
      <c r="C7" s="2">
        <v>5166</v>
      </c>
      <c r="D7" s="3">
        <v>5</v>
      </c>
      <c r="E7" s="2">
        <v>0</v>
      </c>
      <c r="F7" s="2" t="s">
        <v>25</v>
      </c>
      <c r="G7" s="78">
        <v>200</v>
      </c>
      <c r="H7" s="78">
        <v>200</v>
      </c>
      <c r="I7" s="78">
        <v>153.67</v>
      </c>
      <c r="J7" s="89">
        <f t="shared" si="0"/>
        <v>76.835</v>
      </c>
      <c r="K7" s="89">
        <f t="shared" si="1"/>
        <v>76.835</v>
      </c>
    </row>
    <row r="8" spans="1:11" ht="12.75">
      <c r="A8" s="3">
        <v>905</v>
      </c>
      <c r="B8" s="2">
        <v>6171</v>
      </c>
      <c r="C8" s="2">
        <v>5169</v>
      </c>
      <c r="D8" s="3">
        <v>5</v>
      </c>
      <c r="E8" s="2">
        <v>0</v>
      </c>
      <c r="F8" s="2" t="s">
        <v>26</v>
      </c>
      <c r="G8" s="78">
        <v>553.9</v>
      </c>
      <c r="H8" s="78">
        <v>553.9</v>
      </c>
      <c r="I8" s="78">
        <v>206.17</v>
      </c>
      <c r="J8" s="89">
        <f t="shared" si="0"/>
        <v>37.22152012998736</v>
      </c>
      <c r="K8" s="89">
        <f t="shared" si="1"/>
        <v>37.22152012998736</v>
      </c>
    </row>
    <row r="9" spans="1:11" ht="12.75">
      <c r="A9" s="93">
        <v>905</v>
      </c>
      <c r="B9" s="24">
        <v>6171</v>
      </c>
      <c r="C9" s="24">
        <v>5173</v>
      </c>
      <c r="D9" s="93">
        <v>5</v>
      </c>
      <c r="E9" s="24">
        <v>0</v>
      </c>
      <c r="F9" s="24" t="s">
        <v>221</v>
      </c>
      <c r="G9" s="78">
        <v>983.1</v>
      </c>
      <c r="H9" s="78">
        <v>983.1</v>
      </c>
      <c r="I9" s="78">
        <v>805.21</v>
      </c>
      <c r="J9" s="68">
        <f t="shared" si="0"/>
        <v>81.90519784355611</v>
      </c>
      <c r="K9" s="68">
        <f t="shared" si="1"/>
        <v>81.90519784355611</v>
      </c>
    </row>
    <row r="10" spans="1:11" ht="12.75">
      <c r="A10" s="3">
        <v>905</v>
      </c>
      <c r="B10" s="2">
        <v>6171</v>
      </c>
      <c r="C10" s="2">
        <v>5361</v>
      </c>
      <c r="D10" s="3">
        <v>5</v>
      </c>
      <c r="E10" s="2">
        <v>0</v>
      </c>
      <c r="F10" s="2" t="s">
        <v>78</v>
      </c>
      <c r="G10" s="78">
        <v>5</v>
      </c>
      <c r="H10" s="78">
        <v>5</v>
      </c>
      <c r="I10" s="78">
        <v>0</v>
      </c>
      <c r="J10" s="89">
        <f t="shared" si="0"/>
        <v>0</v>
      </c>
      <c r="K10" s="89">
        <f t="shared" si="1"/>
        <v>0</v>
      </c>
    </row>
    <row r="11" spans="1:11" ht="12.75">
      <c r="A11" s="3">
        <v>905</v>
      </c>
      <c r="B11" s="2">
        <v>6171</v>
      </c>
      <c r="C11" s="2">
        <v>5169</v>
      </c>
      <c r="D11" s="2">
        <v>938</v>
      </c>
      <c r="E11" s="2">
        <v>0</v>
      </c>
      <c r="F11" s="2" t="s">
        <v>26</v>
      </c>
      <c r="G11" s="78">
        <v>2080</v>
      </c>
      <c r="H11" s="78">
        <v>2080</v>
      </c>
      <c r="I11" s="78">
        <v>1419.21</v>
      </c>
      <c r="J11" s="89">
        <f t="shared" si="0"/>
        <v>68.23125</v>
      </c>
      <c r="K11" s="89">
        <f t="shared" si="1"/>
        <v>68.23125</v>
      </c>
    </row>
    <row r="12" spans="1:11" ht="12.75">
      <c r="A12" s="2">
        <v>1005</v>
      </c>
      <c r="B12" s="2">
        <v>6409</v>
      </c>
      <c r="C12" s="2">
        <v>5163</v>
      </c>
      <c r="D12" s="2">
        <v>5</v>
      </c>
      <c r="E12" s="2">
        <v>0</v>
      </c>
      <c r="F12" s="2" t="s">
        <v>61</v>
      </c>
      <c r="G12" s="78">
        <v>2</v>
      </c>
      <c r="H12" s="78">
        <v>2</v>
      </c>
      <c r="I12" s="78">
        <v>0.65</v>
      </c>
      <c r="J12" s="89">
        <f t="shared" si="0"/>
        <v>32.5</v>
      </c>
      <c r="K12" s="89">
        <f t="shared" si="1"/>
        <v>32.5</v>
      </c>
    </row>
    <row r="13" spans="1:11" ht="12.75">
      <c r="A13" s="24">
        <v>1005</v>
      </c>
      <c r="B13" s="24">
        <v>6399</v>
      </c>
      <c r="C13" s="24">
        <v>5362</v>
      </c>
      <c r="D13" s="24">
        <v>5</v>
      </c>
      <c r="E13" s="24">
        <v>0</v>
      </c>
      <c r="F13" s="24" t="s">
        <v>29</v>
      </c>
      <c r="G13" s="78">
        <v>50</v>
      </c>
      <c r="H13" s="78">
        <v>50</v>
      </c>
      <c r="I13" s="78">
        <v>-361.28</v>
      </c>
      <c r="J13" s="89">
        <v>0</v>
      </c>
      <c r="K13" s="89">
        <v>0</v>
      </c>
    </row>
    <row r="14" spans="1:11" ht="13.5" thickBot="1">
      <c r="A14" s="36">
        <v>1005</v>
      </c>
      <c r="B14" s="36">
        <v>6409</v>
      </c>
      <c r="C14" s="36">
        <v>5909</v>
      </c>
      <c r="D14" s="36">
        <v>5</v>
      </c>
      <c r="E14" s="36">
        <v>0</v>
      </c>
      <c r="F14" s="36" t="s">
        <v>775</v>
      </c>
      <c r="G14" s="303">
        <v>0</v>
      </c>
      <c r="H14" s="303">
        <v>0</v>
      </c>
      <c r="I14" s="303">
        <v>388.42</v>
      </c>
      <c r="J14" s="253">
        <v>0</v>
      </c>
      <c r="K14" s="253">
        <v>0</v>
      </c>
    </row>
    <row r="15" spans="1:13" ht="13.5" thickBot="1">
      <c r="A15" s="736" t="s">
        <v>289</v>
      </c>
      <c r="B15" s="706"/>
      <c r="C15" s="706"/>
      <c r="D15" s="706"/>
      <c r="E15" s="706"/>
      <c r="F15" s="737"/>
      <c r="G15" s="65">
        <f>SUM(G3:G14)</f>
        <v>4100</v>
      </c>
      <c r="H15" s="65">
        <f>SUM(H3:H14)</f>
        <v>4167</v>
      </c>
      <c r="I15" s="65">
        <f>SUM(I3:I14)</f>
        <v>2885.17</v>
      </c>
      <c r="J15" s="248">
        <f>I15/G15%</f>
        <v>70.37</v>
      </c>
      <c r="K15" s="248">
        <f>I15/H15%</f>
        <v>69.23854091672666</v>
      </c>
      <c r="M15" s="21"/>
    </row>
    <row r="16" spans="1:13" ht="12.75">
      <c r="A16" s="32"/>
      <c r="B16" s="30"/>
      <c r="C16" s="30"/>
      <c r="D16" s="30"/>
      <c r="E16" s="30"/>
      <c r="F16" s="30"/>
      <c r="G16" s="67"/>
      <c r="H16" s="67"/>
      <c r="I16" s="67"/>
      <c r="J16" s="274"/>
      <c r="K16" s="274"/>
      <c r="M16" s="21"/>
    </row>
    <row r="17" spans="1:13" ht="12.75">
      <c r="A17" s="47" t="s">
        <v>713</v>
      </c>
      <c r="B17" s="312"/>
      <c r="C17" s="312"/>
      <c r="D17" s="312"/>
      <c r="E17" s="312"/>
      <c r="F17" s="57"/>
      <c r="G17" s="57"/>
      <c r="H17" s="57"/>
      <c r="I17" s="57"/>
      <c r="J17" s="21"/>
      <c r="K17" s="21"/>
      <c r="M17" s="21"/>
    </row>
    <row r="18" spans="1:13" ht="26.25" customHeight="1">
      <c r="A18" s="725" t="s">
        <v>820</v>
      </c>
      <c r="B18" s="726"/>
      <c r="C18" s="726"/>
      <c r="D18" s="726"/>
      <c r="E18" s="726"/>
      <c r="F18" s="726"/>
      <c r="G18" s="713"/>
      <c r="H18" s="713"/>
      <c r="I18" s="713"/>
      <c r="J18" s="713"/>
      <c r="K18" s="713"/>
      <c r="M18" s="21"/>
    </row>
    <row r="19" spans="1:13" ht="11.25" customHeight="1">
      <c r="A19" s="350"/>
      <c r="B19" s="276"/>
      <c r="C19" s="276"/>
      <c r="D19" s="276"/>
      <c r="E19" s="276"/>
      <c r="F19" s="276"/>
      <c r="G19" s="67"/>
      <c r="H19" s="67"/>
      <c r="I19" s="67"/>
      <c r="J19" s="347"/>
      <c r="K19" s="347"/>
      <c r="M19" s="21"/>
    </row>
    <row r="20" spans="1:13" ht="13.5" customHeight="1">
      <c r="A20" s="47" t="s">
        <v>53</v>
      </c>
      <c r="B20" s="312"/>
      <c r="C20" s="312"/>
      <c r="D20" s="312"/>
      <c r="E20" s="312"/>
      <c r="F20" s="57"/>
      <c r="G20" s="57"/>
      <c r="H20" s="57"/>
      <c r="I20" s="57"/>
      <c r="J20" s="21"/>
      <c r="K20" s="21"/>
      <c r="M20" s="23"/>
    </row>
    <row r="21" spans="1:11" ht="42.75" customHeight="1">
      <c r="A21" s="725" t="s">
        <v>660</v>
      </c>
      <c r="B21" s="726"/>
      <c r="C21" s="726"/>
      <c r="D21" s="726"/>
      <c r="E21" s="726"/>
      <c r="F21" s="726"/>
      <c r="G21" s="713"/>
      <c r="H21" s="713"/>
      <c r="I21" s="713"/>
      <c r="J21" s="713"/>
      <c r="K21" s="713"/>
    </row>
    <row r="22" spans="1:11" ht="13.5" customHeight="1">
      <c r="A22" s="48"/>
      <c r="B22" s="59"/>
      <c r="C22" s="59"/>
      <c r="D22" s="59"/>
      <c r="E22" s="59"/>
      <c r="F22" s="59"/>
      <c r="G22" s="313"/>
      <c r="H22" s="313"/>
      <c r="I22" s="313"/>
      <c r="J22" s="313"/>
      <c r="K22" s="313"/>
    </row>
    <row r="23" spans="1:11" ht="12" customHeight="1">
      <c r="A23" s="47" t="s">
        <v>45</v>
      </c>
      <c r="B23" s="57"/>
      <c r="C23" s="57"/>
      <c r="D23" s="57"/>
      <c r="E23" s="57"/>
      <c r="F23" s="57"/>
      <c r="G23" s="312"/>
      <c r="H23" s="312"/>
      <c r="I23" s="312"/>
      <c r="J23" s="21"/>
      <c r="K23" s="21"/>
    </row>
    <row r="24" spans="1:11" ht="42.75" customHeight="1">
      <c r="A24" s="725" t="s">
        <v>1061</v>
      </c>
      <c r="B24" s="726"/>
      <c r="C24" s="726"/>
      <c r="D24" s="726"/>
      <c r="E24" s="726"/>
      <c r="F24" s="726"/>
      <c r="G24" s="713"/>
      <c r="H24" s="713"/>
      <c r="I24" s="713"/>
      <c r="J24" s="713"/>
      <c r="K24" s="713"/>
    </row>
    <row r="25" spans="1:11" ht="13.5" customHeight="1">
      <c r="A25" s="21"/>
      <c r="B25" s="21"/>
      <c r="C25" s="21"/>
      <c r="D25" s="21"/>
      <c r="E25" s="21"/>
      <c r="F25" s="21"/>
      <c r="G25" s="21"/>
      <c r="H25" s="21"/>
      <c r="I25" s="21"/>
      <c r="J25" s="21"/>
      <c r="K25" s="21"/>
    </row>
    <row r="26" spans="1:11" ht="14.25" customHeight="1">
      <c r="A26" s="725"/>
      <c r="B26" s="726"/>
      <c r="C26" s="726"/>
      <c r="D26" s="726"/>
      <c r="E26" s="726"/>
      <c r="F26" s="726"/>
      <c r="G26" s="713"/>
      <c r="H26" s="713"/>
      <c r="I26" s="713"/>
      <c r="J26" s="713"/>
      <c r="K26" s="713"/>
    </row>
    <row r="27" spans="1:11" ht="12.75">
      <c r="A27" s="21"/>
      <c r="B27" s="21"/>
      <c r="C27" s="21"/>
      <c r="D27" s="21"/>
      <c r="E27" s="21"/>
      <c r="F27" s="21"/>
      <c r="G27" s="21"/>
      <c r="H27" s="21"/>
      <c r="I27" s="21"/>
      <c r="J27" s="21"/>
      <c r="K27" s="21"/>
    </row>
  </sheetData>
  <sheetProtection/>
  <mergeCells count="5">
    <mergeCell ref="A15:F15"/>
    <mergeCell ref="A21:K21"/>
    <mergeCell ref="A26:K26"/>
    <mergeCell ref="A24:K24"/>
    <mergeCell ref="A18:K1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7.xml><?xml version="1.0" encoding="utf-8"?>
<worksheet xmlns="http://schemas.openxmlformats.org/spreadsheetml/2006/main" xmlns:r="http://schemas.openxmlformats.org/officeDocument/2006/relationships">
  <dimension ref="A1:M92"/>
  <sheetViews>
    <sheetView zoomScalePageLayoutView="0" workbookViewId="0" topLeftCell="A76">
      <selection activeCell="N79" sqref="N79"/>
    </sheetView>
  </sheetViews>
  <sheetFormatPr defaultColWidth="9.00390625" defaultRowHeight="12.75"/>
  <cols>
    <col min="1" max="1" width="5.125" style="0" customWidth="1"/>
    <col min="2" max="2" width="6.00390625" style="0" customWidth="1"/>
    <col min="3" max="3" width="6.125" style="0" customWidth="1"/>
    <col min="4" max="4" width="6.625" style="0" customWidth="1"/>
    <col min="5" max="5" width="6.375" style="0" customWidth="1"/>
    <col min="6" max="6" width="34.00390625" style="0" customWidth="1"/>
    <col min="7" max="7" width="12.00390625" style="0" customWidth="1"/>
    <col min="8" max="8" width="10.875" style="0" customWidth="1"/>
    <col min="9" max="9" width="17.125" style="0" customWidth="1"/>
  </cols>
  <sheetData>
    <row r="1" spans="1:6" ht="12.75">
      <c r="A1" s="41" t="s">
        <v>217</v>
      </c>
      <c r="B1" s="42"/>
      <c r="C1" s="42"/>
      <c r="D1" s="42"/>
      <c r="E1" s="42"/>
      <c r="F1" s="42"/>
    </row>
    <row r="2" spans="1:6" ht="7.5" customHeight="1">
      <c r="A2" s="41"/>
      <c r="B2" s="42"/>
      <c r="C2" s="42"/>
      <c r="D2" s="42"/>
      <c r="E2" s="42"/>
      <c r="F2" s="42"/>
    </row>
    <row r="3" spans="1:6" ht="13.5" thickBot="1">
      <c r="A3" s="41" t="s">
        <v>361</v>
      </c>
      <c r="B3" s="42"/>
      <c r="C3" s="42"/>
      <c r="D3" s="42"/>
      <c r="E3" s="42"/>
      <c r="F3" s="42"/>
    </row>
    <row r="4" spans="1:11" ht="14.25" customHeight="1" thickBot="1">
      <c r="A4" s="329" t="s">
        <v>235</v>
      </c>
      <c r="B4" s="330" t="s">
        <v>236</v>
      </c>
      <c r="C4" s="330" t="s">
        <v>36</v>
      </c>
      <c r="D4" s="330" t="s">
        <v>282</v>
      </c>
      <c r="E4" s="330" t="s">
        <v>283</v>
      </c>
      <c r="F4" s="331" t="s">
        <v>284</v>
      </c>
      <c r="G4" s="392" t="s">
        <v>253</v>
      </c>
      <c r="H4" s="392" t="s">
        <v>254</v>
      </c>
      <c r="I4" s="392" t="s">
        <v>255</v>
      </c>
      <c r="J4" s="393" t="s">
        <v>256</v>
      </c>
      <c r="K4" s="393" t="s">
        <v>257</v>
      </c>
    </row>
    <row r="5" spans="1:11" ht="14.25" customHeight="1">
      <c r="A5" s="397">
        <v>117</v>
      </c>
      <c r="B5" s="397">
        <v>3619</v>
      </c>
      <c r="C5" s="397">
        <v>5171</v>
      </c>
      <c r="D5" s="397">
        <v>17</v>
      </c>
      <c r="E5" s="397">
        <v>0</v>
      </c>
      <c r="F5" s="24" t="s">
        <v>15</v>
      </c>
      <c r="G5" s="68">
        <v>190</v>
      </c>
      <c r="H5" s="68">
        <v>190</v>
      </c>
      <c r="I5" s="68">
        <v>0</v>
      </c>
      <c r="J5" s="68">
        <f aca="true" t="shared" si="0" ref="J5:J57">I5/G5%</f>
        <v>0</v>
      </c>
      <c r="K5" s="68">
        <f aca="true" t="shared" si="1" ref="K5:K57">I5/H5%</f>
        <v>0</v>
      </c>
    </row>
    <row r="6" spans="1:11" ht="12.75">
      <c r="A6" s="104">
        <v>117</v>
      </c>
      <c r="B6" s="104">
        <v>3639</v>
      </c>
      <c r="C6" s="104">
        <v>5151</v>
      </c>
      <c r="D6" s="104">
        <v>17</v>
      </c>
      <c r="E6" s="93">
        <v>0</v>
      </c>
      <c r="F6" s="104" t="s">
        <v>117</v>
      </c>
      <c r="G6" s="68">
        <v>100</v>
      </c>
      <c r="H6" s="68">
        <v>100</v>
      </c>
      <c r="I6" s="68">
        <v>85.41</v>
      </c>
      <c r="J6" s="68">
        <f t="shared" si="0"/>
        <v>85.41</v>
      </c>
      <c r="K6" s="68">
        <f t="shared" si="1"/>
        <v>85.41</v>
      </c>
    </row>
    <row r="7" spans="1:11" ht="12.75">
      <c r="A7" s="104">
        <v>117</v>
      </c>
      <c r="B7" s="207">
        <v>3639</v>
      </c>
      <c r="C7" s="104">
        <v>5154</v>
      </c>
      <c r="D7" s="104">
        <v>17</v>
      </c>
      <c r="E7" s="93">
        <v>0</v>
      </c>
      <c r="F7" s="104" t="s">
        <v>119</v>
      </c>
      <c r="G7" s="78">
        <v>150</v>
      </c>
      <c r="H7" s="78">
        <v>190</v>
      </c>
      <c r="I7" s="78">
        <v>155.42</v>
      </c>
      <c r="J7" s="68">
        <f t="shared" si="0"/>
        <v>103.61333333333333</v>
      </c>
      <c r="K7" s="68">
        <f t="shared" si="1"/>
        <v>81.8</v>
      </c>
    </row>
    <row r="8" spans="1:11" s="11" customFormat="1" ht="13.5" customHeight="1">
      <c r="A8" s="207">
        <v>117</v>
      </c>
      <c r="B8" s="207">
        <v>3639</v>
      </c>
      <c r="C8" s="104">
        <v>5164</v>
      </c>
      <c r="D8" s="104">
        <v>17</v>
      </c>
      <c r="E8" s="93">
        <v>0</v>
      </c>
      <c r="F8" s="104" t="s">
        <v>55</v>
      </c>
      <c r="G8" s="68">
        <v>45</v>
      </c>
      <c r="H8" s="68">
        <v>45</v>
      </c>
      <c r="I8" s="68">
        <v>19.64</v>
      </c>
      <c r="J8" s="68">
        <f t="shared" si="0"/>
        <v>43.644444444444446</v>
      </c>
      <c r="K8" s="68">
        <f t="shared" si="1"/>
        <v>43.644444444444446</v>
      </c>
    </row>
    <row r="9" spans="1:11" s="11" customFormat="1" ht="13.5" customHeight="1">
      <c r="A9" s="207">
        <v>117</v>
      </c>
      <c r="B9" s="207">
        <v>3639</v>
      </c>
      <c r="C9" s="207">
        <v>5169</v>
      </c>
      <c r="D9" s="104">
        <v>17</v>
      </c>
      <c r="E9" s="93">
        <v>0</v>
      </c>
      <c r="F9" s="36" t="s">
        <v>26</v>
      </c>
      <c r="G9" s="78">
        <v>4300</v>
      </c>
      <c r="H9" s="78">
        <v>4300</v>
      </c>
      <c r="I9" s="78">
        <v>4300</v>
      </c>
      <c r="J9" s="68">
        <f t="shared" si="0"/>
        <v>100</v>
      </c>
      <c r="K9" s="68">
        <f t="shared" si="1"/>
        <v>100</v>
      </c>
    </row>
    <row r="10" spans="1:11" ht="12.75">
      <c r="A10" s="207">
        <v>117</v>
      </c>
      <c r="B10" s="207">
        <v>3639</v>
      </c>
      <c r="C10" s="207">
        <v>5171</v>
      </c>
      <c r="D10" s="104">
        <v>17</v>
      </c>
      <c r="E10" s="93">
        <v>0</v>
      </c>
      <c r="F10" s="24" t="s">
        <v>15</v>
      </c>
      <c r="G10" s="78">
        <v>100</v>
      </c>
      <c r="H10" s="78">
        <v>100</v>
      </c>
      <c r="I10" s="78">
        <v>98.75</v>
      </c>
      <c r="J10" s="68">
        <f t="shared" si="0"/>
        <v>98.75</v>
      </c>
      <c r="K10" s="68">
        <f t="shared" si="1"/>
        <v>98.75</v>
      </c>
    </row>
    <row r="11" spans="1:11" ht="12.75">
      <c r="A11" s="207">
        <v>117</v>
      </c>
      <c r="B11" s="207">
        <v>3639</v>
      </c>
      <c r="C11" s="207">
        <v>5362</v>
      </c>
      <c r="D11" s="104">
        <v>17</v>
      </c>
      <c r="E11" s="93">
        <v>0</v>
      </c>
      <c r="F11" s="24" t="s">
        <v>14</v>
      </c>
      <c r="G11" s="78">
        <v>2</v>
      </c>
      <c r="H11" s="78">
        <v>2</v>
      </c>
      <c r="I11" s="78">
        <v>0</v>
      </c>
      <c r="J11" s="68">
        <f>I11/G11%</f>
        <v>0</v>
      </c>
      <c r="K11" s="68">
        <f aca="true" t="shared" si="2" ref="K11:K19">I11/H11%</f>
        <v>0</v>
      </c>
    </row>
    <row r="12" spans="1:11" ht="12.75">
      <c r="A12" s="104">
        <v>118</v>
      </c>
      <c r="B12" s="104">
        <v>3612</v>
      </c>
      <c r="C12" s="104">
        <v>5171</v>
      </c>
      <c r="D12" s="104">
        <v>18</v>
      </c>
      <c r="E12" s="93">
        <v>0</v>
      </c>
      <c r="F12" s="24" t="s">
        <v>15</v>
      </c>
      <c r="G12" s="78">
        <v>0</v>
      </c>
      <c r="H12" s="78">
        <v>320</v>
      </c>
      <c r="I12" s="78">
        <v>311.15</v>
      </c>
      <c r="J12" s="68">
        <v>0</v>
      </c>
      <c r="K12" s="68">
        <f t="shared" si="2"/>
        <v>97.23437499999999</v>
      </c>
    </row>
    <row r="13" spans="1:11" ht="12.75">
      <c r="A13" s="104">
        <v>118</v>
      </c>
      <c r="B13" s="104">
        <v>3619</v>
      </c>
      <c r="C13" s="104">
        <v>5151</v>
      </c>
      <c r="D13" s="104">
        <v>18</v>
      </c>
      <c r="E13" s="93">
        <v>12</v>
      </c>
      <c r="F13" s="36" t="s">
        <v>117</v>
      </c>
      <c r="G13" s="78">
        <v>0</v>
      </c>
      <c r="H13" s="78">
        <v>102.4</v>
      </c>
      <c r="I13" s="78">
        <v>102.33</v>
      </c>
      <c r="J13" s="68">
        <v>0</v>
      </c>
      <c r="K13" s="68">
        <f t="shared" si="2"/>
        <v>99.931640625</v>
      </c>
    </row>
    <row r="14" spans="1:11" ht="12.75">
      <c r="A14" s="104">
        <v>118</v>
      </c>
      <c r="B14" s="104">
        <v>3619</v>
      </c>
      <c r="C14" s="104">
        <v>5153</v>
      </c>
      <c r="D14" s="104">
        <v>18</v>
      </c>
      <c r="E14" s="93">
        <v>12</v>
      </c>
      <c r="F14" s="36" t="s">
        <v>618</v>
      </c>
      <c r="G14" s="78">
        <v>0</v>
      </c>
      <c r="H14" s="78">
        <v>40</v>
      </c>
      <c r="I14" s="78">
        <v>39.93</v>
      </c>
      <c r="J14" s="68">
        <v>0</v>
      </c>
      <c r="K14" s="68">
        <f t="shared" si="2"/>
        <v>99.82499999999999</v>
      </c>
    </row>
    <row r="15" spans="1:11" ht="12.75">
      <c r="A15" s="104">
        <v>118</v>
      </c>
      <c r="B15" s="104">
        <v>3619</v>
      </c>
      <c r="C15" s="104">
        <v>5154</v>
      </c>
      <c r="D15" s="104">
        <v>18</v>
      </c>
      <c r="E15" s="93">
        <v>12</v>
      </c>
      <c r="F15" s="36" t="s">
        <v>119</v>
      </c>
      <c r="G15" s="78">
        <v>0</v>
      </c>
      <c r="H15" s="78">
        <v>13.4</v>
      </c>
      <c r="I15" s="78">
        <v>13.35</v>
      </c>
      <c r="J15" s="68">
        <v>0</v>
      </c>
      <c r="K15" s="68">
        <f t="shared" si="2"/>
        <v>99.62686567164178</v>
      </c>
    </row>
    <row r="16" spans="1:11" ht="12.75">
      <c r="A16" s="104">
        <v>118</v>
      </c>
      <c r="B16" s="104">
        <v>3619</v>
      </c>
      <c r="C16" s="104">
        <v>5169</v>
      </c>
      <c r="D16" s="104">
        <v>18</v>
      </c>
      <c r="E16" s="93">
        <v>12</v>
      </c>
      <c r="F16" s="36" t="s">
        <v>26</v>
      </c>
      <c r="G16" s="78">
        <v>0</v>
      </c>
      <c r="H16" s="78">
        <v>740</v>
      </c>
      <c r="I16" s="78">
        <v>537.24</v>
      </c>
      <c r="J16" s="68">
        <v>0</v>
      </c>
      <c r="K16" s="68">
        <f t="shared" si="2"/>
        <v>72.6</v>
      </c>
    </row>
    <row r="17" spans="1:11" ht="12.75">
      <c r="A17" s="104">
        <v>217</v>
      </c>
      <c r="B17" s="104">
        <v>3669</v>
      </c>
      <c r="C17" s="104">
        <v>5169</v>
      </c>
      <c r="D17" s="104">
        <v>17</v>
      </c>
      <c r="E17" s="93">
        <v>0</v>
      </c>
      <c r="F17" s="24" t="s">
        <v>26</v>
      </c>
      <c r="G17" s="78">
        <v>10</v>
      </c>
      <c r="H17" s="78">
        <v>10</v>
      </c>
      <c r="I17" s="78">
        <v>3.29</v>
      </c>
      <c r="J17" s="68">
        <f t="shared" si="0"/>
        <v>32.9</v>
      </c>
      <c r="K17" s="68">
        <f t="shared" si="2"/>
        <v>32.9</v>
      </c>
    </row>
    <row r="18" spans="1:11" ht="12.75">
      <c r="A18" s="104">
        <v>217</v>
      </c>
      <c r="B18" s="104">
        <v>3745</v>
      </c>
      <c r="C18" s="104">
        <v>5169</v>
      </c>
      <c r="D18" s="104">
        <v>17</v>
      </c>
      <c r="E18" s="93">
        <v>0</v>
      </c>
      <c r="F18" s="93" t="s">
        <v>26</v>
      </c>
      <c r="G18" s="78">
        <v>350</v>
      </c>
      <c r="H18" s="78">
        <v>339.9</v>
      </c>
      <c r="I18" s="78">
        <v>333.99</v>
      </c>
      <c r="J18" s="68">
        <f t="shared" si="0"/>
        <v>95.42571428571429</v>
      </c>
      <c r="K18" s="68">
        <f t="shared" si="2"/>
        <v>98.26125330979701</v>
      </c>
    </row>
    <row r="19" spans="1:11" ht="12.75">
      <c r="A19" s="104">
        <v>218</v>
      </c>
      <c r="B19" s="104">
        <v>3745</v>
      </c>
      <c r="C19" s="104">
        <v>5169</v>
      </c>
      <c r="D19" s="104">
        <v>18</v>
      </c>
      <c r="E19" s="93">
        <v>12</v>
      </c>
      <c r="F19" s="93" t="s">
        <v>26</v>
      </c>
      <c r="G19" s="78">
        <v>0</v>
      </c>
      <c r="H19" s="78">
        <v>1247.5</v>
      </c>
      <c r="I19" s="78">
        <v>1215.5</v>
      </c>
      <c r="J19" s="68">
        <v>0</v>
      </c>
      <c r="K19" s="68">
        <f t="shared" si="2"/>
        <v>97.43486973947896</v>
      </c>
    </row>
    <row r="20" spans="1:11" ht="12.75">
      <c r="A20" s="104">
        <v>218</v>
      </c>
      <c r="B20" s="104">
        <v>3745</v>
      </c>
      <c r="C20" s="104">
        <v>5171</v>
      </c>
      <c r="D20" s="104">
        <v>18</v>
      </c>
      <c r="E20" s="93">
        <v>10</v>
      </c>
      <c r="F20" s="24" t="s">
        <v>15</v>
      </c>
      <c r="G20" s="78">
        <v>0</v>
      </c>
      <c r="H20" s="78">
        <v>273.6</v>
      </c>
      <c r="I20" s="78">
        <v>0</v>
      </c>
      <c r="J20" s="68">
        <v>0</v>
      </c>
      <c r="K20" s="68">
        <v>0</v>
      </c>
    </row>
    <row r="21" spans="1:11" ht="12.75">
      <c r="A21" s="93">
        <v>317</v>
      </c>
      <c r="B21" s="93">
        <v>2212</v>
      </c>
      <c r="C21" s="104">
        <v>5164</v>
      </c>
      <c r="D21" s="104">
        <v>17</v>
      </c>
      <c r="E21" s="93">
        <v>0</v>
      </c>
      <c r="F21" s="104" t="s">
        <v>55</v>
      </c>
      <c r="G21" s="78">
        <v>12</v>
      </c>
      <c r="H21" s="78">
        <v>12</v>
      </c>
      <c r="I21" s="78">
        <v>0</v>
      </c>
      <c r="J21" s="68">
        <f t="shared" si="0"/>
        <v>0</v>
      </c>
      <c r="K21" s="68">
        <f t="shared" si="1"/>
        <v>0</v>
      </c>
    </row>
    <row r="22" spans="1:11" ht="12.75">
      <c r="A22" s="93">
        <v>317</v>
      </c>
      <c r="B22" s="93">
        <v>2212</v>
      </c>
      <c r="C22" s="93">
        <v>5169</v>
      </c>
      <c r="D22" s="104">
        <v>17</v>
      </c>
      <c r="E22" s="93">
        <v>0</v>
      </c>
      <c r="F22" s="93" t="s">
        <v>26</v>
      </c>
      <c r="G22" s="78">
        <v>1300</v>
      </c>
      <c r="H22" s="78">
        <v>1300</v>
      </c>
      <c r="I22" s="78">
        <v>1190.05</v>
      </c>
      <c r="J22" s="68">
        <f t="shared" si="0"/>
        <v>91.54230769230769</v>
      </c>
      <c r="K22" s="68">
        <f t="shared" si="1"/>
        <v>91.54230769230769</v>
      </c>
    </row>
    <row r="23" spans="1:11" ht="12.75">
      <c r="A23" s="24">
        <v>317</v>
      </c>
      <c r="B23" s="24">
        <v>2212</v>
      </c>
      <c r="C23" s="24">
        <v>5171</v>
      </c>
      <c r="D23" s="104">
        <v>17</v>
      </c>
      <c r="E23" s="24">
        <v>0</v>
      </c>
      <c r="F23" s="24" t="s">
        <v>15</v>
      </c>
      <c r="G23" s="78">
        <v>3240</v>
      </c>
      <c r="H23" s="78">
        <v>1350</v>
      </c>
      <c r="I23" s="78">
        <v>710.29</v>
      </c>
      <c r="J23" s="68">
        <f t="shared" si="0"/>
        <v>21.92253086419753</v>
      </c>
      <c r="K23" s="68">
        <f t="shared" si="1"/>
        <v>52.61407407407407</v>
      </c>
    </row>
    <row r="24" spans="1:11" ht="12.75">
      <c r="A24" s="24">
        <v>317</v>
      </c>
      <c r="B24" s="24">
        <v>2219</v>
      </c>
      <c r="C24" s="24">
        <v>5171</v>
      </c>
      <c r="D24" s="104">
        <v>17</v>
      </c>
      <c r="E24" s="24">
        <v>0</v>
      </c>
      <c r="F24" s="24" t="s">
        <v>15</v>
      </c>
      <c r="G24" s="78">
        <v>900</v>
      </c>
      <c r="H24" s="78">
        <v>700</v>
      </c>
      <c r="I24" s="78">
        <v>680.86</v>
      </c>
      <c r="J24" s="68">
        <f t="shared" si="0"/>
        <v>75.6511111111111</v>
      </c>
      <c r="K24" s="68">
        <f t="shared" si="1"/>
        <v>97.26571428571428</v>
      </c>
    </row>
    <row r="25" spans="1:11" ht="12.75">
      <c r="A25" s="24">
        <v>317</v>
      </c>
      <c r="B25" s="24">
        <v>2219</v>
      </c>
      <c r="C25" s="24">
        <v>5169</v>
      </c>
      <c r="D25" s="104">
        <v>17</v>
      </c>
      <c r="E25" s="24">
        <v>0</v>
      </c>
      <c r="F25" s="24" t="s">
        <v>26</v>
      </c>
      <c r="G25" s="78">
        <v>200</v>
      </c>
      <c r="H25" s="78">
        <v>200</v>
      </c>
      <c r="I25" s="78">
        <v>93.5</v>
      </c>
      <c r="J25" s="68">
        <v>0</v>
      </c>
      <c r="K25" s="68">
        <f t="shared" si="1"/>
        <v>46.75</v>
      </c>
    </row>
    <row r="26" spans="1:11" ht="12.75">
      <c r="A26" s="24">
        <v>318</v>
      </c>
      <c r="B26" s="24">
        <v>2219</v>
      </c>
      <c r="C26" s="24">
        <v>5164</v>
      </c>
      <c r="D26" s="104">
        <v>18</v>
      </c>
      <c r="E26" s="24">
        <v>12</v>
      </c>
      <c r="F26" s="24" t="s">
        <v>55</v>
      </c>
      <c r="G26" s="78">
        <v>0</v>
      </c>
      <c r="H26" s="78">
        <v>19</v>
      </c>
      <c r="I26" s="78">
        <v>16.33</v>
      </c>
      <c r="J26" s="68">
        <v>0</v>
      </c>
      <c r="K26" s="68">
        <f t="shared" si="1"/>
        <v>85.94736842105262</v>
      </c>
    </row>
    <row r="27" spans="1:11" ht="12.75">
      <c r="A27" s="24">
        <v>318</v>
      </c>
      <c r="B27" s="24">
        <v>2219</v>
      </c>
      <c r="C27" s="24">
        <v>5169</v>
      </c>
      <c r="D27" s="104">
        <v>18</v>
      </c>
      <c r="E27" s="24">
        <v>10</v>
      </c>
      <c r="F27" s="24" t="s">
        <v>26</v>
      </c>
      <c r="G27" s="78">
        <v>0</v>
      </c>
      <c r="H27" s="78">
        <v>100</v>
      </c>
      <c r="I27" s="78">
        <v>100</v>
      </c>
      <c r="J27" s="68">
        <v>0</v>
      </c>
      <c r="K27" s="68">
        <f t="shared" si="1"/>
        <v>100</v>
      </c>
    </row>
    <row r="28" spans="1:11" ht="12.75">
      <c r="A28" s="24">
        <v>318</v>
      </c>
      <c r="B28" s="24">
        <v>2219</v>
      </c>
      <c r="C28" s="24">
        <v>5169</v>
      </c>
      <c r="D28" s="104">
        <v>18</v>
      </c>
      <c r="E28" s="24">
        <v>12</v>
      </c>
      <c r="F28" s="24" t="s">
        <v>26</v>
      </c>
      <c r="G28" s="78">
        <v>0</v>
      </c>
      <c r="H28" s="78">
        <v>324</v>
      </c>
      <c r="I28" s="78">
        <v>188.25</v>
      </c>
      <c r="J28" s="68">
        <v>0</v>
      </c>
      <c r="K28" s="68">
        <f t="shared" si="1"/>
        <v>58.10185185185185</v>
      </c>
    </row>
    <row r="29" spans="1:11" ht="12.75">
      <c r="A29" s="24">
        <v>318</v>
      </c>
      <c r="B29" s="24">
        <v>2219</v>
      </c>
      <c r="C29" s="24">
        <v>5171</v>
      </c>
      <c r="D29" s="104">
        <v>18</v>
      </c>
      <c r="E29" s="24">
        <v>0</v>
      </c>
      <c r="F29" s="24" t="s">
        <v>15</v>
      </c>
      <c r="G29" s="78">
        <v>0</v>
      </c>
      <c r="H29" s="78">
        <v>2080</v>
      </c>
      <c r="I29" s="78">
        <v>2080</v>
      </c>
      <c r="J29" s="68">
        <v>0</v>
      </c>
      <c r="K29" s="68">
        <f t="shared" si="1"/>
        <v>100</v>
      </c>
    </row>
    <row r="30" spans="1:11" ht="12.75">
      <c r="A30" s="24">
        <v>318</v>
      </c>
      <c r="B30" s="24">
        <v>2219</v>
      </c>
      <c r="C30" s="24">
        <v>5171</v>
      </c>
      <c r="D30" s="104">
        <v>18</v>
      </c>
      <c r="E30" s="24">
        <v>10</v>
      </c>
      <c r="F30" s="24" t="s">
        <v>15</v>
      </c>
      <c r="G30" s="78">
        <v>0</v>
      </c>
      <c r="H30" s="78">
        <v>2000</v>
      </c>
      <c r="I30" s="78">
        <v>1997.55</v>
      </c>
      <c r="J30" s="68">
        <v>0</v>
      </c>
      <c r="K30" s="68">
        <f t="shared" si="1"/>
        <v>99.8775</v>
      </c>
    </row>
    <row r="31" spans="1:11" ht="12.75">
      <c r="A31" s="24">
        <v>318</v>
      </c>
      <c r="B31" s="24">
        <v>2219</v>
      </c>
      <c r="C31" s="24">
        <v>5171</v>
      </c>
      <c r="D31" s="104">
        <v>18</v>
      </c>
      <c r="E31" s="24">
        <v>12</v>
      </c>
      <c r="F31" s="24" t="s">
        <v>15</v>
      </c>
      <c r="G31" s="78">
        <v>0</v>
      </c>
      <c r="H31" s="78">
        <v>3450</v>
      </c>
      <c r="I31" s="78">
        <v>3092.47</v>
      </c>
      <c r="J31" s="68">
        <v>0</v>
      </c>
      <c r="K31" s="68">
        <f t="shared" si="1"/>
        <v>89.6368115942029</v>
      </c>
    </row>
    <row r="32" spans="1:11" ht="12.75">
      <c r="A32" s="24">
        <v>517</v>
      </c>
      <c r="B32" s="24">
        <v>3519</v>
      </c>
      <c r="C32" s="24">
        <v>5166</v>
      </c>
      <c r="D32" s="104">
        <v>17</v>
      </c>
      <c r="E32" s="24">
        <v>0</v>
      </c>
      <c r="F32" s="24" t="s">
        <v>25</v>
      </c>
      <c r="G32" s="78">
        <v>60</v>
      </c>
      <c r="H32" s="78">
        <v>20</v>
      </c>
      <c r="I32" s="78">
        <v>0</v>
      </c>
      <c r="J32" s="68">
        <f t="shared" si="0"/>
        <v>0</v>
      </c>
      <c r="K32" s="68">
        <f t="shared" si="1"/>
        <v>0</v>
      </c>
    </row>
    <row r="33" spans="1:11" ht="12.75">
      <c r="A33" s="24">
        <v>517</v>
      </c>
      <c r="B33" s="24">
        <v>4350</v>
      </c>
      <c r="C33" s="24">
        <v>5169</v>
      </c>
      <c r="D33" s="104">
        <v>17</v>
      </c>
      <c r="E33" s="24">
        <v>0</v>
      </c>
      <c r="F33" s="24" t="s">
        <v>26</v>
      </c>
      <c r="G33" s="78">
        <v>350</v>
      </c>
      <c r="H33" s="78">
        <v>350</v>
      </c>
      <c r="I33" s="78">
        <v>124.32</v>
      </c>
      <c r="J33" s="68">
        <v>0</v>
      </c>
      <c r="K33" s="68">
        <f t="shared" si="1"/>
        <v>35.519999999999996</v>
      </c>
    </row>
    <row r="34" spans="1:11" ht="12.75">
      <c r="A34" s="24">
        <v>517</v>
      </c>
      <c r="B34" s="24">
        <v>4359</v>
      </c>
      <c r="C34" s="24">
        <v>5151</v>
      </c>
      <c r="D34" s="104">
        <v>17</v>
      </c>
      <c r="E34" s="24">
        <v>0</v>
      </c>
      <c r="F34" s="24" t="s">
        <v>117</v>
      </c>
      <c r="G34" s="78">
        <v>28</v>
      </c>
      <c r="H34" s="78">
        <v>28</v>
      </c>
      <c r="I34" s="78">
        <v>5.03</v>
      </c>
      <c r="J34" s="68">
        <f t="shared" si="0"/>
        <v>17.96428571428571</v>
      </c>
      <c r="K34" s="68">
        <f t="shared" si="1"/>
        <v>17.96428571428571</v>
      </c>
    </row>
    <row r="35" spans="1:11" ht="12.75">
      <c r="A35" s="24">
        <v>517</v>
      </c>
      <c r="B35" s="24">
        <v>4359</v>
      </c>
      <c r="C35" s="24">
        <v>5152</v>
      </c>
      <c r="D35" s="104">
        <v>17</v>
      </c>
      <c r="E35" s="24">
        <v>0</v>
      </c>
      <c r="F35" s="24" t="s">
        <v>118</v>
      </c>
      <c r="G35" s="78">
        <v>18</v>
      </c>
      <c r="H35" s="78">
        <v>18</v>
      </c>
      <c r="I35" s="78">
        <v>3.81</v>
      </c>
      <c r="J35" s="68">
        <f t="shared" si="0"/>
        <v>21.166666666666668</v>
      </c>
      <c r="K35" s="68">
        <f t="shared" si="1"/>
        <v>21.166666666666668</v>
      </c>
    </row>
    <row r="36" spans="1:11" ht="12.75">
      <c r="A36" s="24">
        <v>517</v>
      </c>
      <c r="B36" s="24">
        <v>4359</v>
      </c>
      <c r="C36" s="24">
        <v>5154</v>
      </c>
      <c r="D36" s="104">
        <v>17</v>
      </c>
      <c r="E36" s="24">
        <v>0</v>
      </c>
      <c r="F36" s="24" t="s">
        <v>119</v>
      </c>
      <c r="G36" s="78">
        <v>10</v>
      </c>
      <c r="H36" s="78">
        <v>10</v>
      </c>
      <c r="I36" s="78">
        <v>0.98</v>
      </c>
      <c r="J36" s="68">
        <f t="shared" si="0"/>
        <v>9.799999999999999</v>
      </c>
      <c r="K36" s="68">
        <f t="shared" si="1"/>
        <v>9.799999999999999</v>
      </c>
    </row>
    <row r="37" spans="1:11" ht="12.75">
      <c r="A37" s="24">
        <v>517</v>
      </c>
      <c r="B37" s="24">
        <v>4359</v>
      </c>
      <c r="C37" s="24">
        <v>5157</v>
      </c>
      <c r="D37" s="104">
        <v>17</v>
      </c>
      <c r="E37" s="24">
        <v>0</v>
      </c>
      <c r="F37" s="24" t="s">
        <v>407</v>
      </c>
      <c r="G37" s="78">
        <v>32</v>
      </c>
      <c r="H37" s="78">
        <v>32</v>
      </c>
      <c r="I37" s="78">
        <v>10.05</v>
      </c>
      <c r="J37" s="68">
        <f t="shared" si="0"/>
        <v>31.40625</v>
      </c>
      <c r="K37" s="68">
        <f t="shared" si="1"/>
        <v>31.40625</v>
      </c>
    </row>
    <row r="38" spans="1:11" ht="12.75">
      <c r="A38" s="24">
        <v>517</v>
      </c>
      <c r="B38" s="24">
        <v>4359</v>
      </c>
      <c r="C38" s="24">
        <v>5164</v>
      </c>
      <c r="D38" s="104">
        <v>17</v>
      </c>
      <c r="E38" s="24">
        <v>0</v>
      </c>
      <c r="F38" s="24" t="s">
        <v>55</v>
      </c>
      <c r="G38" s="78">
        <v>80</v>
      </c>
      <c r="H38" s="78">
        <v>80</v>
      </c>
      <c r="I38" s="78">
        <v>14.19</v>
      </c>
      <c r="J38" s="68">
        <f t="shared" si="0"/>
        <v>17.737499999999997</v>
      </c>
      <c r="K38" s="68">
        <f t="shared" si="1"/>
        <v>17.737499999999997</v>
      </c>
    </row>
    <row r="39" spans="1:11" ht="12.75">
      <c r="A39" s="24">
        <v>517</v>
      </c>
      <c r="B39" s="24">
        <v>4359</v>
      </c>
      <c r="C39" s="24">
        <v>5169</v>
      </c>
      <c r="D39" s="104">
        <v>17</v>
      </c>
      <c r="E39" s="24">
        <v>0</v>
      </c>
      <c r="F39" s="24" t="s">
        <v>26</v>
      </c>
      <c r="G39" s="78">
        <v>32</v>
      </c>
      <c r="H39" s="78">
        <v>32</v>
      </c>
      <c r="I39" s="78">
        <v>6.83</v>
      </c>
      <c r="J39" s="68">
        <f t="shared" si="0"/>
        <v>21.34375</v>
      </c>
      <c r="K39" s="68">
        <f t="shared" si="1"/>
        <v>21.34375</v>
      </c>
    </row>
    <row r="40" spans="1:11" s="21" customFormat="1" ht="12.75">
      <c r="A40" s="24">
        <v>617</v>
      </c>
      <c r="B40" s="24">
        <v>3392</v>
      </c>
      <c r="C40" s="24">
        <v>5162</v>
      </c>
      <c r="D40" s="104">
        <v>17</v>
      </c>
      <c r="E40" s="24">
        <v>0</v>
      </c>
      <c r="F40" s="24" t="s">
        <v>229</v>
      </c>
      <c r="G40" s="78">
        <v>2</v>
      </c>
      <c r="H40" s="78">
        <v>2</v>
      </c>
      <c r="I40" s="78">
        <v>0</v>
      </c>
      <c r="J40" s="68">
        <f t="shared" si="0"/>
        <v>0</v>
      </c>
      <c r="K40" s="68">
        <f t="shared" si="1"/>
        <v>0</v>
      </c>
    </row>
    <row r="41" spans="1:11" s="21" customFormat="1" ht="12.75">
      <c r="A41" s="24">
        <v>617</v>
      </c>
      <c r="B41" s="24">
        <v>3392</v>
      </c>
      <c r="C41" s="24">
        <v>5169</v>
      </c>
      <c r="D41" s="207">
        <v>17</v>
      </c>
      <c r="E41" s="24">
        <v>0</v>
      </c>
      <c r="F41" s="24" t="s">
        <v>26</v>
      </c>
      <c r="G41" s="78">
        <v>1328.4</v>
      </c>
      <c r="H41" s="78">
        <v>1078.4</v>
      </c>
      <c r="I41" s="78">
        <v>1077.98</v>
      </c>
      <c r="J41" s="78">
        <f t="shared" si="0"/>
        <v>81.14875037639266</v>
      </c>
      <c r="K41" s="78">
        <f t="shared" si="1"/>
        <v>99.9610534124629</v>
      </c>
    </row>
    <row r="42" spans="1:11" s="21" customFormat="1" ht="12.75">
      <c r="A42" s="24">
        <v>617</v>
      </c>
      <c r="B42" s="24">
        <v>3392</v>
      </c>
      <c r="C42" s="24">
        <v>5171</v>
      </c>
      <c r="D42" s="104">
        <v>17</v>
      </c>
      <c r="E42" s="24">
        <v>0</v>
      </c>
      <c r="F42" s="24" t="s">
        <v>15</v>
      </c>
      <c r="G42" s="78">
        <v>800</v>
      </c>
      <c r="H42" s="78">
        <v>550</v>
      </c>
      <c r="I42" s="78">
        <v>549.9</v>
      </c>
      <c r="J42" s="68">
        <f t="shared" si="0"/>
        <v>68.7375</v>
      </c>
      <c r="K42" s="68">
        <f t="shared" si="1"/>
        <v>99.98181818181818</v>
      </c>
    </row>
    <row r="43" spans="1:11" s="21" customFormat="1" ht="12.75">
      <c r="A43" s="24">
        <v>617</v>
      </c>
      <c r="B43" s="24">
        <v>3639</v>
      </c>
      <c r="C43" s="24">
        <v>5169</v>
      </c>
      <c r="D43" s="207">
        <v>17</v>
      </c>
      <c r="E43" s="24">
        <v>0</v>
      </c>
      <c r="F43" s="24" t="s">
        <v>26</v>
      </c>
      <c r="G43" s="78">
        <v>100</v>
      </c>
      <c r="H43" s="78">
        <v>7</v>
      </c>
      <c r="I43" s="78">
        <v>6.85</v>
      </c>
      <c r="J43" s="78">
        <f t="shared" si="0"/>
        <v>6.85</v>
      </c>
      <c r="K43" s="78">
        <f t="shared" si="1"/>
        <v>97.85714285714285</v>
      </c>
    </row>
    <row r="44" spans="1:11" s="21" customFormat="1" ht="12.75">
      <c r="A44" s="24">
        <v>617</v>
      </c>
      <c r="B44" s="24">
        <v>3639</v>
      </c>
      <c r="C44" s="24">
        <v>5171</v>
      </c>
      <c r="D44" s="207">
        <v>17</v>
      </c>
      <c r="E44" s="24">
        <v>0</v>
      </c>
      <c r="F44" s="24" t="s">
        <v>15</v>
      </c>
      <c r="G44" s="78">
        <v>200</v>
      </c>
      <c r="H44" s="78">
        <v>200</v>
      </c>
      <c r="I44" s="78">
        <v>152.44</v>
      </c>
      <c r="J44" s="78">
        <f t="shared" si="0"/>
        <v>76.22</v>
      </c>
      <c r="K44" s="78">
        <f t="shared" si="1"/>
        <v>76.22</v>
      </c>
    </row>
    <row r="45" spans="1:11" ht="12.75">
      <c r="A45" s="24">
        <v>817</v>
      </c>
      <c r="B45" s="24">
        <v>3631</v>
      </c>
      <c r="C45" s="24">
        <v>5169</v>
      </c>
      <c r="D45" s="104">
        <v>17</v>
      </c>
      <c r="E45" s="24">
        <v>0</v>
      </c>
      <c r="F45" s="93" t="s">
        <v>26</v>
      </c>
      <c r="G45" s="78">
        <v>90</v>
      </c>
      <c r="H45" s="78">
        <v>90</v>
      </c>
      <c r="I45" s="78">
        <v>27.88</v>
      </c>
      <c r="J45" s="68">
        <f t="shared" si="0"/>
        <v>30.977777777777774</v>
      </c>
      <c r="K45" s="68">
        <f t="shared" si="1"/>
        <v>30.977777777777774</v>
      </c>
    </row>
    <row r="46" spans="1:11" ht="12.75">
      <c r="A46" s="24">
        <v>817</v>
      </c>
      <c r="B46" s="24">
        <v>3632</v>
      </c>
      <c r="C46" s="24">
        <v>5139</v>
      </c>
      <c r="D46" s="104">
        <v>17</v>
      </c>
      <c r="E46" s="24">
        <v>0</v>
      </c>
      <c r="F46" s="24" t="s">
        <v>38</v>
      </c>
      <c r="G46" s="78">
        <v>17</v>
      </c>
      <c r="H46" s="78">
        <v>17</v>
      </c>
      <c r="I46" s="78">
        <v>16.89</v>
      </c>
      <c r="J46" s="68">
        <f t="shared" si="0"/>
        <v>99.35294117647058</v>
      </c>
      <c r="K46" s="68">
        <f t="shared" si="1"/>
        <v>99.35294117647058</v>
      </c>
    </row>
    <row r="47" spans="1:11" ht="12.75">
      <c r="A47" s="24">
        <v>817</v>
      </c>
      <c r="B47" s="24">
        <v>3632</v>
      </c>
      <c r="C47" s="24">
        <v>5156</v>
      </c>
      <c r="D47" s="104">
        <v>17</v>
      </c>
      <c r="E47" s="24">
        <v>0</v>
      </c>
      <c r="F47" s="24" t="s">
        <v>64</v>
      </c>
      <c r="G47" s="78">
        <v>18</v>
      </c>
      <c r="H47" s="78">
        <v>18</v>
      </c>
      <c r="I47" s="78">
        <v>14.97</v>
      </c>
      <c r="J47" s="68">
        <f t="shared" si="0"/>
        <v>83.16666666666667</v>
      </c>
      <c r="K47" s="68">
        <f t="shared" si="1"/>
        <v>83.16666666666667</v>
      </c>
    </row>
    <row r="48" spans="1:11" ht="12.75">
      <c r="A48" s="24">
        <v>817</v>
      </c>
      <c r="B48" s="24">
        <v>3632</v>
      </c>
      <c r="C48" s="24">
        <v>5159</v>
      </c>
      <c r="D48" s="104">
        <v>17</v>
      </c>
      <c r="E48" s="24">
        <v>0</v>
      </c>
      <c r="F48" s="24" t="s">
        <v>213</v>
      </c>
      <c r="G48" s="78">
        <v>5</v>
      </c>
      <c r="H48" s="78">
        <v>5</v>
      </c>
      <c r="I48" s="78">
        <v>4.68</v>
      </c>
      <c r="J48" s="68">
        <f t="shared" si="0"/>
        <v>93.6</v>
      </c>
      <c r="K48" s="68">
        <f t="shared" si="1"/>
        <v>93.6</v>
      </c>
    </row>
    <row r="49" spans="1:11" ht="12.75">
      <c r="A49" s="24">
        <v>817</v>
      </c>
      <c r="B49" s="36">
        <v>3632</v>
      </c>
      <c r="C49" s="36">
        <v>5169</v>
      </c>
      <c r="D49" s="104">
        <v>17</v>
      </c>
      <c r="E49" s="36">
        <v>0</v>
      </c>
      <c r="F49" s="36" t="s">
        <v>26</v>
      </c>
      <c r="G49" s="78">
        <v>100</v>
      </c>
      <c r="H49" s="78">
        <v>100</v>
      </c>
      <c r="I49" s="78">
        <v>74.05</v>
      </c>
      <c r="J49" s="68">
        <f t="shared" si="0"/>
        <v>74.05</v>
      </c>
      <c r="K49" s="68">
        <f t="shared" si="1"/>
        <v>74.05</v>
      </c>
    </row>
    <row r="50" spans="1:11" ht="12.75">
      <c r="A50" s="24">
        <v>817</v>
      </c>
      <c r="B50" s="24">
        <v>3632</v>
      </c>
      <c r="C50" s="24">
        <v>5171</v>
      </c>
      <c r="D50" s="207">
        <v>17</v>
      </c>
      <c r="E50" s="24">
        <v>0</v>
      </c>
      <c r="F50" s="24" t="s">
        <v>15</v>
      </c>
      <c r="G50" s="78">
        <v>200</v>
      </c>
      <c r="H50" s="78">
        <v>200</v>
      </c>
      <c r="I50" s="78">
        <v>171.65</v>
      </c>
      <c r="J50" s="78">
        <f t="shared" si="0"/>
        <v>85.825</v>
      </c>
      <c r="K50" s="78">
        <f t="shared" si="1"/>
        <v>85.825</v>
      </c>
    </row>
    <row r="51" spans="1:11" ht="12.75">
      <c r="A51" s="24">
        <v>917</v>
      </c>
      <c r="B51" s="24">
        <v>6171</v>
      </c>
      <c r="C51" s="24">
        <v>5163</v>
      </c>
      <c r="D51" s="207">
        <v>17</v>
      </c>
      <c r="E51" s="24">
        <v>0</v>
      </c>
      <c r="F51" s="24" t="s">
        <v>61</v>
      </c>
      <c r="G51" s="78">
        <v>3200</v>
      </c>
      <c r="H51" s="78">
        <v>3200</v>
      </c>
      <c r="I51" s="78">
        <v>2856.89</v>
      </c>
      <c r="J51" s="78">
        <f t="shared" si="0"/>
        <v>89.2778125</v>
      </c>
      <c r="K51" s="78">
        <f t="shared" si="1"/>
        <v>89.2778125</v>
      </c>
    </row>
    <row r="52" spans="1:11" ht="12.75">
      <c r="A52" s="24">
        <v>917</v>
      </c>
      <c r="B52" s="24">
        <v>6171</v>
      </c>
      <c r="C52" s="24">
        <v>5166</v>
      </c>
      <c r="D52" s="104">
        <v>17</v>
      </c>
      <c r="E52" s="24">
        <v>0</v>
      </c>
      <c r="F52" s="24" t="s">
        <v>25</v>
      </c>
      <c r="G52" s="78">
        <v>110</v>
      </c>
      <c r="H52" s="78">
        <v>226</v>
      </c>
      <c r="I52" s="78">
        <v>185.47</v>
      </c>
      <c r="J52" s="68">
        <f t="shared" si="0"/>
        <v>168.6090909090909</v>
      </c>
      <c r="K52" s="68">
        <f t="shared" si="1"/>
        <v>82.06637168141593</v>
      </c>
    </row>
    <row r="53" spans="1:11" ht="12.75">
      <c r="A53" s="24">
        <v>917</v>
      </c>
      <c r="B53" s="24">
        <v>6171</v>
      </c>
      <c r="C53" s="24">
        <v>5169</v>
      </c>
      <c r="D53" s="207">
        <v>17</v>
      </c>
      <c r="E53" s="24">
        <v>0</v>
      </c>
      <c r="F53" s="24" t="s">
        <v>26</v>
      </c>
      <c r="G53" s="78">
        <v>110</v>
      </c>
      <c r="H53" s="78">
        <v>163</v>
      </c>
      <c r="I53" s="78">
        <v>41.14</v>
      </c>
      <c r="J53" s="78">
        <f t="shared" si="0"/>
        <v>37.4</v>
      </c>
      <c r="K53" s="78">
        <f t="shared" si="1"/>
        <v>25.239263803680984</v>
      </c>
    </row>
    <row r="54" spans="1:11" ht="12.75">
      <c r="A54" s="24">
        <v>917</v>
      </c>
      <c r="B54" s="24">
        <v>6171</v>
      </c>
      <c r="C54" s="24">
        <v>5171</v>
      </c>
      <c r="D54" s="18">
        <v>17</v>
      </c>
      <c r="E54" s="24">
        <v>0</v>
      </c>
      <c r="F54" s="24" t="s">
        <v>15</v>
      </c>
      <c r="G54" s="63">
        <v>600</v>
      </c>
      <c r="H54" s="63">
        <v>1809.8</v>
      </c>
      <c r="I54" s="63">
        <v>1795.3</v>
      </c>
      <c r="J54" s="251">
        <f t="shared" si="0"/>
        <v>299.21666666666664</v>
      </c>
      <c r="K54" s="251">
        <f t="shared" si="1"/>
        <v>99.19880649795557</v>
      </c>
    </row>
    <row r="55" spans="1:11" ht="12.75">
      <c r="A55" s="36">
        <v>917</v>
      </c>
      <c r="B55" s="36">
        <v>6171</v>
      </c>
      <c r="C55" s="36">
        <v>5171</v>
      </c>
      <c r="D55" s="18">
        <v>17</v>
      </c>
      <c r="E55" s="36">
        <v>10</v>
      </c>
      <c r="F55" s="24" t="s">
        <v>15</v>
      </c>
      <c r="G55" s="75">
        <v>0</v>
      </c>
      <c r="H55" s="75">
        <v>2000</v>
      </c>
      <c r="I55" s="75">
        <v>798.38</v>
      </c>
      <c r="J55" s="251">
        <v>0</v>
      </c>
      <c r="K55" s="251">
        <f t="shared" si="1"/>
        <v>39.919</v>
      </c>
    </row>
    <row r="56" spans="1:11" ht="13.5" thickBot="1">
      <c r="A56" s="36">
        <v>917</v>
      </c>
      <c r="B56" s="36">
        <v>6171</v>
      </c>
      <c r="C56" s="36">
        <v>5499</v>
      </c>
      <c r="D56" s="25">
        <v>17</v>
      </c>
      <c r="E56" s="36">
        <v>0</v>
      </c>
      <c r="F56" s="36" t="s">
        <v>52</v>
      </c>
      <c r="G56" s="75">
        <v>20</v>
      </c>
      <c r="H56" s="75">
        <v>20</v>
      </c>
      <c r="I56" s="75">
        <v>0.5</v>
      </c>
      <c r="J56" s="239">
        <f t="shared" si="0"/>
        <v>2.5</v>
      </c>
      <c r="K56" s="239">
        <f t="shared" si="1"/>
        <v>2.5</v>
      </c>
    </row>
    <row r="57" spans="1:13" ht="13.5" thickBot="1">
      <c r="A57" s="9" t="s">
        <v>289</v>
      </c>
      <c r="B57" s="10"/>
      <c r="C57" s="10"/>
      <c r="D57" s="10"/>
      <c r="E57" s="10"/>
      <c r="F57" s="10"/>
      <c r="G57" s="65">
        <f>SUM(G5:G56)</f>
        <v>18409.4</v>
      </c>
      <c r="H57" s="65">
        <f>SUM(H5:H56)</f>
        <v>29805</v>
      </c>
      <c r="I57" s="65">
        <f>SUM(I5:I56)</f>
        <v>25305.48</v>
      </c>
      <c r="J57" s="247">
        <f t="shared" si="0"/>
        <v>137.4595587037057</v>
      </c>
      <c r="K57" s="248">
        <f t="shared" si="1"/>
        <v>84.90347257171615</v>
      </c>
      <c r="M57" s="21"/>
    </row>
    <row r="58" ht="18" customHeight="1">
      <c r="I58" s="21"/>
    </row>
    <row r="59" spans="1:11" ht="13.5" customHeight="1">
      <c r="A59" s="58" t="s">
        <v>41</v>
      </c>
      <c r="B59" s="58"/>
      <c r="C59" s="21"/>
      <c r="D59" s="21"/>
      <c r="E59" s="21"/>
      <c r="F59" s="21"/>
      <c r="G59" s="21"/>
      <c r="H59" s="21"/>
      <c r="I59" s="21"/>
      <c r="J59" s="21"/>
      <c r="K59" s="21"/>
    </row>
    <row r="60" spans="1:13" ht="79.5" customHeight="1">
      <c r="A60" s="725" t="s">
        <v>832</v>
      </c>
      <c r="B60" s="726"/>
      <c r="C60" s="726"/>
      <c r="D60" s="726"/>
      <c r="E60" s="726"/>
      <c r="F60" s="726"/>
      <c r="G60" s="713"/>
      <c r="H60" s="713"/>
      <c r="I60" s="713"/>
      <c r="J60" s="713"/>
      <c r="K60" s="713"/>
      <c r="M60" s="21"/>
    </row>
    <row r="61" spans="1:13" ht="10.5" customHeight="1">
      <c r="A61" s="48"/>
      <c r="B61" s="59"/>
      <c r="C61" s="59"/>
      <c r="D61" s="59"/>
      <c r="E61" s="59"/>
      <c r="F61" s="59"/>
      <c r="G61" s="313"/>
      <c r="H61" s="313"/>
      <c r="I61" s="313"/>
      <c r="J61" s="313"/>
      <c r="K61" s="313"/>
      <c r="M61" s="21"/>
    </row>
    <row r="62" spans="1:13" ht="16.5" customHeight="1">
      <c r="A62" s="27" t="s">
        <v>756</v>
      </c>
      <c r="B62" s="27"/>
      <c r="G62" s="21"/>
      <c r="H62" s="21"/>
      <c r="I62" s="21"/>
      <c r="M62" s="21"/>
    </row>
    <row r="63" spans="1:13" ht="26.25" customHeight="1">
      <c r="A63" s="725" t="s">
        <v>757</v>
      </c>
      <c r="B63" s="738"/>
      <c r="C63" s="738"/>
      <c r="D63" s="738"/>
      <c r="E63" s="738"/>
      <c r="F63" s="738"/>
      <c r="G63" s="739"/>
      <c r="H63" s="739"/>
      <c r="I63" s="739"/>
      <c r="J63" s="739"/>
      <c r="K63" s="739"/>
      <c r="M63" s="21"/>
    </row>
    <row r="64" spans="1:11" ht="9.75" customHeight="1">
      <c r="A64" s="48"/>
      <c r="B64" s="49"/>
      <c r="C64" s="49"/>
      <c r="D64" s="49"/>
      <c r="E64" s="49"/>
      <c r="F64" s="49"/>
      <c r="G64" s="79"/>
      <c r="H64" s="79"/>
      <c r="I64" s="79"/>
      <c r="J64" s="79"/>
      <c r="K64" s="79"/>
    </row>
    <row r="65" ht="12.75">
      <c r="A65" s="27" t="s">
        <v>297</v>
      </c>
    </row>
    <row r="66" spans="1:11" ht="28.5" customHeight="1">
      <c r="A66" s="725" t="s">
        <v>830</v>
      </c>
      <c r="B66" s="738"/>
      <c r="C66" s="738"/>
      <c r="D66" s="738"/>
      <c r="E66" s="738"/>
      <c r="F66" s="738"/>
      <c r="G66" s="739"/>
      <c r="H66" s="739"/>
      <c r="I66" s="739"/>
      <c r="J66" s="739"/>
      <c r="K66" s="739"/>
    </row>
    <row r="67" spans="1:11" ht="12" customHeight="1">
      <c r="A67" s="48"/>
      <c r="B67" s="49"/>
      <c r="C67" s="49"/>
      <c r="D67" s="49"/>
      <c r="E67" s="49"/>
      <c r="F67" s="49"/>
      <c r="G67" s="79"/>
      <c r="H67" s="79"/>
      <c r="I67" s="79"/>
      <c r="J67" s="79"/>
      <c r="K67" s="79"/>
    </row>
    <row r="68" ht="15" customHeight="1">
      <c r="A68" s="27" t="s">
        <v>754</v>
      </c>
    </row>
    <row r="69" spans="1:11" ht="27.75" customHeight="1">
      <c r="A69" s="725" t="s">
        <v>831</v>
      </c>
      <c r="B69" s="738"/>
      <c r="C69" s="738"/>
      <c r="D69" s="738"/>
      <c r="E69" s="738"/>
      <c r="F69" s="738"/>
      <c r="G69" s="739"/>
      <c r="H69" s="739"/>
      <c r="I69" s="739"/>
      <c r="J69" s="739"/>
      <c r="K69" s="739"/>
    </row>
    <row r="70" spans="1:11" ht="27.75" customHeight="1">
      <c r="A70" s="48"/>
      <c r="B70" s="49"/>
      <c r="C70" s="49"/>
      <c r="D70" s="49"/>
      <c r="E70" s="49"/>
      <c r="F70" s="49"/>
      <c r="G70" s="79"/>
      <c r="H70" s="79"/>
      <c r="I70" s="79"/>
      <c r="J70" s="79"/>
      <c r="K70" s="79"/>
    </row>
    <row r="71" spans="1:11" ht="9.75" customHeight="1">
      <c r="A71" s="48"/>
      <c r="B71" s="49"/>
      <c r="C71" s="49"/>
      <c r="D71" s="49"/>
      <c r="E71" s="49"/>
      <c r="F71" s="49"/>
      <c r="G71" s="79"/>
      <c r="H71" s="79"/>
      <c r="I71" s="79"/>
      <c r="J71" s="79"/>
      <c r="K71" s="79"/>
    </row>
    <row r="72" spans="1:9" ht="12.75">
      <c r="A72" s="45" t="s">
        <v>46</v>
      </c>
      <c r="B72" s="15"/>
      <c r="C72" s="15"/>
      <c r="D72" s="15"/>
      <c r="E72" s="15"/>
      <c r="F72" s="15"/>
      <c r="G72" s="16"/>
      <c r="H72" s="16"/>
      <c r="I72" s="16"/>
    </row>
    <row r="73" spans="1:11" ht="27.75" customHeight="1">
      <c r="A73" s="725" t="s">
        <v>833</v>
      </c>
      <c r="B73" s="738"/>
      <c r="C73" s="738"/>
      <c r="D73" s="738"/>
      <c r="E73" s="738"/>
      <c r="F73" s="738"/>
      <c r="G73" s="739"/>
      <c r="H73" s="739"/>
      <c r="I73" s="739"/>
      <c r="J73" s="739"/>
      <c r="K73" s="739"/>
    </row>
    <row r="74" spans="1:11" ht="9.75" customHeight="1">
      <c r="A74" s="48"/>
      <c r="B74" s="49"/>
      <c r="C74" s="49"/>
      <c r="D74" s="49"/>
      <c r="E74" s="49"/>
      <c r="F74" s="49"/>
      <c r="G74" s="79"/>
      <c r="H74" s="79"/>
      <c r="I74" s="79"/>
      <c r="J74" s="79"/>
      <c r="K74" s="79"/>
    </row>
    <row r="75" spans="1:9" ht="14.25" customHeight="1">
      <c r="A75" s="45" t="s">
        <v>755</v>
      </c>
      <c r="B75" s="15"/>
      <c r="C75" s="15"/>
      <c r="D75" s="15"/>
      <c r="E75" s="15"/>
      <c r="F75" s="15"/>
      <c r="G75" s="16"/>
      <c r="H75" s="16"/>
      <c r="I75" s="16"/>
    </row>
    <row r="76" spans="1:11" ht="39" customHeight="1">
      <c r="A76" s="725" t="s">
        <v>836</v>
      </c>
      <c r="B76" s="738"/>
      <c r="C76" s="738"/>
      <c r="D76" s="738"/>
      <c r="E76" s="738"/>
      <c r="F76" s="738"/>
      <c r="G76" s="739"/>
      <c r="H76" s="739"/>
      <c r="I76" s="739"/>
      <c r="J76" s="739"/>
      <c r="K76" s="739"/>
    </row>
    <row r="77" spans="1:9" ht="12" customHeight="1">
      <c r="A77" s="45"/>
      <c r="B77" s="15"/>
      <c r="C77" s="15"/>
      <c r="D77" s="15"/>
      <c r="E77" s="15"/>
      <c r="F77" s="15"/>
      <c r="G77" s="16"/>
      <c r="H77" s="16"/>
      <c r="I77" s="16"/>
    </row>
    <row r="78" spans="1:11" ht="12" customHeight="1">
      <c r="A78" s="45" t="s">
        <v>344</v>
      </c>
      <c r="B78" s="49"/>
      <c r="C78" s="49"/>
      <c r="D78" s="49"/>
      <c r="E78" s="49"/>
      <c r="F78" s="49"/>
      <c r="G78" s="79"/>
      <c r="H78" s="79"/>
      <c r="I78" s="79"/>
      <c r="J78" s="79"/>
      <c r="K78" s="79"/>
    </row>
    <row r="79" spans="1:11" ht="51.75" customHeight="1">
      <c r="A79" s="725" t="s">
        <v>1054</v>
      </c>
      <c r="B79" s="726"/>
      <c r="C79" s="726"/>
      <c r="D79" s="726"/>
      <c r="E79" s="726"/>
      <c r="F79" s="726"/>
      <c r="G79" s="713"/>
      <c r="H79" s="713"/>
      <c r="I79" s="713"/>
      <c r="J79" s="713"/>
      <c r="K79" s="713"/>
    </row>
    <row r="80" spans="1:11" ht="14.25" customHeight="1">
      <c r="A80" s="48"/>
      <c r="B80" s="49"/>
      <c r="C80" s="49"/>
      <c r="D80" s="49"/>
      <c r="E80" s="49"/>
      <c r="F80" s="49"/>
      <c r="G80" s="79"/>
      <c r="H80" s="79"/>
      <c r="I80" s="79"/>
      <c r="J80" s="79"/>
      <c r="K80" s="79"/>
    </row>
    <row r="81" ht="14.25" customHeight="1">
      <c r="A81" s="45" t="s">
        <v>106</v>
      </c>
    </row>
    <row r="82" spans="1:11" ht="54" customHeight="1">
      <c r="A82" s="725" t="s">
        <v>834</v>
      </c>
      <c r="B82" s="726"/>
      <c r="C82" s="726"/>
      <c r="D82" s="726"/>
      <c r="E82" s="726"/>
      <c r="F82" s="726"/>
      <c r="G82" s="713"/>
      <c r="H82" s="713"/>
      <c r="I82" s="713"/>
      <c r="J82" s="713"/>
      <c r="K82" s="713"/>
    </row>
    <row r="83" spans="1:11" ht="12" customHeight="1">
      <c r="A83" s="48"/>
      <c r="B83" s="59"/>
      <c r="C83" s="59"/>
      <c r="D83" s="59"/>
      <c r="E83" s="59"/>
      <c r="F83" s="59"/>
      <c r="G83" s="313"/>
      <c r="H83" s="313"/>
      <c r="I83" s="313"/>
      <c r="J83" s="313"/>
      <c r="K83" s="313"/>
    </row>
    <row r="84" ht="14.25" customHeight="1">
      <c r="A84" s="45" t="s">
        <v>47</v>
      </c>
    </row>
    <row r="85" spans="1:11" ht="39" customHeight="1">
      <c r="A85" s="725" t="s">
        <v>653</v>
      </c>
      <c r="B85" s="738"/>
      <c r="C85" s="738"/>
      <c r="D85" s="738"/>
      <c r="E85" s="738"/>
      <c r="F85" s="738"/>
      <c r="G85" s="739"/>
      <c r="H85" s="739"/>
      <c r="I85" s="739"/>
      <c r="J85" s="739"/>
      <c r="K85" s="739"/>
    </row>
    <row r="86" spans="1:11" ht="14.25" customHeight="1">
      <c r="A86" s="48"/>
      <c r="B86" s="49"/>
      <c r="C86" s="49"/>
      <c r="D86" s="49"/>
      <c r="E86" s="49"/>
      <c r="F86" s="49"/>
      <c r="G86" s="79"/>
      <c r="H86" s="79"/>
      <c r="I86" s="79"/>
      <c r="J86" s="79"/>
      <c r="K86" s="79"/>
    </row>
    <row r="87" ht="12.75">
      <c r="A87" s="27" t="s">
        <v>835</v>
      </c>
    </row>
    <row r="88" spans="1:11" ht="34.5" customHeight="1">
      <c r="A88" s="725" t="s">
        <v>700</v>
      </c>
      <c r="B88" s="738"/>
      <c r="C88" s="738"/>
      <c r="D88" s="738"/>
      <c r="E88" s="738"/>
      <c r="F88" s="738"/>
      <c r="G88" s="739"/>
      <c r="H88" s="739"/>
      <c r="I88" s="739"/>
      <c r="J88" s="739"/>
      <c r="K88" s="739"/>
    </row>
    <row r="89" spans="1:9" ht="14.25" customHeight="1">
      <c r="A89" s="27"/>
      <c r="I89" s="21"/>
    </row>
    <row r="90" spans="1:11" ht="14.25" customHeight="1">
      <c r="A90" s="48"/>
      <c r="B90" s="49"/>
      <c r="C90" s="49"/>
      <c r="D90" s="49"/>
      <c r="E90" s="49"/>
      <c r="F90" s="49"/>
      <c r="G90" s="79"/>
      <c r="H90" s="313"/>
      <c r="I90" s="663"/>
      <c r="J90" s="313"/>
      <c r="K90" s="79"/>
    </row>
    <row r="91" spans="8:9" ht="12.75">
      <c r="H91" s="21"/>
      <c r="I91" s="21"/>
    </row>
    <row r="92" spans="8:10" ht="12.75">
      <c r="H92" s="21"/>
      <c r="I92" s="21"/>
      <c r="J92" s="21"/>
    </row>
  </sheetData>
  <sheetProtection/>
  <mergeCells count="10">
    <mergeCell ref="A88:K88"/>
    <mergeCell ref="A85:K85"/>
    <mergeCell ref="A60:K60"/>
    <mergeCell ref="A79:K79"/>
    <mergeCell ref="A66:K66"/>
    <mergeCell ref="A73:K73"/>
    <mergeCell ref="A82:K82"/>
    <mergeCell ref="A63:K63"/>
    <mergeCell ref="A69:K69"/>
    <mergeCell ref="A76:K76"/>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8.xml><?xml version="1.0" encoding="utf-8"?>
<worksheet xmlns="http://schemas.openxmlformats.org/spreadsheetml/2006/main" xmlns:r="http://schemas.openxmlformats.org/officeDocument/2006/relationships">
  <dimension ref="A1:M19"/>
  <sheetViews>
    <sheetView zoomScalePageLayoutView="0" workbookViewId="0" topLeftCell="A1">
      <selection activeCell="B94" sqref="B94"/>
    </sheetView>
  </sheetViews>
  <sheetFormatPr defaultColWidth="9.00390625" defaultRowHeight="12.75"/>
  <cols>
    <col min="1" max="1" width="5.00390625" style="0" customWidth="1"/>
    <col min="2" max="2" width="6.375" style="0" customWidth="1"/>
    <col min="3" max="3" width="5.875" style="0" customWidth="1"/>
    <col min="4" max="4" width="5.50390625" style="0" customWidth="1"/>
    <col min="5" max="5" width="6.125" style="0" customWidth="1"/>
    <col min="6" max="6" width="37.50390625" style="0" customWidth="1"/>
    <col min="7" max="8" width="10.375" style="0" customWidth="1"/>
    <col min="9" max="9" width="18.125" style="0" customWidth="1"/>
  </cols>
  <sheetData>
    <row r="1" ht="13.5" thickBot="1">
      <c r="A1" s="1" t="s">
        <v>170</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2.75">
      <c r="A3" s="17">
        <v>944</v>
      </c>
      <c r="B3" s="17">
        <v>6171</v>
      </c>
      <c r="C3" s="17">
        <v>5166</v>
      </c>
      <c r="D3" s="17">
        <v>44</v>
      </c>
      <c r="E3" s="17">
        <v>0</v>
      </c>
      <c r="F3" s="17" t="s">
        <v>25</v>
      </c>
      <c r="G3" s="63">
        <v>779</v>
      </c>
      <c r="H3" s="63">
        <v>779</v>
      </c>
      <c r="I3" s="78">
        <v>645.74</v>
      </c>
      <c r="J3" s="89">
        <f aca="true" t="shared" si="0" ref="J3:J10">I3/G3%</f>
        <v>82.89345314505776</v>
      </c>
      <c r="K3" s="89">
        <f aca="true" t="shared" si="1" ref="K3:K10">I3/H3%</f>
        <v>82.89345314505776</v>
      </c>
    </row>
    <row r="4" spans="1:11" ht="12.75">
      <c r="A4" s="18">
        <v>944</v>
      </c>
      <c r="B4" s="18">
        <v>6171</v>
      </c>
      <c r="C4" s="18">
        <v>5169</v>
      </c>
      <c r="D4" s="18">
        <v>44</v>
      </c>
      <c r="E4" s="18">
        <v>0</v>
      </c>
      <c r="F4" s="18" t="s">
        <v>26</v>
      </c>
      <c r="G4" s="63">
        <v>20</v>
      </c>
      <c r="H4" s="63">
        <v>20</v>
      </c>
      <c r="I4" s="63">
        <v>0.27</v>
      </c>
      <c r="J4" s="89">
        <f t="shared" si="0"/>
        <v>1.35</v>
      </c>
      <c r="K4" s="89">
        <f t="shared" si="1"/>
        <v>1.35</v>
      </c>
    </row>
    <row r="5" spans="1:11" ht="12.75">
      <c r="A5" s="35">
        <v>944</v>
      </c>
      <c r="B5" s="35">
        <v>6171</v>
      </c>
      <c r="C5" s="35">
        <v>5175</v>
      </c>
      <c r="D5" s="35">
        <v>44</v>
      </c>
      <c r="E5" s="35">
        <v>0</v>
      </c>
      <c r="F5" s="35" t="s">
        <v>222</v>
      </c>
      <c r="G5" s="63">
        <v>5</v>
      </c>
      <c r="H5" s="63">
        <v>5</v>
      </c>
      <c r="I5" s="63">
        <v>4.71</v>
      </c>
      <c r="J5" s="89">
        <f t="shared" si="0"/>
        <v>94.19999999999999</v>
      </c>
      <c r="K5" s="89">
        <f t="shared" si="1"/>
        <v>94.19999999999999</v>
      </c>
    </row>
    <row r="6" spans="1:11" ht="12.75">
      <c r="A6" s="35">
        <v>944</v>
      </c>
      <c r="B6" s="35">
        <v>6171</v>
      </c>
      <c r="C6" s="35">
        <v>5189</v>
      </c>
      <c r="D6" s="35">
        <v>44</v>
      </c>
      <c r="E6" s="35">
        <v>0</v>
      </c>
      <c r="F6" s="77" t="s">
        <v>39</v>
      </c>
      <c r="G6" s="63">
        <v>50</v>
      </c>
      <c r="H6" s="63">
        <v>50</v>
      </c>
      <c r="I6" s="63">
        <v>0</v>
      </c>
      <c r="J6" s="89">
        <f t="shared" si="0"/>
        <v>0</v>
      </c>
      <c r="K6" s="89">
        <f t="shared" si="1"/>
        <v>0</v>
      </c>
    </row>
    <row r="7" spans="1:11" ht="12.75">
      <c r="A7" s="35">
        <v>944</v>
      </c>
      <c r="B7" s="35">
        <v>6171</v>
      </c>
      <c r="C7" s="35">
        <v>5192</v>
      </c>
      <c r="D7" s="35">
        <v>44</v>
      </c>
      <c r="E7" s="35">
        <v>0</v>
      </c>
      <c r="F7" s="77" t="s">
        <v>150</v>
      </c>
      <c r="G7" s="63">
        <v>99</v>
      </c>
      <c r="H7" s="63">
        <v>99</v>
      </c>
      <c r="I7" s="78">
        <v>68.24</v>
      </c>
      <c r="J7" s="89">
        <f t="shared" si="0"/>
        <v>68.92929292929293</v>
      </c>
      <c r="K7" s="89">
        <f t="shared" si="1"/>
        <v>68.92929292929293</v>
      </c>
    </row>
    <row r="8" spans="1:11" ht="12.75">
      <c r="A8" s="35">
        <v>944</v>
      </c>
      <c r="B8" s="35">
        <v>6171</v>
      </c>
      <c r="C8" s="35">
        <v>5362</v>
      </c>
      <c r="D8" s="35">
        <v>44</v>
      </c>
      <c r="E8" s="35">
        <v>0</v>
      </c>
      <c r="F8" s="76" t="s">
        <v>29</v>
      </c>
      <c r="G8" s="63">
        <v>15</v>
      </c>
      <c r="H8" s="63">
        <v>15</v>
      </c>
      <c r="I8" s="63">
        <v>0</v>
      </c>
      <c r="J8" s="89">
        <f t="shared" si="0"/>
        <v>0</v>
      </c>
      <c r="K8" s="89">
        <f t="shared" si="1"/>
        <v>0</v>
      </c>
    </row>
    <row r="9" spans="1:11" ht="13.5" thickBot="1">
      <c r="A9" s="35">
        <v>944</v>
      </c>
      <c r="B9" s="35">
        <v>6171</v>
      </c>
      <c r="C9" s="35">
        <v>5363</v>
      </c>
      <c r="D9" s="35">
        <v>44</v>
      </c>
      <c r="E9" s="35">
        <v>0</v>
      </c>
      <c r="F9" s="76" t="s">
        <v>204</v>
      </c>
      <c r="G9" s="63">
        <v>32</v>
      </c>
      <c r="H9" s="63">
        <v>32</v>
      </c>
      <c r="I9" s="63">
        <v>0</v>
      </c>
      <c r="J9" s="239">
        <f t="shared" si="0"/>
        <v>0</v>
      </c>
      <c r="K9" s="239">
        <f t="shared" si="1"/>
        <v>0</v>
      </c>
    </row>
    <row r="10" spans="1:13" ht="14.25" customHeight="1" thickBot="1">
      <c r="A10" s="9" t="s">
        <v>289</v>
      </c>
      <c r="B10" s="10"/>
      <c r="C10" s="10"/>
      <c r="D10" s="10"/>
      <c r="E10" s="10"/>
      <c r="F10" s="14"/>
      <c r="G10" s="65">
        <f>SUM(G3:G9)</f>
        <v>1000</v>
      </c>
      <c r="H10" s="65">
        <f>SUM(H3:H9)</f>
        <v>1000</v>
      </c>
      <c r="I10" s="65">
        <f>SUM(I3:I9)</f>
        <v>718.96</v>
      </c>
      <c r="J10" s="247">
        <f t="shared" si="0"/>
        <v>71.896</v>
      </c>
      <c r="K10" s="248">
        <f t="shared" si="1"/>
        <v>71.896</v>
      </c>
      <c r="M10" s="21"/>
    </row>
    <row r="11" spans="1:13" ht="14.25" customHeight="1">
      <c r="A11" s="13"/>
      <c r="B11" s="15"/>
      <c r="C11" s="15"/>
      <c r="D11" s="15"/>
      <c r="E11" s="15"/>
      <c r="F11" s="15"/>
      <c r="G11" s="67"/>
      <c r="H11" s="67"/>
      <c r="I11" s="67"/>
      <c r="J11" s="274"/>
      <c r="K11" s="274"/>
      <c r="M11" s="21"/>
    </row>
    <row r="12" spans="1:11" ht="14.25" customHeight="1">
      <c r="A12" s="47" t="s">
        <v>463</v>
      </c>
      <c r="B12" s="23"/>
      <c r="C12" s="23"/>
      <c r="D12" s="23"/>
      <c r="E12" s="23"/>
      <c r="F12" s="23"/>
      <c r="G12" s="67"/>
      <c r="H12" s="67"/>
      <c r="I12" s="67"/>
      <c r="J12" s="21"/>
      <c r="K12" s="21"/>
    </row>
    <row r="13" spans="1:11" ht="65.25" customHeight="1">
      <c r="A13" s="725" t="s">
        <v>708</v>
      </c>
      <c r="B13" s="726"/>
      <c r="C13" s="726"/>
      <c r="D13" s="726"/>
      <c r="E13" s="726"/>
      <c r="F13" s="726"/>
      <c r="G13" s="726"/>
      <c r="H13" s="713"/>
      <c r="I13" s="713"/>
      <c r="J13" s="713"/>
      <c r="K13" s="713"/>
    </row>
    <row r="14" spans="1:11" ht="54.75" customHeight="1">
      <c r="A14" s="725" t="s">
        <v>474</v>
      </c>
      <c r="B14" s="726"/>
      <c r="C14" s="726"/>
      <c r="D14" s="726"/>
      <c r="E14" s="726"/>
      <c r="F14" s="726"/>
      <c r="G14" s="726"/>
      <c r="H14" s="713"/>
      <c r="I14" s="713"/>
      <c r="J14" s="713"/>
      <c r="K14" s="713"/>
    </row>
    <row r="15" spans="1:11" ht="13.5" customHeight="1">
      <c r="A15" s="21"/>
      <c r="B15" s="21"/>
      <c r="C15" s="21"/>
      <c r="D15" s="21"/>
      <c r="E15" s="21"/>
      <c r="F15" s="21"/>
      <c r="G15" s="21"/>
      <c r="H15" s="21"/>
      <c r="I15" s="21"/>
      <c r="J15" s="21"/>
      <c r="K15" s="21"/>
    </row>
    <row r="16" spans="1:11" ht="9.75" customHeight="1">
      <c r="A16" s="21"/>
      <c r="B16" s="21"/>
      <c r="C16" s="21"/>
      <c r="D16" s="21"/>
      <c r="E16" s="21"/>
      <c r="F16" s="21"/>
      <c r="G16" s="21"/>
      <c r="H16" s="21"/>
      <c r="I16" s="21"/>
      <c r="J16" s="21"/>
      <c r="K16" s="21"/>
    </row>
    <row r="17" spans="1:11" ht="12.75">
      <c r="A17" s="21"/>
      <c r="B17" s="21"/>
      <c r="C17" s="21"/>
      <c r="D17" s="21"/>
      <c r="E17" s="21"/>
      <c r="F17" s="21"/>
      <c r="G17" s="21"/>
      <c r="H17" s="21"/>
      <c r="I17" s="21"/>
      <c r="J17" s="21"/>
      <c r="K17" s="21"/>
    </row>
    <row r="18" spans="1:11" ht="12.75">
      <c r="A18" s="21"/>
      <c r="B18" s="21"/>
      <c r="C18" s="21"/>
      <c r="D18" s="21"/>
      <c r="E18" s="21"/>
      <c r="F18" s="21"/>
      <c r="G18" s="21"/>
      <c r="H18" s="21"/>
      <c r="I18" s="21"/>
      <c r="J18" s="21"/>
      <c r="K18" s="21"/>
    </row>
    <row r="19" spans="1:11" ht="12.75">
      <c r="A19" s="21"/>
      <c r="B19" s="21"/>
      <c r="C19" s="21"/>
      <c r="D19" s="21"/>
      <c r="E19" s="21"/>
      <c r="F19" s="21"/>
      <c r="G19" s="21"/>
      <c r="H19" s="21"/>
      <c r="I19" s="21"/>
      <c r="J19" s="21"/>
      <c r="K19" s="21"/>
    </row>
  </sheetData>
  <sheetProtection/>
  <mergeCells count="2">
    <mergeCell ref="A14:K14"/>
    <mergeCell ref="A13:K13"/>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B94" sqref="B94"/>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32.00390625" style="0" customWidth="1"/>
    <col min="7" max="8" width="11.875" style="0" customWidth="1"/>
    <col min="9" max="9" width="18.125" style="0" customWidth="1"/>
  </cols>
  <sheetData>
    <row r="1" ht="13.5" thickBot="1">
      <c r="A1" s="1" t="s">
        <v>272</v>
      </c>
    </row>
    <row r="2" spans="1:11" ht="14.25" customHeight="1" thickBot="1">
      <c r="A2" s="9" t="s">
        <v>235</v>
      </c>
      <c r="B2" s="8" t="s">
        <v>236</v>
      </c>
      <c r="C2" s="4" t="s">
        <v>36</v>
      </c>
      <c r="D2" s="4" t="s">
        <v>282</v>
      </c>
      <c r="E2" s="4" t="s">
        <v>283</v>
      </c>
      <c r="F2" s="26" t="s">
        <v>284</v>
      </c>
      <c r="G2" s="19" t="s">
        <v>253</v>
      </c>
      <c r="H2" s="19" t="s">
        <v>254</v>
      </c>
      <c r="I2" s="19" t="s">
        <v>255</v>
      </c>
      <c r="J2" s="209" t="s">
        <v>256</v>
      </c>
      <c r="K2" s="209" t="s">
        <v>257</v>
      </c>
    </row>
    <row r="3" spans="1:11" ht="13.5" thickBot="1">
      <c r="A3" s="6">
        <v>970</v>
      </c>
      <c r="B3" s="6">
        <v>6171</v>
      </c>
      <c r="C3" s="6">
        <v>5169</v>
      </c>
      <c r="D3" s="6">
        <v>70</v>
      </c>
      <c r="E3" s="6">
        <v>0</v>
      </c>
      <c r="F3" s="6" t="s">
        <v>26</v>
      </c>
      <c r="G3" s="63">
        <v>275.3</v>
      </c>
      <c r="H3" s="63">
        <v>275.3</v>
      </c>
      <c r="I3" s="63">
        <v>55.48</v>
      </c>
      <c r="J3" s="239">
        <f>I3/G3%</f>
        <v>20.152560842717033</v>
      </c>
      <c r="K3" s="239">
        <f>I3/H3%</f>
        <v>20.152560842717033</v>
      </c>
    </row>
    <row r="4" spans="1:13" ht="13.5" thickBot="1">
      <c r="A4" s="9" t="s">
        <v>289</v>
      </c>
      <c r="B4" s="10"/>
      <c r="C4" s="10"/>
      <c r="D4" s="10"/>
      <c r="E4" s="10"/>
      <c r="F4" s="14"/>
      <c r="G4" s="65">
        <f>G3</f>
        <v>275.3</v>
      </c>
      <c r="H4" s="65">
        <f>H3</f>
        <v>275.3</v>
      </c>
      <c r="I4" s="65">
        <f>I3</f>
        <v>55.48</v>
      </c>
      <c r="J4" s="247">
        <f>I4/G4%</f>
        <v>20.152560842717033</v>
      </c>
      <c r="K4" s="248">
        <f>I4/H4%</f>
        <v>20.152560842717033</v>
      </c>
      <c r="M4" s="21"/>
    </row>
    <row r="5" spans="1:13" ht="12.75">
      <c r="A5" s="13"/>
      <c r="B5" s="15"/>
      <c r="C5" s="15"/>
      <c r="D5" s="15"/>
      <c r="E5" s="15"/>
      <c r="F5" s="15"/>
      <c r="G5" s="67"/>
      <c r="H5" s="67"/>
      <c r="I5" s="67"/>
      <c r="J5" s="274"/>
      <c r="K5" s="274"/>
      <c r="M5" s="21"/>
    </row>
    <row r="6" spans="1:11" ht="12.75">
      <c r="A6" s="47" t="s">
        <v>459</v>
      </c>
      <c r="B6" s="23"/>
      <c r="C6" s="23"/>
      <c r="D6" s="23"/>
      <c r="E6" s="23"/>
      <c r="F6" s="23"/>
      <c r="G6" s="67"/>
      <c r="H6" s="67"/>
      <c r="I6" s="67"/>
      <c r="J6" s="21"/>
      <c r="K6" s="21"/>
    </row>
    <row r="7" spans="1:11" ht="41.25" customHeight="1">
      <c r="A7" s="725" t="s">
        <v>790</v>
      </c>
      <c r="B7" s="726"/>
      <c r="C7" s="726"/>
      <c r="D7" s="726"/>
      <c r="E7" s="726"/>
      <c r="F7" s="726"/>
      <c r="G7" s="726"/>
      <c r="H7" s="713"/>
      <c r="I7" s="713"/>
      <c r="J7" s="713"/>
      <c r="K7" s="713"/>
    </row>
    <row r="8" spans="1:11" ht="15" customHeight="1">
      <c r="A8" s="21"/>
      <c r="B8" s="21"/>
      <c r="C8" s="21"/>
      <c r="D8" s="21"/>
      <c r="E8" s="21"/>
      <c r="F8" s="21"/>
      <c r="G8" s="21"/>
      <c r="H8" s="21"/>
      <c r="I8" s="21"/>
      <c r="J8" s="21"/>
      <c r="K8" s="21"/>
    </row>
    <row r="9" spans="1:11" ht="12.75">
      <c r="A9" s="21"/>
      <c r="B9" s="21"/>
      <c r="C9" s="21"/>
      <c r="D9" s="21"/>
      <c r="E9" s="21"/>
      <c r="F9" s="21"/>
      <c r="G9" s="23"/>
      <c r="H9" s="21"/>
      <c r="I9" s="21"/>
      <c r="J9" s="21"/>
      <c r="K9" s="21"/>
    </row>
    <row r="25" spans="2:4" ht="12.75">
      <c r="B25" s="739"/>
      <c r="C25" s="739"/>
      <c r="D25" s="739"/>
    </row>
  </sheetData>
  <sheetProtection/>
  <mergeCells count="2">
    <mergeCell ref="B25:D25"/>
    <mergeCell ref="A7:K7"/>
  </mergeCells>
  <printOptions/>
  <pageMargins left="0.7874015748031497" right="0.7874015748031497" top="0.5905511811023623" bottom="0.7874015748031497" header="0.5118110236220472" footer="0.5118110236220472"/>
  <pageSetup fitToHeight="1" fitToWidth="1" horizontalDpi="600" verticalDpi="600" orientation="landscape" paperSize="9" r:id="rId1"/>
  <headerFooter alignWithMargins="0">
    <oddFooter>&amp;L&amp;A&amp;R&amp;P</oddFooter>
  </headerFooter>
</worksheet>
</file>

<file path=xl/worksheets/sheet3.xml><?xml version="1.0" encoding="utf-8"?>
<worksheet xmlns="http://schemas.openxmlformats.org/spreadsheetml/2006/main" xmlns:r="http://schemas.openxmlformats.org/officeDocument/2006/relationships">
  <dimension ref="A2:H124"/>
  <sheetViews>
    <sheetView zoomScalePageLayoutView="0" workbookViewId="0" topLeftCell="A19">
      <selection activeCell="B94" sqref="B94"/>
    </sheetView>
  </sheetViews>
  <sheetFormatPr defaultColWidth="9.00390625" defaultRowHeight="12.75"/>
  <cols>
    <col min="1" max="1" width="37.00390625" style="0" customWidth="1"/>
    <col min="2" max="2" width="11.50390625" style="0" customWidth="1"/>
    <col min="3" max="4" width="11.375" style="0" customWidth="1"/>
    <col min="5" max="5" width="6.875" style="0" customWidth="1"/>
    <col min="6" max="6" width="7.50390625" style="0" customWidth="1"/>
  </cols>
  <sheetData>
    <row r="1" ht="24" customHeight="1"/>
    <row r="2" spans="1:3" s="21" customFormat="1" ht="24" customHeight="1" thickBot="1">
      <c r="A2" s="648" t="s">
        <v>760</v>
      </c>
      <c r="B2" s="649"/>
      <c r="C2" s="647"/>
    </row>
    <row r="3" spans="1:8" ht="24.75" customHeight="1" thickBot="1">
      <c r="A3" s="221" t="s">
        <v>281</v>
      </c>
      <c r="B3" s="212" t="s">
        <v>545</v>
      </c>
      <c r="C3" s="213" t="s">
        <v>546</v>
      </c>
      <c r="D3" s="288" t="s">
        <v>252</v>
      </c>
      <c r="E3" s="212" t="s">
        <v>256</v>
      </c>
      <c r="F3" s="289" t="s">
        <v>257</v>
      </c>
      <c r="G3" s="21"/>
      <c r="H3" s="21"/>
    </row>
    <row r="4" spans="1:8" ht="14.25" thickBot="1">
      <c r="A4" s="291" t="s">
        <v>201</v>
      </c>
      <c r="B4" s="292"/>
      <c r="C4" s="293"/>
      <c r="D4" s="294"/>
      <c r="E4" s="293"/>
      <c r="F4" s="295"/>
      <c r="G4" s="21"/>
      <c r="H4" s="21"/>
    </row>
    <row r="5" spans="1:8" ht="12.75">
      <c r="A5" s="222" t="s">
        <v>202</v>
      </c>
      <c r="B5" s="227">
        <v>40</v>
      </c>
      <c r="C5" s="214">
        <v>40</v>
      </c>
      <c r="D5" s="282">
        <v>0</v>
      </c>
      <c r="E5" s="227">
        <f>D5/B5%</f>
        <v>0</v>
      </c>
      <c r="F5" s="296">
        <f>D5/C5%</f>
        <v>0</v>
      </c>
      <c r="G5" s="21"/>
      <c r="H5" s="607"/>
    </row>
    <row r="6" spans="1:8" ht="12.75">
      <c r="A6" s="223" t="s">
        <v>206</v>
      </c>
      <c r="B6" s="228">
        <v>2400</v>
      </c>
      <c r="C6" s="215">
        <v>2400</v>
      </c>
      <c r="D6" s="283">
        <v>2346.95</v>
      </c>
      <c r="E6" s="228">
        <f aca="true" t="shared" si="0" ref="E6:E12">D6/B6%</f>
        <v>97.78958333333333</v>
      </c>
      <c r="F6" s="297">
        <f aca="true" t="shared" si="1" ref="F6:F12">D6/C6%</f>
        <v>97.78958333333333</v>
      </c>
      <c r="G6" s="21"/>
      <c r="H6" s="607"/>
    </row>
    <row r="7" spans="1:8" ht="12.75">
      <c r="A7" s="223" t="s">
        <v>125</v>
      </c>
      <c r="B7" s="228">
        <v>50</v>
      </c>
      <c r="C7" s="215">
        <v>50</v>
      </c>
      <c r="D7" s="283">
        <v>245.39</v>
      </c>
      <c r="E7" s="228">
        <f t="shared" si="0"/>
        <v>490.78</v>
      </c>
      <c r="F7" s="297">
        <f t="shared" si="1"/>
        <v>490.78</v>
      </c>
      <c r="G7" s="21"/>
      <c r="H7" s="607"/>
    </row>
    <row r="8" spans="1:8" ht="12.75">
      <c r="A8" s="223" t="s">
        <v>238</v>
      </c>
      <c r="B8" s="228">
        <v>4000</v>
      </c>
      <c r="C8" s="215">
        <v>4000</v>
      </c>
      <c r="D8" s="283">
        <v>5567.55</v>
      </c>
      <c r="E8" s="228">
        <f t="shared" si="0"/>
        <v>139.18875</v>
      </c>
      <c r="F8" s="297">
        <f t="shared" si="1"/>
        <v>139.18875</v>
      </c>
      <c r="G8" s="21"/>
      <c r="H8" s="607"/>
    </row>
    <row r="9" spans="1:8" ht="12.75">
      <c r="A9" s="223" t="s">
        <v>239</v>
      </c>
      <c r="B9" s="228">
        <v>10</v>
      </c>
      <c r="C9" s="215">
        <v>10</v>
      </c>
      <c r="D9" s="283">
        <v>7.89</v>
      </c>
      <c r="E9" s="228">
        <f t="shared" si="0"/>
        <v>78.89999999999999</v>
      </c>
      <c r="F9" s="297">
        <f t="shared" si="1"/>
        <v>78.89999999999999</v>
      </c>
      <c r="G9" s="21"/>
      <c r="H9" s="607"/>
    </row>
    <row r="10" spans="1:8" ht="12.75">
      <c r="A10" s="223" t="s">
        <v>210</v>
      </c>
      <c r="B10" s="228">
        <v>400</v>
      </c>
      <c r="C10" s="215">
        <v>400</v>
      </c>
      <c r="D10" s="283">
        <v>619.71</v>
      </c>
      <c r="E10" s="228">
        <f t="shared" si="0"/>
        <v>154.9275</v>
      </c>
      <c r="F10" s="297">
        <f t="shared" si="1"/>
        <v>154.9275</v>
      </c>
      <c r="G10" s="21"/>
      <c r="H10" s="607"/>
    </row>
    <row r="11" spans="1:8" ht="12.75">
      <c r="A11" s="224" t="s">
        <v>269</v>
      </c>
      <c r="B11" s="228">
        <v>8670</v>
      </c>
      <c r="C11" s="215">
        <v>8670</v>
      </c>
      <c r="D11" s="283">
        <v>8869.69</v>
      </c>
      <c r="E11" s="228">
        <f t="shared" si="0"/>
        <v>102.30322952710496</v>
      </c>
      <c r="F11" s="297">
        <f t="shared" si="1"/>
        <v>102.30322952710496</v>
      </c>
      <c r="G11" s="21"/>
      <c r="H11" s="607"/>
    </row>
    <row r="12" spans="1:8" ht="12.75">
      <c r="A12" s="223" t="s">
        <v>329</v>
      </c>
      <c r="B12" s="229">
        <v>37000</v>
      </c>
      <c r="C12" s="216">
        <v>37000</v>
      </c>
      <c r="D12" s="284">
        <v>38759.07</v>
      </c>
      <c r="E12" s="228">
        <f t="shared" si="0"/>
        <v>104.75424324324324</v>
      </c>
      <c r="F12" s="297">
        <f t="shared" si="1"/>
        <v>104.75424324324324</v>
      </c>
      <c r="G12" s="21"/>
      <c r="H12" s="607"/>
    </row>
    <row r="13" spans="1:8" ht="13.5" thickBot="1">
      <c r="A13" s="352" t="s">
        <v>174</v>
      </c>
      <c r="B13" s="353">
        <f>SUM(B5:B12)</f>
        <v>52570</v>
      </c>
      <c r="C13" s="353">
        <f>SUM(C5:C12)</f>
        <v>52570</v>
      </c>
      <c r="D13" s="353">
        <f>SUM(D5:D12)</f>
        <v>56416.25</v>
      </c>
      <c r="E13" s="353">
        <f>D13/B13%</f>
        <v>107.31643522921817</v>
      </c>
      <c r="F13" s="354">
        <f>D13/C13%</f>
        <v>107.31643522921817</v>
      </c>
      <c r="G13" s="21"/>
      <c r="H13" s="607"/>
    </row>
    <row r="14" spans="1:8" ht="13.5" thickBot="1">
      <c r="A14" s="291" t="s">
        <v>175</v>
      </c>
      <c r="B14" s="656"/>
      <c r="C14" s="657"/>
      <c r="D14" s="658"/>
      <c r="E14" s="355"/>
      <c r="F14" s="356"/>
      <c r="G14" s="21"/>
      <c r="H14" s="607"/>
    </row>
    <row r="15" spans="1:8" ht="12.75">
      <c r="A15" s="223" t="s">
        <v>34</v>
      </c>
      <c r="B15" s="228">
        <v>200</v>
      </c>
      <c r="C15" s="215">
        <v>200</v>
      </c>
      <c r="D15" s="283">
        <v>1969.48</v>
      </c>
      <c r="E15" s="228">
        <f>D15/B15%</f>
        <v>984.74</v>
      </c>
      <c r="F15" s="297">
        <f aca="true" t="shared" si="2" ref="F15:F24">D15/C15%</f>
        <v>984.74</v>
      </c>
      <c r="G15" s="21"/>
      <c r="H15" s="607"/>
    </row>
    <row r="16" spans="1:8" ht="12.75">
      <c r="A16" s="223" t="s">
        <v>176</v>
      </c>
      <c r="B16" s="228">
        <v>540</v>
      </c>
      <c r="C16" s="215">
        <v>540</v>
      </c>
      <c r="D16" s="283">
        <v>573.52</v>
      </c>
      <c r="E16" s="228">
        <f>D16/B16%</f>
        <v>106.2074074074074</v>
      </c>
      <c r="F16" s="297">
        <f t="shared" si="2"/>
        <v>106.2074074074074</v>
      </c>
      <c r="G16" s="21"/>
      <c r="H16" s="607"/>
    </row>
    <row r="17" spans="1:8" ht="12.75">
      <c r="A17" s="223" t="s">
        <v>458</v>
      </c>
      <c r="B17" s="228">
        <v>0</v>
      </c>
      <c r="C17" s="215">
        <v>20</v>
      </c>
      <c r="D17" s="283">
        <v>20</v>
      </c>
      <c r="E17" s="228">
        <v>0</v>
      </c>
      <c r="F17" s="297">
        <f t="shared" si="2"/>
        <v>100</v>
      </c>
      <c r="G17" s="21"/>
      <c r="H17" s="607"/>
    </row>
    <row r="18" spans="1:8" ht="12.75" hidden="1">
      <c r="A18" s="223" t="s">
        <v>575</v>
      </c>
      <c r="B18" s="228">
        <v>0</v>
      </c>
      <c r="C18" s="215">
        <v>0</v>
      </c>
      <c r="D18" s="283">
        <v>0</v>
      </c>
      <c r="E18" s="228">
        <v>0</v>
      </c>
      <c r="F18" s="297">
        <v>0</v>
      </c>
      <c r="G18" s="21"/>
      <c r="H18" s="607"/>
    </row>
    <row r="19" spans="1:8" ht="12.75">
      <c r="A19" s="384" t="s">
        <v>136</v>
      </c>
      <c r="B19" s="228">
        <v>0</v>
      </c>
      <c r="C19" s="215">
        <v>124.5</v>
      </c>
      <c r="D19" s="283">
        <v>124.49</v>
      </c>
      <c r="E19" s="228">
        <v>0</v>
      </c>
      <c r="F19" s="297">
        <f t="shared" si="2"/>
        <v>99.99196787148593</v>
      </c>
      <c r="G19" s="21"/>
      <c r="H19" s="607"/>
    </row>
    <row r="20" spans="1:8" ht="12.75">
      <c r="A20" s="384" t="s">
        <v>438</v>
      </c>
      <c r="B20" s="228">
        <v>0</v>
      </c>
      <c r="C20" s="215">
        <v>62.1</v>
      </c>
      <c r="D20" s="283">
        <v>67.79</v>
      </c>
      <c r="E20" s="228">
        <v>0</v>
      </c>
      <c r="F20" s="297">
        <f t="shared" si="2"/>
        <v>109.16264090177135</v>
      </c>
      <c r="G20" s="21"/>
      <c r="H20" s="607"/>
    </row>
    <row r="21" spans="1:8" ht="12.75">
      <c r="A21" s="277" t="s">
        <v>437</v>
      </c>
      <c r="B21" s="228">
        <v>0</v>
      </c>
      <c r="C21" s="215">
        <v>3737.4</v>
      </c>
      <c r="D21" s="283">
        <v>3737.36</v>
      </c>
      <c r="E21" s="228">
        <v>0</v>
      </c>
      <c r="F21" s="297">
        <f t="shared" si="2"/>
        <v>99.99892973725049</v>
      </c>
      <c r="G21" s="21"/>
      <c r="H21" s="607"/>
    </row>
    <row r="22" spans="1:8" ht="12.75">
      <c r="A22" s="322" t="s">
        <v>35</v>
      </c>
      <c r="B22" s="228">
        <v>130</v>
      </c>
      <c r="C22" s="215">
        <v>135.6</v>
      </c>
      <c r="D22" s="283">
        <v>249.9</v>
      </c>
      <c r="E22" s="228">
        <f>D22/B22%</f>
        <v>192.23076923076923</v>
      </c>
      <c r="F22" s="297">
        <f t="shared" si="2"/>
        <v>184.2920353982301</v>
      </c>
      <c r="G22" s="21"/>
      <c r="H22" s="607"/>
    </row>
    <row r="23" spans="1:8" ht="12.75">
      <c r="A23" s="223" t="s">
        <v>177</v>
      </c>
      <c r="B23" s="228">
        <v>2480</v>
      </c>
      <c r="C23" s="215">
        <v>2607.1</v>
      </c>
      <c r="D23" s="283">
        <v>1726.2</v>
      </c>
      <c r="E23" s="228">
        <f>D23/B23%</f>
        <v>69.60483870967742</v>
      </c>
      <c r="F23" s="297">
        <f t="shared" si="2"/>
        <v>66.21149936711289</v>
      </c>
      <c r="G23" s="21"/>
      <c r="H23" s="607"/>
    </row>
    <row r="24" spans="1:8" ht="13.5" thickBot="1">
      <c r="A24" s="352" t="s">
        <v>97</v>
      </c>
      <c r="B24" s="353">
        <f>SUM(B15:B23)</f>
        <v>3350</v>
      </c>
      <c r="C24" s="353">
        <f>SUM(C15:C23)</f>
        <v>7426.700000000001</v>
      </c>
      <c r="D24" s="353">
        <f>SUM(D15:D23)</f>
        <v>8468.74</v>
      </c>
      <c r="E24" s="353">
        <f>D24/B24%</f>
        <v>252.79820895522388</v>
      </c>
      <c r="F24" s="354">
        <f t="shared" si="2"/>
        <v>114.0309962702142</v>
      </c>
      <c r="G24" s="21"/>
      <c r="H24" s="607"/>
    </row>
    <row r="25" spans="1:8" ht="13.5" thickBot="1">
      <c r="A25" s="291" t="s">
        <v>98</v>
      </c>
      <c r="B25" s="659"/>
      <c r="C25" s="660"/>
      <c r="D25" s="661"/>
      <c r="E25" s="355"/>
      <c r="F25" s="356"/>
      <c r="G25" s="21"/>
      <c r="H25" s="607"/>
    </row>
    <row r="26" spans="1:8" ht="12.75">
      <c r="A26" s="225" t="s">
        <v>99</v>
      </c>
      <c r="B26" s="229">
        <v>0</v>
      </c>
      <c r="C26" s="216">
        <v>0</v>
      </c>
      <c r="D26" s="284">
        <v>0</v>
      </c>
      <c r="E26" s="228">
        <v>0</v>
      </c>
      <c r="F26" s="297">
        <v>0</v>
      </c>
      <c r="G26" s="21"/>
      <c r="H26" s="607"/>
    </row>
    <row r="27" spans="1:8" ht="12.75">
      <c r="A27" s="200" t="s">
        <v>100</v>
      </c>
      <c r="B27" s="230">
        <f>B26</f>
        <v>0</v>
      </c>
      <c r="C27" s="217">
        <f>C26</f>
        <v>0</v>
      </c>
      <c r="D27" s="286">
        <f>D26</f>
        <v>0</v>
      </c>
      <c r="E27" s="230">
        <v>0</v>
      </c>
      <c r="F27" s="278">
        <v>0</v>
      </c>
      <c r="G27" s="21"/>
      <c r="H27" s="607"/>
    </row>
    <row r="28" spans="1:8" ht="14.25" thickBot="1">
      <c r="A28" s="357" t="s">
        <v>101</v>
      </c>
      <c r="B28" s="416">
        <f>SUM(B13+B24+B27)</f>
        <v>55920</v>
      </c>
      <c r="C28" s="219">
        <f>SUM(C13+C24+C27)</f>
        <v>59996.7</v>
      </c>
      <c r="D28" s="323">
        <f>SUM(D13+D24+D27)</f>
        <v>64884.99</v>
      </c>
      <c r="E28" s="358">
        <f>D28/B28%</f>
        <v>116.03181330472101</v>
      </c>
      <c r="F28" s="359">
        <f>D28/C28%</f>
        <v>108.14759811789648</v>
      </c>
      <c r="G28" s="21"/>
      <c r="H28" s="607"/>
    </row>
    <row r="29" spans="1:8" ht="13.5" thickBot="1">
      <c r="A29" s="387" t="s">
        <v>102</v>
      </c>
      <c r="B29" s="662"/>
      <c r="C29" s="657"/>
      <c r="D29" s="658"/>
      <c r="E29" s="390"/>
      <c r="F29" s="389"/>
      <c r="G29" s="21"/>
      <c r="H29" s="607"/>
    </row>
    <row r="30" spans="1:8" ht="12.75">
      <c r="A30" s="387" t="s">
        <v>275</v>
      </c>
      <c r="B30" s="218"/>
      <c r="C30" s="218"/>
      <c r="D30" s="285"/>
      <c r="E30" s="215"/>
      <c r="F30" s="388"/>
      <c r="G30" s="21"/>
      <c r="H30" s="607"/>
    </row>
    <row r="31" spans="1:8" ht="12.75">
      <c r="A31" s="385" t="s">
        <v>353</v>
      </c>
      <c r="B31" s="215">
        <v>44253</v>
      </c>
      <c r="C31" s="215">
        <v>44253</v>
      </c>
      <c r="D31" s="283">
        <v>44253</v>
      </c>
      <c r="E31" s="215">
        <f>D31/B31%</f>
        <v>100</v>
      </c>
      <c r="F31" s="388">
        <f>D31/C31%</f>
        <v>100</v>
      </c>
      <c r="G31" s="21"/>
      <c r="H31" s="607"/>
    </row>
    <row r="32" spans="1:8" ht="12.75">
      <c r="A32" s="385" t="s">
        <v>431</v>
      </c>
      <c r="B32" s="215">
        <v>234246</v>
      </c>
      <c r="C32" s="215">
        <v>234246</v>
      </c>
      <c r="D32" s="283">
        <v>234246</v>
      </c>
      <c r="E32" s="215">
        <f>D32/B32%</f>
        <v>100</v>
      </c>
      <c r="F32" s="388">
        <f>D32/C32%</f>
        <v>100</v>
      </c>
      <c r="G32" s="21"/>
      <c r="H32" s="607"/>
    </row>
    <row r="33" spans="1:8" ht="12.75">
      <c r="A33" s="223" t="s">
        <v>373</v>
      </c>
      <c r="B33" s="215">
        <v>0</v>
      </c>
      <c r="C33" s="215">
        <v>45063.8</v>
      </c>
      <c r="D33" s="283">
        <v>45063.64</v>
      </c>
      <c r="E33" s="215">
        <v>0</v>
      </c>
      <c r="F33" s="388">
        <f>D33/C33%</f>
        <v>99.99964494782951</v>
      </c>
      <c r="G33" s="21"/>
      <c r="H33" s="607"/>
    </row>
    <row r="34" spans="1:8" ht="12.75">
      <c r="A34" s="223" t="s">
        <v>375</v>
      </c>
      <c r="B34" s="215">
        <v>0</v>
      </c>
      <c r="C34" s="215">
        <v>136750.7</v>
      </c>
      <c r="D34" s="283">
        <v>115441.6</v>
      </c>
      <c r="E34" s="215">
        <v>0</v>
      </c>
      <c r="F34" s="388">
        <f>D34/C34%</f>
        <v>84.4175569119573</v>
      </c>
      <c r="G34" s="21"/>
      <c r="H34" s="607"/>
    </row>
    <row r="35" spans="1:8" ht="12.75">
      <c r="A35" s="314" t="s">
        <v>276</v>
      </c>
      <c r="B35" s="215"/>
      <c r="C35" s="215"/>
      <c r="D35" s="283"/>
      <c r="E35" s="215"/>
      <c r="F35" s="388"/>
      <c r="G35" s="21"/>
      <c r="H35" s="607"/>
    </row>
    <row r="36" spans="1:8" ht="12.75">
      <c r="A36" s="322" t="s">
        <v>354</v>
      </c>
      <c r="B36" s="215">
        <v>56600</v>
      </c>
      <c r="C36" s="215">
        <v>56600</v>
      </c>
      <c r="D36" s="283">
        <v>50000</v>
      </c>
      <c r="E36" s="215">
        <f>D36/B36%</f>
        <v>88.33922261484099</v>
      </c>
      <c r="F36" s="388">
        <f>D36/C36%</f>
        <v>88.33922261484099</v>
      </c>
      <c r="G36" s="21"/>
      <c r="H36" s="607"/>
    </row>
    <row r="37" spans="1:8" ht="12.75">
      <c r="A37" s="432" t="s">
        <v>432</v>
      </c>
      <c r="B37" s="216">
        <v>40000</v>
      </c>
      <c r="C37" s="216">
        <v>40000</v>
      </c>
      <c r="D37" s="284">
        <v>21734.16</v>
      </c>
      <c r="E37" s="216">
        <f>D37/B37%</f>
        <v>54.3354</v>
      </c>
      <c r="F37" s="388">
        <f>D37/C37%</f>
        <v>54.3354</v>
      </c>
      <c r="G37" s="21"/>
      <c r="H37" s="607"/>
    </row>
    <row r="38" spans="1:8" ht="12.75">
      <c r="A38" s="386" t="s">
        <v>292</v>
      </c>
      <c r="B38" s="231">
        <f>SUM(B31:B37)</f>
        <v>375099</v>
      </c>
      <c r="C38" s="231">
        <f>SUM(C31:C37)</f>
        <v>556913.5</v>
      </c>
      <c r="D38" s="231">
        <f>SUM(D31:D37)</f>
        <v>510738.39999999997</v>
      </c>
      <c r="E38" s="217">
        <f>D38/B38%</f>
        <v>136.16096017318094</v>
      </c>
      <c r="F38" s="278">
        <f>D38/C38%</f>
        <v>91.70874830651438</v>
      </c>
      <c r="G38" s="21"/>
      <c r="H38" s="21"/>
    </row>
    <row r="39" spans="1:8" ht="24.75" customHeight="1">
      <c r="A39" s="226" t="s">
        <v>263</v>
      </c>
      <c r="B39" s="232">
        <f>SUM(B28+B38)</f>
        <v>431019</v>
      </c>
      <c r="C39" s="220">
        <f>SUM(C28+C38)</f>
        <v>616910.2</v>
      </c>
      <c r="D39" s="287">
        <f>SUM(D28+D38)</f>
        <v>575623.39</v>
      </c>
      <c r="E39" s="298">
        <f>D39/B39%</f>
        <v>133.54942357529484</v>
      </c>
      <c r="F39" s="299">
        <f>D39/C39%</f>
        <v>93.30748462255933</v>
      </c>
      <c r="G39" s="21"/>
      <c r="H39" s="21"/>
    </row>
    <row r="40" spans="1:8" ht="13.5" thickBot="1">
      <c r="A40" s="233" t="s">
        <v>262</v>
      </c>
      <c r="B40" s="234">
        <v>0</v>
      </c>
      <c r="C40" s="486">
        <v>131267.4</v>
      </c>
      <c r="D40" s="290">
        <v>-4861.01</v>
      </c>
      <c r="E40" s="234">
        <v>0</v>
      </c>
      <c r="F40" s="123">
        <v>0</v>
      </c>
      <c r="G40" s="21"/>
      <c r="H40" s="21"/>
    </row>
    <row r="41" spans="1:8" ht="13.5" thickBot="1">
      <c r="A41" s="415" t="s">
        <v>293</v>
      </c>
      <c r="B41" s="487">
        <f>SUM(B39+B40)</f>
        <v>431019</v>
      </c>
      <c r="C41" s="235">
        <f>SUM(C39+C40)</f>
        <v>748177.6</v>
      </c>
      <c r="D41" s="235">
        <f>SUM(D39+D40)</f>
        <v>570762.38</v>
      </c>
      <c r="E41" s="300">
        <f>D41/B41%</f>
        <v>132.42162874490452</v>
      </c>
      <c r="F41" s="235">
        <f>D41/C41%</f>
        <v>76.28701794867956</v>
      </c>
      <c r="G41" s="21"/>
      <c r="H41" s="21"/>
    </row>
    <row r="42" spans="1:8" ht="12.75">
      <c r="A42" s="414"/>
      <c r="B42" s="180"/>
      <c r="C42" s="180"/>
      <c r="D42" s="180"/>
      <c r="E42" s="180"/>
      <c r="F42" s="180"/>
      <c r="G42" s="21"/>
      <c r="H42" s="21"/>
    </row>
    <row r="43" spans="1:8" ht="14.25" customHeight="1">
      <c r="A43" s="180"/>
      <c r="B43" s="180"/>
      <c r="C43" s="180"/>
      <c r="D43" s="180"/>
      <c r="E43" s="180"/>
      <c r="F43" s="180"/>
      <c r="H43" s="21"/>
    </row>
    <row r="44" spans="1:8" ht="14.25" customHeight="1">
      <c r="A44" s="180"/>
      <c r="B44" s="181"/>
      <c r="C44" s="181"/>
      <c r="D44" s="181"/>
      <c r="E44" s="181"/>
      <c r="F44" s="181"/>
      <c r="H44" s="21"/>
    </row>
    <row r="45" spans="1:8" ht="30" customHeight="1">
      <c r="A45" s="181"/>
      <c r="B45" s="501"/>
      <c r="C45" s="501"/>
      <c r="D45" s="501"/>
      <c r="E45" s="202"/>
      <c r="F45" s="202"/>
      <c r="H45" s="21"/>
    </row>
    <row r="46" spans="1:8" ht="17.25">
      <c r="A46" s="201"/>
      <c r="B46" s="180"/>
      <c r="C46" s="180"/>
      <c r="D46" s="180"/>
      <c r="E46" s="180"/>
      <c r="F46" s="180"/>
      <c r="H46" s="21"/>
    </row>
    <row r="47" spans="1:8" ht="12.75">
      <c r="A47" s="180"/>
      <c r="B47" s="203"/>
      <c r="C47" s="203"/>
      <c r="D47" s="203"/>
      <c r="E47" s="203"/>
      <c r="F47" s="203"/>
      <c r="H47" s="21"/>
    </row>
    <row r="48" spans="1:8" ht="12.75">
      <c r="A48" s="180"/>
      <c r="B48" s="180"/>
      <c r="C48" s="180"/>
      <c r="D48" s="180"/>
      <c r="E48" s="180"/>
      <c r="F48" s="180"/>
      <c r="H48" s="21"/>
    </row>
    <row r="49" spans="1:8" ht="12.75">
      <c r="A49" s="180"/>
      <c r="B49" s="203"/>
      <c r="C49" s="203"/>
      <c r="D49" s="203"/>
      <c r="E49" s="203"/>
      <c r="F49" s="203"/>
      <c r="H49" s="21"/>
    </row>
    <row r="50" spans="1:8" ht="12.75">
      <c r="A50" s="180"/>
      <c r="B50" s="180"/>
      <c r="C50" s="180"/>
      <c r="D50" s="180"/>
      <c r="E50" s="180"/>
      <c r="F50" s="180"/>
      <c r="H50" s="21"/>
    </row>
    <row r="51" spans="1:8" ht="12.75">
      <c r="A51" s="180"/>
      <c r="B51" s="203"/>
      <c r="C51" s="203"/>
      <c r="D51" s="203"/>
      <c r="E51" s="203"/>
      <c r="F51" s="203"/>
      <c r="H51" s="21"/>
    </row>
    <row r="52" spans="1:8" ht="12.75">
      <c r="A52" s="180"/>
      <c r="B52" s="180"/>
      <c r="C52" s="180"/>
      <c r="D52" s="180"/>
      <c r="E52" s="180"/>
      <c r="F52" s="180"/>
      <c r="H52" s="21"/>
    </row>
    <row r="53" spans="1:8" ht="12.75">
      <c r="A53" s="180"/>
      <c r="B53" s="180"/>
      <c r="C53" s="180"/>
      <c r="D53" s="180"/>
      <c r="E53" s="180"/>
      <c r="F53" s="180"/>
      <c r="H53" s="21"/>
    </row>
    <row r="54" spans="1:8" ht="12.75">
      <c r="A54" s="180"/>
      <c r="B54" s="180"/>
      <c r="C54" s="180"/>
      <c r="D54" s="180"/>
      <c r="E54" s="180"/>
      <c r="F54" s="180"/>
      <c r="H54" s="21"/>
    </row>
    <row r="55" spans="1:8" ht="12.75">
      <c r="A55" s="180"/>
      <c r="B55" s="180"/>
      <c r="C55" s="180"/>
      <c r="D55" s="180"/>
      <c r="E55" s="180"/>
      <c r="F55" s="180"/>
      <c r="H55" s="21"/>
    </row>
    <row r="56" spans="1:8" ht="12.75">
      <c r="A56" s="180"/>
      <c r="B56" s="180"/>
      <c r="C56" s="180"/>
      <c r="D56" s="180"/>
      <c r="E56" s="180"/>
      <c r="F56" s="180"/>
      <c r="H56" s="21"/>
    </row>
    <row r="57" spans="1:8" ht="12.75">
      <c r="A57" s="180"/>
      <c r="B57" s="180"/>
      <c r="C57" s="180"/>
      <c r="D57" s="180"/>
      <c r="E57" s="180"/>
      <c r="F57" s="180"/>
      <c r="H57" s="21"/>
    </row>
    <row r="58" spans="1:8" ht="12.75">
      <c r="A58" s="180"/>
      <c r="B58" s="180"/>
      <c r="C58" s="180"/>
      <c r="D58" s="180"/>
      <c r="E58" s="180"/>
      <c r="F58" s="180"/>
      <c r="H58" s="21"/>
    </row>
    <row r="59" spans="1:8" ht="12.75">
      <c r="A59" s="180"/>
      <c r="B59" s="180"/>
      <c r="C59" s="180"/>
      <c r="D59" s="180"/>
      <c r="E59" s="180"/>
      <c r="F59" s="180"/>
      <c r="H59" s="21"/>
    </row>
    <row r="60" spans="1:8" ht="12.75">
      <c r="A60" s="180"/>
      <c r="B60" s="180"/>
      <c r="C60" s="180"/>
      <c r="D60" s="180"/>
      <c r="E60" s="180"/>
      <c r="F60" s="180"/>
      <c r="H60" s="21"/>
    </row>
    <row r="61" spans="1:8" ht="12.75">
      <c r="A61" s="180"/>
      <c r="B61" s="180"/>
      <c r="C61" s="180"/>
      <c r="D61" s="180"/>
      <c r="E61" s="180"/>
      <c r="F61" s="180"/>
      <c r="H61" s="21"/>
    </row>
    <row r="62" spans="1:8" ht="12.75">
      <c r="A62" s="180"/>
      <c r="B62" s="180"/>
      <c r="C62" s="180"/>
      <c r="D62" s="180"/>
      <c r="E62" s="180"/>
      <c r="F62" s="180"/>
      <c r="H62" s="21"/>
    </row>
    <row r="63" spans="1:8" ht="12.75">
      <c r="A63" s="180"/>
      <c r="B63" s="180"/>
      <c r="C63" s="180"/>
      <c r="D63" s="180"/>
      <c r="E63" s="180"/>
      <c r="F63" s="180"/>
      <c r="H63" s="21"/>
    </row>
    <row r="64" spans="1:8" ht="12.75">
      <c r="A64" s="180"/>
      <c r="B64" s="180"/>
      <c r="C64" s="180"/>
      <c r="D64" s="180"/>
      <c r="E64" s="180"/>
      <c r="F64" s="180"/>
      <c r="H64" s="21"/>
    </row>
    <row r="65" spans="1:8" ht="12.75">
      <c r="A65" s="180"/>
      <c r="B65" s="180"/>
      <c r="C65" s="180"/>
      <c r="D65" s="180"/>
      <c r="E65" s="180"/>
      <c r="F65" s="180"/>
      <c r="H65" s="21"/>
    </row>
    <row r="66" spans="1:6" ht="12.75">
      <c r="A66" s="180"/>
      <c r="B66" s="180"/>
      <c r="C66" s="180"/>
      <c r="D66" s="180"/>
      <c r="E66" s="180"/>
      <c r="F66" s="180"/>
    </row>
    <row r="67" spans="1:6" ht="12.75">
      <c r="A67" s="180"/>
      <c r="B67" s="180"/>
      <c r="C67" s="180"/>
      <c r="D67" s="180"/>
      <c r="E67" s="180"/>
      <c r="F67" s="180"/>
    </row>
    <row r="68" spans="1:6" ht="12.75">
      <c r="A68" s="180"/>
      <c r="B68" s="180"/>
      <c r="C68" s="180"/>
      <c r="D68" s="180"/>
      <c r="E68" s="180"/>
      <c r="F68" s="180"/>
    </row>
    <row r="69" spans="1:6" ht="12.75">
      <c r="A69" s="180"/>
      <c r="B69" s="180"/>
      <c r="C69" s="180"/>
      <c r="D69" s="180"/>
      <c r="E69" s="180"/>
      <c r="F69" s="180"/>
    </row>
    <row r="70" spans="1:6" ht="12.75">
      <c r="A70" s="180"/>
      <c r="B70" s="180"/>
      <c r="C70" s="180"/>
      <c r="D70" s="180"/>
      <c r="E70" s="180"/>
      <c r="F70" s="180"/>
    </row>
    <row r="71" spans="1:6" ht="12.75">
      <c r="A71" s="180"/>
      <c r="B71" s="180"/>
      <c r="C71" s="180"/>
      <c r="D71" s="180"/>
      <c r="E71" s="180"/>
      <c r="F71" s="180"/>
    </row>
    <row r="72" spans="1:6" ht="12.75">
      <c r="A72" s="180"/>
      <c r="B72" s="180"/>
      <c r="C72" s="180"/>
      <c r="D72" s="180"/>
      <c r="E72" s="180"/>
      <c r="F72" s="180"/>
    </row>
    <row r="73" spans="1:6" ht="12.75">
      <c r="A73" s="180"/>
      <c r="B73" s="180"/>
      <c r="C73" s="180"/>
      <c r="D73" s="180"/>
      <c r="E73" s="180"/>
      <c r="F73" s="180"/>
    </row>
    <row r="74" spans="1:6" ht="12.75">
      <c r="A74" s="180"/>
      <c r="B74" s="180"/>
      <c r="C74" s="180"/>
      <c r="D74" s="180"/>
      <c r="E74" s="180"/>
      <c r="F74" s="180"/>
    </row>
    <row r="75" spans="1:6" ht="12.75">
      <c r="A75" s="180"/>
      <c r="B75" s="180"/>
      <c r="C75" s="180"/>
      <c r="D75" s="180"/>
      <c r="E75" s="180"/>
      <c r="F75" s="180"/>
    </row>
    <row r="76" spans="1:6" ht="12.75">
      <c r="A76" s="180"/>
      <c r="B76" s="180"/>
      <c r="C76" s="180"/>
      <c r="D76" s="180"/>
      <c r="E76" s="180"/>
      <c r="F76" s="180"/>
    </row>
    <row r="77" spans="1:6" ht="12.75">
      <c r="A77" s="180"/>
      <c r="B77" s="180"/>
      <c r="C77" s="180"/>
      <c r="D77" s="180"/>
      <c r="E77" s="180"/>
      <c r="F77" s="180"/>
    </row>
    <row r="78" spans="1:6" ht="12.75">
      <c r="A78" s="180"/>
      <c r="B78" s="180"/>
      <c r="C78" s="180"/>
      <c r="D78" s="180"/>
      <c r="E78" s="180"/>
      <c r="F78" s="180"/>
    </row>
    <row r="79" spans="1:6" ht="12.75">
      <c r="A79" s="180"/>
      <c r="B79" s="180"/>
      <c r="C79" s="180"/>
      <c r="D79" s="180"/>
      <c r="E79" s="180"/>
      <c r="F79" s="180"/>
    </row>
    <row r="80" spans="1:6" ht="12.75">
      <c r="A80" s="180"/>
      <c r="B80" s="180"/>
      <c r="C80" s="180"/>
      <c r="D80" s="180"/>
      <c r="E80" s="180"/>
      <c r="F80" s="180"/>
    </row>
    <row r="81" spans="1:6" ht="12.75">
      <c r="A81" s="180"/>
      <c r="B81" s="180"/>
      <c r="C81" s="180"/>
      <c r="D81" s="180"/>
      <c r="E81" s="180"/>
      <c r="F81" s="180"/>
    </row>
    <row r="82" spans="1:6" ht="12.75">
      <c r="A82" s="180"/>
      <c r="B82" s="180"/>
      <c r="C82" s="180"/>
      <c r="D82" s="180"/>
      <c r="E82" s="180"/>
      <c r="F82" s="180"/>
    </row>
    <row r="83" spans="1:6" ht="12.75">
      <c r="A83" s="180"/>
      <c r="B83" s="180"/>
      <c r="C83" s="180"/>
      <c r="D83" s="180"/>
      <c r="E83" s="180"/>
      <c r="F83" s="180"/>
    </row>
    <row r="84" spans="1:6" ht="12.75">
      <c r="A84" s="180"/>
      <c r="B84" s="180"/>
      <c r="C84" s="180"/>
      <c r="D84" s="180"/>
      <c r="E84" s="180"/>
      <c r="F84" s="180"/>
    </row>
    <row r="85" spans="1:6" ht="12.75">
      <c r="A85" s="180"/>
      <c r="B85" s="180"/>
      <c r="C85" s="180"/>
      <c r="D85" s="180"/>
      <c r="E85" s="180"/>
      <c r="F85" s="180"/>
    </row>
    <row r="86" spans="1:6" ht="12.75">
      <c r="A86" s="180"/>
      <c r="B86" s="180"/>
      <c r="C86" s="180"/>
      <c r="D86" s="180"/>
      <c r="E86" s="180"/>
      <c r="F86" s="180"/>
    </row>
    <row r="87" spans="1:6" ht="12.75">
      <c r="A87" s="180"/>
      <c r="B87" s="180"/>
      <c r="C87" s="180"/>
      <c r="D87" s="180"/>
      <c r="E87" s="180"/>
      <c r="F87" s="180"/>
    </row>
    <row r="88" spans="1:6" ht="12.75">
      <c r="A88" s="180"/>
      <c r="B88" s="180"/>
      <c r="C88" s="180"/>
      <c r="D88" s="180"/>
      <c r="E88" s="180"/>
      <c r="F88" s="180"/>
    </row>
    <row r="89" spans="1:6" ht="12.75">
      <c r="A89" s="180"/>
      <c r="B89" s="180"/>
      <c r="C89" s="180"/>
      <c r="D89" s="180"/>
      <c r="E89" s="180"/>
      <c r="F89" s="180"/>
    </row>
    <row r="90" spans="1:6" ht="12.75">
      <c r="A90" s="180"/>
      <c r="B90" s="180"/>
      <c r="C90" s="180"/>
      <c r="D90" s="180"/>
      <c r="E90" s="180"/>
      <c r="F90" s="180"/>
    </row>
    <row r="91" spans="1:6" ht="12.75">
      <c r="A91" s="180"/>
      <c r="B91" s="180"/>
      <c r="C91" s="180"/>
      <c r="D91" s="180"/>
      <c r="E91" s="180"/>
      <c r="F91" s="180"/>
    </row>
    <row r="92" spans="1:6" ht="12.75">
      <c r="A92" s="180"/>
      <c r="B92" s="180"/>
      <c r="C92" s="180"/>
      <c r="D92" s="180"/>
      <c r="E92" s="180"/>
      <c r="F92" s="180"/>
    </row>
    <row r="93" spans="1:6" ht="12.75">
      <c r="A93" s="180"/>
      <c r="B93" s="180"/>
      <c r="C93" s="180"/>
      <c r="D93" s="180"/>
      <c r="E93" s="180"/>
      <c r="F93" s="180"/>
    </row>
    <row r="94" spans="1:6" ht="12.75">
      <c r="A94" s="180"/>
      <c r="B94" s="180"/>
      <c r="C94" s="180"/>
      <c r="D94" s="180"/>
      <c r="E94" s="180"/>
      <c r="F94" s="180"/>
    </row>
    <row r="95" spans="1:6" ht="12.75">
      <c r="A95" s="180"/>
      <c r="B95" s="180"/>
      <c r="C95" s="180"/>
      <c r="D95" s="180"/>
      <c r="E95" s="180"/>
      <c r="F95" s="180"/>
    </row>
    <row r="96" spans="1:6" ht="12.75">
      <c r="A96" s="180"/>
      <c r="B96" s="180"/>
      <c r="C96" s="180"/>
      <c r="D96" s="180"/>
      <c r="E96" s="180"/>
      <c r="F96" s="180"/>
    </row>
    <row r="97" spans="1:6" ht="12.75">
      <c r="A97" s="180"/>
      <c r="B97" s="180"/>
      <c r="C97" s="180"/>
      <c r="D97" s="180"/>
      <c r="E97" s="180"/>
      <c r="F97" s="180"/>
    </row>
    <row r="98" spans="1:6" ht="12.75">
      <c r="A98" s="180"/>
      <c r="B98" s="180"/>
      <c r="C98" s="180"/>
      <c r="D98" s="180"/>
      <c r="E98" s="180"/>
      <c r="F98" s="180"/>
    </row>
    <row r="99" spans="1:6" ht="12.75">
      <c r="A99" s="180"/>
      <c r="B99" s="180"/>
      <c r="C99" s="180"/>
      <c r="D99" s="180"/>
      <c r="E99" s="180"/>
      <c r="F99" s="180"/>
    </row>
    <row r="100" spans="1:6" ht="12.75">
      <c r="A100" s="180"/>
      <c r="B100" s="180"/>
      <c r="C100" s="180"/>
      <c r="D100" s="180"/>
      <c r="E100" s="180"/>
      <c r="F100" s="180"/>
    </row>
    <row r="101" spans="1:6" ht="12.75">
      <c r="A101" s="180"/>
      <c r="B101" s="180"/>
      <c r="C101" s="180"/>
      <c r="D101" s="180"/>
      <c r="E101" s="180"/>
      <c r="F101" s="180"/>
    </row>
    <row r="102" spans="1:6" ht="12.75">
      <c r="A102" s="180"/>
      <c r="B102" s="180"/>
      <c r="C102" s="180"/>
      <c r="D102" s="180"/>
      <c r="E102" s="180"/>
      <c r="F102" s="180"/>
    </row>
    <row r="103" spans="1:6" ht="12.75">
      <c r="A103" s="180"/>
      <c r="B103" s="180"/>
      <c r="C103" s="180"/>
      <c r="D103" s="180"/>
      <c r="E103" s="180"/>
      <c r="F103" s="180"/>
    </row>
    <row r="104" spans="1:6" ht="12.75">
      <c r="A104" s="180"/>
      <c r="B104" s="180"/>
      <c r="C104" s="180"/>
      <c r="D104" s="180"/>
      <c r="E104" s="180"/>
      <c r="F104" s="180"/>
    </row>
    <row r="105" spans="1:6" ht="12.75">
      <c r="A105" s="180"/>
      <c r="B105" s="180"/>
      <c r="C105" s="180"/>
      <c r="D105" s="180"/>
      <c r="E105" s="180"/>
      <c r="F105" s="180"/>
    </row>
    <row r="106" spans="1:6" ht="12.75">
      <c r="A106" s="180"/>
      <c r="B106" s="180"/>
      <c r="C106" s="180"/>
      <c r="D106" s="180"/>
      <c r="E106" s="180"/>
      <c r="F106" s="180"/>
    </row>
    <row r="107" spans="1:6" ht="12.75">
      <c r="A107" s="180"/>
      <c r="B107" s="180"/>
      <c r="C107" s="180"/>
      <c r="D107" s="180"/>
      <c r="E107" s="180"/>
      <c r="F107" s="180"/>
    </row>
    <row r="108" spans="1:6" ht="12.75">
      <c r="A108" s="180"/>
      <c r="B108" s="180"/>
      <c r="C108" s="180"/>
      <c r="D108" s="180"/>
      <c r="E108" s="180"/>
      <c r="F108" s="180"/>
    </row>
    <row r="109" spans="1:6" ht="12.75">
      <c r="A109" s="180"/>
      <c r="B109" s="180"/>
      <c r="C109" s="180"/>
      <c r="D109" s="180"/>
      <c r="E109" s="180"/>
      <c r="F109" s="180"/>
    </row>
    <row r="110" spans="1:6" ht="12.75">
      <c r="A110" s="180"/>
      <c r="B110" s="180"/>
      <c r="C110" s="180"/>
      <c r="D110" s="180"/>
      <c r="E110" s="180"/>
      <c r="F110" s="180"/>
    </row>
    <row r="111" spans="1:6" ht="12.75">
      <c r="A111" s="180"/>
      <c r="B111" s="180"/>
      <c r="C111" s="180"/>
      <c r="D111" s="180"/>
      <c r="E111" s="180"/>
      <c r="F111" s="180"/>
    </row>
    <row r="112" spans="1:6" ht="12.75">
      <c r="A112" s="180"/>
      <c r="B112" s="180"/>
      <c r="C112" s="180"/>
      <c r="D112" s="180"/>
      <c r="E112" s="180"/>
      <c r="F112" s="180"/>
    </row>
    <row r="113" spans="1:6" ht="12.75">
      <c r="A113" s="180"/>
      <c r="B113" s="180"/>
      <c r="C113" s="180"/>
      <c r="D113" s="180"/>
      <c r="E113" s="180"/>
      <c r="F113" s="180"/>
    </row>
    <row r="114" spans="1:6" ht="12.75">
      <c r="A114" s="180"/>
      <c r="B114" s="180"/>
      <c r="C114" s="180"/>
      <c r="D114" s="180"/>
      <c r="E114" s="180"/>
      <c r="F114" s="180"/>
    </row>
    <row r="115" spans="1:6" ht="12.75">
      <c r="A115" s="180"/>
      <c r="B115" s="180"/>
      <c r="C115" s="180"/>
      <c r="D115" s="180"/>
      <c r="E115" s="180"/>
      <c r="F115" s="180"/>
    </row>
    <row r="116" spans="1:6" ht="12.75">
      <c r="A116" s="180"/>
      <c r="B116" s="180"/>
      <c r="C116" s="180"/>
      <c r="D116" s="180"/>
      <c r="E116" s="180"/>
      <c r="F116" s="180"/>
    </row>
    <row r="117" spans="1:6" ht="12.75">
      <c r="A117" s="180"/>
      <c r="B117" s="180"/>
      <c r="C117" s="180"/>
      <c r="D117" s="180"/>
      <c r="E117" s="180"/>
      <c r="F117" s="180"/>
    </row>
    <row r="118" spans="1:6" ht="12.75">
      <c r="A118" s="180"/>
      <c r="B118" s="180"/>
      <c r="C118" s="180"/>
      <c r="D118" s="180"/>
      <c r="E118" s="180"/>
      <c r="F118" s="180"/>
    </row>
    <row r="119" spans="1:6" ht="12.75">
      <c r="A119" s="180"/>
      <c r="B119" s="180"/>
      <c r="C119" s="180"/>
      <c r="D119" s="180"/>
      <c r="E119" s="180"/>
      <c r="F119" s="180"/>
    </row>
    <row r="120" spans="1:6" ht="12.75">
      <c r="A120" s="180"/>
      <c r="B120" s="180"/>
      <c r="C120" s="180"/>
      <c r="D120" s="180"/>
      <c r="E120" s="180"/>
      <c r="F120" s="180"/>
    </row>
    <row r="121" spans="1:6" ht="12.75">
      <c r="A121" s="180"/>
      <c r="B121" s="180"/>
      <c r="C121" s="180"/>
      <c r="D121" s="180"/>
      <c r="E121" s="180"/>
      <c r="F121" s="180"/>
    </row>
    <row r="122" spans="1:6" ht="12.75">
      <c r="A122" s="180"/>
      <c r="B122" s="180"/>
      <c r="C122" s="180"/>
      <c r="D122" s="180"/>
      <c r="E122" s="180"/>
      <c r="F122" s="180"/>
    </row>
    <row r="123" spans="1:6" ht="12.75">
      <c r="A123" s="180"/>
      <c r="B123" s="180"/>
      <c r="C123" s="180"/>
      <c r="D123" s="180"/>
      <c r="E123" s="180"/>
      <c r="F123" s="180"/>
    </row>
    <row r="124" ht="12.75">
      <c r="A124" s="180"/>
    </row>
  </sheetData>
  <sheetProtection/>
  <hyperlinks>
    <hyperlink ref="A11" location="'2'!A1" display="Správní poplatky"/>
  </hyperlinks>
  <printOptions/>
  <pageMargins left="0.7874015748031497" right="0.7874015748031497" top="0.5905511811023623" bottom="0.7874015748031497" header="0.5118110236220472" footer="0.5118110236220472"/>
  <pageSetup firstPageNumber="3" useFirstPageNumber="1" horizontalDpi="600" verticalDpi="600" orientation="portrait" paperSize="9" r:id="rId1"/>
  <headerFooter alignWithMargins="0">
    <oddFooter>&amp;L&amp;A&amp;R&amp;P</oddFooter>
  </headerFooter>
</worksheet>
</file>

<file path=xl/worksheets/sheet30.xml><?xml version="1.0" encoding="utf-8"?>
<worksheet xmlns="http://schemas.openxmlformats.org/spreadsheetml/2006/main" xmlns:r="http://schemas.openxmlformats.org/officeDocument/2006/relationships">
  <dimension ref="A1:M26"/>
  <sheetViews>
    <sheetView zoomScalePageLayoutView="0" workbookViewId="0" topLeftCell="A1">
      <selection activeCell="B94" sqref="B94"/>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34.00390625" style="0" customWidth="1"/>
    <col min="7" max="7" width="13.625" style="0" customWidth="1"/>
    <col min="8" max="8" width="11.50390625" style="0" customWidth="1"/>
    <col min="9" max="9" width="18.125" style="0" customWidth="1"/>
  </cols>
  <sheetData>
    <row r="1" ht="13.5" thickBot="1">
      <c r="A1" s="1" t="s">
        <v>195</v>
      </c>
    </row>
    <row r="2" spans="1:11" ht="14.25" customHeight="1" thickBot="1">
      <c r="A2" s="9" t="s">
        <v>235</v>
      </c>
      <c r="B2" s="8" t="s">
        <v>236</v>
      </c>
      <c r="C2" s="4" t="s">
        <v>36</v>
      </c>
      <c r="D2" s="4" t="s">
        <v>282</v>
      </c>
      <c r="E2" s="4" t="s">
        <v>283</v>
      </c>
      <c r="F2" s="26" t="s">
        <v>284</v>
      </c>
      <c r="G2" s="19" t="s">
        <v>253</v>
      </c>
      <c r="H2" s="19" t="s">
        <v>254</v>
      </c>
      <c r="I2" s="19" t="s">
        <v>255</v>
      </c>
      <c r="J2" s="209" t="s">
        <v>256</v>
      </c>
      <c r="K2" s="209" t="s">
        <v>257</v>
      </c>
    </row>
    <row r="3" spans="1:11" ht="14.25" customHeight="1">
      <c r="A3" s="327">
        <v>301</v>
      </c>
      <c r="B3" s="327">
        <v>2212</v>
      </c>
      <c r="C3" s="325">
        <v>5166</v>
      </c>
      <c r="D3" s="325">
        <v>1</v>
      </c>
      <c r="E3" s="325">
        <v>0</v>
      </c>
      <c r="F3" s="17" t="s">
        <v>25</v>
      </c>
      <c r="G3" s="612">
        <v>0</v>
      </c>
      <c r="H3" s="612">
        <v>65</v>
      </c>
      <c r="I3" s="612">
        <v>61.71</v>
      </c>
      <c r="J3" s="239">
        <v>0</v>
      </c>
      <c r="K3" s="239">
        <f>I3/H3%</f>
        <v>94.93846153846154</v>
      </c>
    </row>
    <row r="4" spans="1:11" ht="13.5" thickBot="1">
      <c r="A4" s="6">
        <v>301</v>
      </c>
      <c r="B4" s="6">
        <v>2212</v>
      </c>
      <c r="C4" s="6">
        <v>5901</v>
      </c>
      <c r="D4" s="6">
        <v>1</v>
      </c>
      <c r="E4" s="6">
        <v>0</v>
      </c>
      <c r="F4" s="6" t="s">
        <v>218</v>
      </c>
      <c r="G4" s="75">
        <v>600</v>
      </c>
      <c r="H4" s="75">
        <v>600</v>
      </c>
      <c r="I4" s="75">
        <v>0</v>
      </c>
      <c r="J4" s="253">
        <f>I4/G4%</f>
        <v>0</v>
      </c>
      <c r="K4" s="253">
        <v>0</v>
      </c>
    </row>
    <row r="5" spans="1:13" ht="13.5" thickBot="1">
      <c r="A5" s="9" t="s">
        <v>289</v>
      </c>
      <c r="B5" s="10"/>
      <c r="C5" s="10"/>
      <c r="D5" s="10"/>
      <c r="E5" s="10"/>
      <c r="F5" s="14"/>
      <c r="G5" s="65">
        <f>G3+G4</f>
        <v>600</v>
      </c>
      <c r="H5" s="65">
        <f>H3+H4</f>
        <v>665</v>
      </c>
      <c r="I5" s="65">
        <f>I3+I4</f>
        <v>61.71</v>
      </c>
      <c r="J5" s="247">
        <f>I5/G5%</f>
        <v>10.285</v>
      </c>
      <c r="K5" s="248">
        <f>I5/H5%</f>
        <v>9.2796992481203</v>
      </c>
      <c r="M5" s="21"/>
    </row>
    <row r="6" spans="1:13" ht="12.75">
      <c r="A6" s="13"/>
      <c r="B6" s="15"/>
      <c r="C6" s="15"/>
      <c r="D6" s="15"/>
      <c r="E6" s="15"/>
      <c r="F6" s="15"/>
      <c r="G6" s="67"/>
      <c r="H6" s="67"/>
      <c r="I6" s="67"/>
      <c r="J6" s="274"/>
      <c r="K6" s="274"/>
      <c r="M6" s="21"/>
    </row>
    <row r="7" spans="1:11" ht="12.75">
      <c r="A7" s="47" t="s">
        <v>460</v>
      </c>
      <c r="B7" s="23"/>
      <c r="C7" s="23"/>
      <c r="D7" s="23"/>
      <c r="E7" s="23"/>
      <c r="F7" s="23"/>
      <c r="G7" s="67"/>
      <c r="H7" s="67"/>
      <c r="I7" s="67"/>
      <c r="J7" s="21"/>
      <c r="K7" s="21"/>
    </row>
    <row r="8" spans="1:13" ht="30" customHeight="1">
      <c r="A8" s="725" t="s">
        <v>791</v>
      </c>
      <c r="B8" s="726"/>
      <c r="C8" s="726"/>
      <c r="D8" s="726"/>
      <c r="E8" s="726"/>
      <c r="F8" s="726"/>
      <c r="G8" s="726"/>
      <c r="H8" s="713"/>
      <c r="I8" s="713"/>
      <c r="J8" s="713"/>
      <c r="K8" s="713"/>
      <c r="M8" s="21"/>
    </row>
    <row r="9" spans="1:11" ht="15" customHeight="1">
      <c r="A9" s="21"/>
      <c r="B9" s="21"/>
      <c r="C9" s="21"/>
      <c r="D9" s="21"/>
      <c r="E9" s="21"/>
      <c r="F9" s="21"/>
      <c r="G9" s="21"/>
      <c r="H9" s="21"/>
      <c r="I9" s="21"/>
      <c r="J9" s="21"/>
      <c r="K9" s="21"/>
    </row>
    <row r="10" spans="1:11" ht="12.75">
      <c r="A10" s="21"/>
      <c r="B10" s="21"/>
      <c r="C10" s="21"/>
      <c r="D10" s="21"/>
      <c r="E10" s="21"/>
      <c r="F10" s="21"/>
      <c r="G10" s="21"/>
      <c r="H10" s="21"/>
      <c r="I10" s="21"/>
      <c r="J10" s="21"/>
      <c r="K10" s="21"/>
    </row>
    <row r="26" spans="2:4" ht="12.75">
      <c r="B26" s="739"/>
      <c r="C26" s="739"/>
      <c r="D26" s="739"/>
    </row>
  </sheetData>
  <sheetProtection/>
  <mergeCells count="2">
    <mergeCell ref="B26:D26"/>
    <mergeCell ref="A8:K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1.xml><?xml version="1.0" encoding="utf-8"?>
<worksheet xmlns="http://schemas.openxmlformats.org/spreadsheetml/2006/main" xmlns:r="http://schemas.openxmlformats.org/officeDocument/2006/relationships">
  <dimension ref="A1:M61"/>
  <sheetViews>
    <sheetView workbookViewId="0" topLeftCell="A44">
      <selection activeCell="D65" sqref="D65"/>
    </sheetView>
  </sheetViews>
  <sheetFormatPr defaultColWidth="9.00390625" defaultRowHeight="12.75"/>
  <cols>
    <col min="1" max="1" width="5.375" style="0" customWidth="1"/>
    <col min="2" max="2" width="6.50390625" style="0" customWidth="1"/>
    <col min="3" max="3" width="6.625" style="0" customWidth="1"/>
    <col min="4" max="4" width="8.375" style="0" customWidth="1"/>
    <col min="5" max="5" width="10.50390625" style="0" customWidth="1"/>
    <col min="6" max="6" width="34.875" style="0" customWidth="1"/>
    <col min="7" max="7" width="12.125" style="0" customWidth="1"/>
    <col min="8" max="8" width="11.625" style="0" customWidth="1"/>
    <col min="9" max="9" width="16.625" style="0" customWidth="1"/>
  </cols>
  <sheetData>
    <row r="1" spans="1:3" ht="13.5" thickBot="1">
      <c r="A1" s="41" t="s">
        <v>157</v>
      </c>
      <c r="B1" s="42"/>
      <c r="C1" s="42"/>
    </row>
    <row r="2" spans="1:11" ht="14.25" customHeight="1" thickBot="1">
      <c r="A2" s="439" t="s">
        <v>235</v>
      </c>
      <c r="B2" s="329" t="s">
        <v>236</v>
      </c>
      <c r="C2" s="330" t="s">
        <v>36</v>
      </c>
      <c r="D2" s="330" t="s">
        <v>282</v>
      </c>
      <c r="E2" s="330" t="s">
        <v>283</v>
      </c>
      <c r="F2" s="437" t="s">
        <v>284</v>
      </c>
      <c r="G2" s="392" t="s">
        <v>253</v>
      </c>
      <c r="H2" s="392" t="s">
        <v>254</v>
      </c>
      <c r="I2" s="392" t="s">
        <v>255</v>
      </c>
      <c r="J2" s="393" t="s">
        <v>256</v>
      </c>
      <c r="K2" s="393" t="s">
        <v>257</v>
      </c>
    </row>
    <row r="3" spans="1:13" s="11" customFormat="1" ht="12.75">
      <c r="A3" s="104">
        <v>450</v>
      </c>
      <c r="B3" s="104">
        <v>3111</v>
      </c>
      <c r="C3" s="104">
        <v>5141</v>
      </c>
      <c r="D3" s="104">
        <v>50</v>
      </c>
      <c r="E3" s="104">
        <v>0</v>
      </c>
      <c r="F3" s="93" t="s">
        <v>237</v>
      </c>
      <c r="G3" s="68">
        <v>412.5</v>
      </c>
      <c r="H3" s="68">
        <v>412.5</v>
      </c>
      <c r="I3" s="68">
        <v>406.16</v>
      </c>
      <c r="J3" s="510">
        <f aca="true" t="shared" si="0" ref="J3:J32">I3/G3%</f>
        <v>98.46303030303031</v>
      </c>
      <c r="K3" s="78">
        <f>I3/H3%</f>
        <v>98.46303030303031</v>
      </c>
      <c r="M3"/>
    </row>
    <row r="4" spans="1:11" ht="12.75">
      <c r="A4" s="104">
        <v>450</v>
      </c>
      <c r="B4" s="24">
        <v>3111</v>
      </c>
      <c r="C4" s="24">
        <v>5164</v>
      </c>
      <c r="D4" s="104">
        <v>50</v>
      </c>
      <c r="E4" s="24">
        <v>0</v>
      </c>
      <c r="F4" s="24" t="s">
        <v>214</v>
      </c>
      <c r="G4" s="78">
        <v>220</v>
      </c>
      <c r="H4" s="78">
        <v>220</v>
      </c>
      <c r="I4" s="78">
        <v>208.08</v>
      </c>
      <c r="J4" s="451">
        <f t="shared" si="0"/>
        <v>94.58181818181818</v>
      </c>
      <c r="K4" s="78">
        <f aca="true" t="shared" si="1" ref="K4:K32">I4/H4%</f>
        <v>94.58181818181818</v>
      </c>
    </row>
    <row r="5" spans="1:11" ht="12.75">
      <c r="A5" s="104">
        <v>450</v>
      </c>
      <c r="B5" s="24">
        <v>3111</v>
      </c>
      <c r="C5" s="24">
        <v>5166</v>
      </c>
      <c r="D5" s="104">
        <v>50</v>
      </c>
      <c r="E5" s="24">
        <v>0</v>
      </c>
      <c r="F5" s="24" t="s">
        <v>25</v>
      </c>
      <c r="G5" s="78">
        <v>267.9</v>
      </c>
      <c r="H5" s="78">
        <v>307.9</v>
      </c>
      <c r="I5" s="78">
        <v>269.26</v>
      </c>
      <c r="J5" s="451">
        <f t="shared" si="0"/>
        <v>100.5076521089959</v>
      </c>
      <c r="K5" s="78">
        <f t="shared" si="1"/>
        <v>87.45047093212082</v>
      </c>
    </row>
    <row r="6" spans="1:11" ht="12.75">
      <c r="A6" s="104">
        <v>450</v>
      </c>
      <c r="B6" s="24">
        <v>3111</v>
      </c>
      <c r="C6" s="24">
        <v>5169</v>
      </c>
      <c r="D6" s="104">
        <v>50</v>
      </c>
      <c r="E6" s="24">
        <v>0</v>
      </c>
      <c r="F6" s="24" t="s">
        <v>26</v>
      </c>
      <c r="G6" s="78">
        <v>1350.9</v>
      </c>
      <c r="H6" s="78">
        <v>2062</v>
      </c>
      <c r="I6" s="78">
        <v>1998.14</v>
      </c>
      <c r="J6" s="451">
        <f t="shared" si="0"/>
        <v>147.9117625286846</v>
      </c>
      <c r="K6" s="78">
        <f t="shared" si="1"/>
        <v>96.90300678952474</v>
      </c>
    </row>
    <row r="7" spans="1:11" ht="12.75">
      <c r="A7" s="104">
        <v>450</v>
      </c>
      <c r="B7" s="24">
        <v>3111</v>
      </c>
      <c r="C7" s="24">
        <v>5171</v>
      </c>
      <c r="D7" s="104">
        <v>50</v>
      </c>
      <c r="E7" s="24">
        <v>0</v>
      </c>
      <c r="F7" s="24" t="s">
        <v>15</v>
      </c>
      <c r="G7" s="78">
        <v>2850</v>
      </c>
      <c r="H7" s="78">
        <v>3701.7</v>
      </c>
      <c r="I7" s="78">
        <v>3539.23</v>
      </c>
      <c r="J7" s="451">
        <f t="shared" si="0"/>
        <v>124.18350877192982</v>
      </c>
      <c r="K7" s="78">
        <f t="shared" si="1"/>
        <v>95.61093551611422</v>
      </c>
    </row>
    <row r="8" spans="1:11" ht="12.75">
      <c r="A8" s="104">
        <v>450</v>
      </c>
      <c r="B8" s="24">
        <v>3113</v>
      </c>
      <c r="C8" s="24">
        <v>5136</v>
      </c>
      <c r="D8" s="104">
        <v>50</v>
      </c>
      <c r="E8" s="24">
        <v>0</v>
      </c>
      <c r="F8" s="93" t="s">
        <v>120</v>
      </c>
      <c r="G8" s="78">
        <v>225</v>
      </c>
      <c r="H8" s="78">
        <v>0</v>
      </c>
      <c r="I8" s="78">
        <v>0</v>
      </c>
      <c r="J8" s="451">
        <v>0</v>
      </c>
      <c r="K8" s="78">
        <v>0</v>
      </c>
    </row>
    <row r="9" spans="1:11" ht="12.75">
      <c r="A9" s="104">
        <v>450</v>
      </c>
      <c r="B9" s="24">
        <v>3113</v>
      </c>
      <c r="C9" s="24">
        <v>5137</v>
      </c>
      <c r="D9" s="104">
        <v>80765</v>
      </c>
      <c r="E9" s="24">
        <v>118</v>
      </c>
      <c r="F9" s="93" t="s">
        <v>63</v>
      </c>
      <c r="G9" s="78">
        <v>0</v>
      </c>
      <c r="H9" s="78">
        <v>3000</v>
      </c>
      <c r="I9" s="78">
        <v>2968.4</v>
      </c>
      <c r="J9" s="451">
        <v>0</v>
      </c>
      <c r="K9" s="78">
        <f t="shared" si="1"/>
        <v>98.94666666666667</v>
      </c>
    </row>
    <row r="10" spans="1:11" ht="12.75">
      <c r="A10" s="104">
        <v>450</v>
      </c>
      <c r="B10" s="24">
        <v>3113</v>
      </c>
      <c r="C10" s="24">
        <v>5141</v>
      </c>
      <c r="D10" s="104">
        <v>50</v>
      </c>
      <c r="E10" s="24">
        <v>0</v>
      </c>
      <c r="F10" s="93" t="s">
        <v>237</v>
      </c>
      <c r="G10" s="78">
        <v>550.6</v>
      </c>
      <c r="H10" s="78">
        <v>550.6</v>
      </c>
      <c r="I10" s="78">
        <v>550.55</v>
      </c>
      <c r="J10" s="451">
        <f t="shared" si="0"/>
        <v>99.99091899745731</v>
      </c>
      <c r="K10" s="78">
        <f t="shared" si="1"/>
        <v>99.99091899745731</v>
      </c>
    </row>
    <row r="11" spans="1:11" ht="12.75">
      <c r="A11" s="104">
        <v>450</v>
      </c>
      <c r="B11" s="24">
        <v>3113</v>
      </c>
      <c r="C11" s="24">
        <v>5164</v>
      </c>
      <c r="D11" s="104">
        <v>50</v>
      </c>
      <c r="E11" s="24">
        <v>0</v>
      </c>
      <c r="F11" s="24" t="s">
        <v>214</v>
      </c>
      <c r="G11" s="78">
        <v>79.4</v>
      </c>
      <c r="H11" s="78">
        <v>79.4</v>
      </c>
      <c r="I11" s="78">
        <v>76.19</v>
      </c>
      <c r="J11" s="451">
        <f t="shared" si="0"/>
        <v>95.95717884130981</v>
      </c>
      <c r="K11" s="78">
        <f t="shared" si="1"/>
        <v>95.95717884130981</v>
      </c>
    </row>
    <row r="12" spans="1:11" ht="12.75">
      <c r="A12" s="104">
        <v>450</v>
      </c>
      <c r="B12" s="24">
        <v>3113</v>
      </c>
      <c r="C12" s="24">
        <v>5166</v>
      </c>
      <c r="D12" s="104">
        <v>50</v>
      </c>
      <c r="E12" s="24">
        <v>0</v>
      </c>
      <c r="F12" s="24" t="s">
        <v>25</v>
      </c>
      <c r="G12" s="78">
        <v>596.5</v>
      </c>
      <c r="H12" s="78">
        <v>794.9</v>
      </c>
      <c r="I12" s="78">
        <v>794.83</v>
      </c>
      <c r="J12" s="451">
        <f t="shared" si="0"/>
        <v>133.24895222129086</v>
      </c>
      <c r="K12" s="78">
        <f t="shared" si="1"/>
        <v>99.991193860863</v>
      </c>
    </row>
    <row r="13" spans="1:11" ht="12.75">
      <c r="A13" s="104">
        <v>450</v>
      </c>
      <c r="B13" s="24">
        <v>3113</v>
      </c>
      <c r="C13" s="24">
        <v>5167</v>
      </c>
      <c r="D13" s="104">
        <v>50</v>
      </c>
      <c r="E13" s="24">
        <v>98</v>
      </c>
      <c r="F13" s="24" t="s">
        <v>76</v>
      </c>
      <c r="G13" s="78">
        <v>0</v>
      </c>
      <c r="H13" s="78">
        <v>52.5</v>
      </c>
      <c r="I13" s="78">
        <v>52.5</v>
      </c>
      <c r="J13" s="451">
        <v>0</v>
      </c>
      <c r="K13" s="78">
        <v>0</v>
      </c>
    </row>
    <row r="14" spans="1:11" ht="12.75">
      <c r="A14" s="104">
        <v>450</v>
      </c>
      <c r="B14" s="24">
        <v>3113</v>
      </c>
      <c r="C14" s="24">
        <v>5169</v>
      </c>
      <c r="D14" s="104">
        <v>50</v>
      </c>
      <c r="E14" s="24">
        <v>0</v>
      </c>
      <c r="F14" s="24" t="s">
        <v>26</v>
      </c>
      <c r="G14" s="78">
        <v>993.8</v>
      </c>
      <c r="H14" s="78">
        <v>1435.2</v>
      </c>
      <c r="I14" s="78">
        <v>1367.22</v>
      </c>
      <c r="J14" s="451">
        <f t="shared" si="0"/>
        <v>137.57496478164623</v>
      </c>
      <c r="K14" s="78">
        <f t="shared" si="1"/>
        <v>95.2633779264214</v>
      </c>
    </row>
    <row r="15" spans="1:11" ht="12.75">
      <c r="A15" s="104">
        <v>450</v>
      </c>
      <c r="B15" s="24">
        <v>3113</v>
      </c>
      <c r="C15" s="24">
        <v>5169</v>
      </c>
      <c r="D15" s="104">
        <v>50</v>
      </c>
      <c r="E15" s="24">
        <v>98</v>
      </c>
      <c r="F15" s="24" t="s">
        <v>26</v>
      </c>
      <c r="G15" s="78">
        <v>0</v>
      </c>
      <c r="H15" s="78">
        <v>134</v>
      </c>
      <c r="I15" s="78">
        <v>129.2</v>
      </c>
      <c r="J15" s="451">
        <v>0</v>
      </c>
      <c r="K15" s="78">
        <v>0</v>
      </c>
    </row>
    <row r="16" spans="1:11" ht="12.75">
      <c r="A16" s="104">
        <v>450</v>
      </c>
      <c r="B16" s="24">
        <v>3113</v>
      </c>
      <c r="C16" s="24">
        <v>5171</v>
      </c>
      <c r="D16" s="104">
        <v>50</v>
      </c>
      <c r="E16" s="24">
        <v>0</v>
      </c>
      <c r="F16" s="24" t="s">
        <v>15</v>
      </c>
      <c r="G16" s="78">
        <v>4319</v>
      </c>
      <c r="H16" s="78">
        <v>3959</v>
      </c>
      <c r="I16" s="78">
        <v>3797.03</v>
      </c>
      <c r="J16" s="451">
        <f t="shared" si="0"/>
        <v>87.9145635563788</v>
      </c>
      <c r="K16" s="78">
        <f t="shared" si="1"/>
        <v>95.90881535741349</v>
      </c>
    </row>
    <row r="17" spans="1:11" ht="12.75">
      <c r="A17" s="104">
        <v>450</v>
      </c>
      <c r="B17" s="24">
        <v>3119</v>
      </c>
      <c r="C17" s="24">
        <v>5141</v>
      </c>
      <c r="D17" s="104">
        <v>50</v>
      </c>
      <c r="E17" s="24">
        <v>0</v>
      </c>
      <c r="F17" s="93" t="s">
        <v>237</v>
      </c>
      <c r="G17" s="78">
        <v>16.9</v>
      </c>
      <c r="H17" s="78">
        <v>16.9</v>
      </c>
      <c r="I17" s="78">
        <v>16.81</v>
      </c>
      <c r="J17" s="451">
        <f t="shared" si="0"/>
        <v>99.46745562130178</v>
      </c>
      <c r="K17" s="78">
        <f t="shared" si="1"/>
        <v>99.46745562130178</v>
      </c>
    </row>
    <row r="18" spans="1:11" ht="12.75">
      <c r="A18" s="207">
        <v>450</v>
      </c>
      <c r="B18" s="24">
        <v>3119</v>
      </c>
      <c r="C18" s="24">
        <v>5149</v>
      </c>
      <c r="D18" s="207">
        <v>50</v>
      </c>
      <c r="E18" s="24">
        <v>0</v>
      </c>
      <c r="F18" s="24" t="s">
        <v>447</v>
      </c>
      <c r="G18" s="78">
        <v>1100</v>
      </c>
      <c r="H18" s="78">
        <v>1</v>
      </c>
      <c r="I18" s="78">
        <v>0.11</v>
      </c>
      <c r="J18" s="451">
        <v>0</v>
      </c>
      <c r="K18" s="78">
        <f t="shared" si="1"/>
        <v>11</v>
      </c>
    </row>
    <row r="19" spans="1:11" ht="12.75">
      <c r="A19" s="104">
        <v>450</v>
      </c>
      <c r="B19" s="24">
        <v>3119</v>
      </c>
      <c r="C19" s="24">
        <v>5164</v>
      </c>
      <c r="D19" s="104">
        <v>50</v>
      </c>
      <c r="E19" s="24">
        <v>0</v>
      </c>
      <c r="F19" s="24" t="s">
        <v>214</v>
      </c>
      <c r="G19" s="78">
        <v>20</v>
      </c>
      <c r="H19" s="78">
        <v>21.4</v>
      </c>
      <c r="I19" s="78">
        <v>21.4</v>
      </c>
      <c r="J19" s="451">
        <f t="shared" si="0"/>
        <v>106.99999999999999</v>
      </c>
      <c r="K19" s="78">
        <f t="shared" si="1"/>
        <v>100</v>
      </c>
    </row>
    <row r="20" spans="1:11" ht="12.75">
      <c r="A20" s="104">
        <v>450</v>
      </c>
      <c r="B20" s="24">
        <v>3119</v>
      </c>
      <c r="C20" s="24">
        <v>5166</v>
      </c>
      <c r="D20" s="104">
        <v>50</v>
      </c>
      <c r="E20" s="24">
        <v>0</v>
      </c>
      <c r="F20" s="24" t="s">
        <v>25</v>
      </c>
      <c r="G20" s="78">
        <v>18.3</v>
      </c>
      <c r="H20" s="78">
        <v>22</v>
      </c>
      <c r="I20" s="78">
        <v>21.84</v>
      </c>
      <c r="J20" s="451">
        <f t="shared" si="0"/>
        <v>119.34426229508198</v>
      </c>
      <c r="K20" s="78">
        <f t="shared" si="1"/>
        <v>99.27272727272727</v>
      </c>
    </row>
    <row r="21" spans="1:11" ht="12.75">
      <c r="A21" s="104">
        <v>450</v>
      </c>
      <c r="B21" s="24">
        <v>3119</v>
      </c>
      <c r="C21" s="24">
        <v>5169</v>
      </c>
      <c r="D21" s="104">
        <v>50</v>
      </c>
      <c r="E21" s="24">
        <v>0</v>
      </c>
      <c r="F21" s="24" t="s">
        <v>26</v>
      </c>
      <c r="G21" s="78">
        <v>286.5</v>
      </c>
      <c r="H21" s="78">
        <v>266.5</v>
      </c>
      <c r="I21" s="78">
        <v>249.84</v>
      </c>
      <c r="J21" s="451">
        <f t="shared" si="0"/>
        <v>87.20418848167539</v>
      </c>
      <c r="K21" s="78">
        <f t="shared" si="1"/>
        <v>93.74859287054409</v>
      </c>
    </row>
    <row r="22" spans="1:11" ht="12.75">
      <c r="A22" s="104">
        <v>450</v>
      </c>
      <c r="B22" s="24">
        <v>3119</v>
      </c>
      <c r="C22" s="24">
        <v>5171</v>
      </c>
      <c r="D22" s="104">
        <v>50</v>
      </c>
      <c r="E22" s="24">
        <v>0</v>
      </c>
      <c r="F22" s="24" t="s">
        <v>15</v>
      </c>
      <c r="G22" s="78">
        <v>150</v>
      </c>
      <c r="H22" s="78">
        <v>55</v>
      </c>
      <c r="I22" s="78">
        <v>32.28</v>
      </c>
      <c r="J22" s="451">
        <f t="shared" si="0"/>
        <v>21.52</v>
      </c>
      <c r="K22" s="78">
        <f t="shared" si="1"/>
        <v>58.69090909090909</v>
      </c>
    </row>
    <row r="23" spans="1:11" ht="12.75">
      <c r="A23" s="104">
        <v>450</v>
      </c>
      <c r="B23" s="36">
        <v>3119</v>
      </c>
      <c r="C23" s="36">
        <v>5175</v>
      </c>
      <c r="D23" s="104">
        <v>50</v>
      </c>
      <c r="E23" s="36">
        <v>0</v>
      </c>
      <c r="F23" s="36" t="s">
        <v>222</v>
      </c>
      <c r="G23" s="78">
        <v>53</v>
      </c>
      <c r="H23" s="78">
        <v>51.6</v>
      </c>
      <c r="I23" s="78">
        <v>51.3</v>
      </c>
      <c r="J23" s="451">
        <f t="shared" si="0"/>
        <v>96.79245283018867</v>
      </c>
      <c r="K23" s="78">
        <f t="shared" si="1"/>
        <v>99.41860465116278</v>
      </c>
    </row>
    <row r="24" spans="1:11" ht="12.75">
      <c r="A24" s="104">
        <v>450</v>
      </c>
      <c r="B24" s="36">
        <v>3119</v>
      </c>
      <c r="C24" s="36">
        <v>5194</v>
      </c>
      <c r="D24" s="104">
        <v>50</v>
      </c>
      <c r="E24" s="36">
        <v>0</v>
      </c>
      <c r="F24" s="36" t="s">
        <v>223</v>
      </c>
      <c r="G24" s="78">
        <v>30</v>
      </c>
      <c r="H24" s="78">
        <v>30</v>
      </c>
      <c r="I24" s="78">
        <v>29.58</v>
      </c>
      <c r="J24" s="451">
        <f t="shared" si="0"/>
        <v>98.6</v>
      </c>
      <c r="K24" s="78">
        <f t="shared" si="1"/>
        <v>98.6</v>
      </c>
    </row>
    <row r="25" spans="1:11" ht="12.75">
      <c r="A25" s="104">
        <v>450</v>
      </c>
      <c r="B25" s="36">
        <v>3119</v>
      </c>
      <c r="C25" s="36">
        <v>5362</v>
      </c>
      <c r="D25" s="104">
        <v>50</v>
      </c>
      <c r="E25" s="36">
        <v>0</v>
      </c>
      <c r="F25" s="36" t="s">
        <v>242</v>
      </c>
      <c r="G25" s="78">
        <v>6.5</v>
      </c>
      <c r="H25" s="78">
        <v>6.5</v>
      </c>
      <c r="I25" s="78">
        <v>5.99</v>
      </c>
      <c r="J25" s="451">
        <f t="shared" si="0"/>
        <v>92.15384615384616</v>
      </c>
      <c r="K25" s="78">
        <f t="shared" si="1"/>
        <v>92.15384615384616</v>
      </c>
    </row>
    <row r="26" spans="1:11" ht="12.75">
      <c r="A26" s="18">
        <v>450</v>
      </c>
      <c r="B26" s="6">
        <v>3119</v>
      </c>
      <c r="C26" s="36">
        <v>5492</v>
      </c>
      <c r="D26" s="18">
        <v>50</v>
      </c>
      <c r="E26" s="6">
        <v>0</v>
      </c>
      <c r="F26" s="6" t="s">
        <v>365</v>
      </c>
      <c r="G26" s="63">
        <v>160</v>
      </c>
      <c r="H26" s="63">
        <v>160</v>
      </c>
      <c r="I26" s="63">
        <v>160</v>
      </c>
      <c r="J26" s="451">
        <f t="shared" si="0"/>
        <v>100</v>
      </c>
      <c r="K26" s="251">
        <f t="shared" si="1"/>
        <v>100</v>
      </c>
    </row>
    <row r="27" spans="1:11" ht="12.75">
      <c r="A27" s="17">
        <v>450</v>
      </c>
      <c r="B27" s="2">
        <v>3141</v>
      </c>
      <c r="C27" s="24">
        <v>5169</v>
      </c>
      <c r="D27" s="17">
        <v>50</v>
      </c>
      <c r="E27" s="2">
        <v>0</v>
      </c>
      <c r="F27" s="2" t="s">
        <v>26</v>
      </c>
      <c r="G27" s="63">
        <v>370</v>
      </c>
      <c r="H27" s="63">
        <v>310</v>
      </c>
      <c r="I27" s="63">
        <v>283.2</v>
      </c>
      <c r="J27" s="304">
        <f t="shared" si="0"/>
        <v>76.54054054054053</v>
      </c>
      <c r="K27" s="251">
        <f t="shared" si="1"/>
        <v>91.35483870967741</v>
      </c>
    </row>
    <row r="28" spans="1:11" ht="12.75">
      <c r="A28" s="18">
        <v>450</v>
      </c>
      <c r="B28" s="2">
        <v>3141</v>
      </c>
      <c r="C28" s="2">
        <v>5171</v>
      </c>
      <c r="D28" s="18">
        <v>50</v>
      </c>
      <c r="E28" s="2">
        <v>0</v>
      </c>
      <c r="F28" s="2" t="s">
        <v>15</v>
      </c>
      <c r="G28" s="63">
        <v>1200</v>
      </c>
      <c r="H28" s="63">
        <v>756</v>
      </c>
      <c r="I28" s="63">
        <v>717.11</v>
      </c>
      <c r="J28" s="304">
        <f t="shared" si="0"/>
        <v>59.759166666666665</v>
      </c>
      <c r="K28" s="251">
        <f t="shared" si="1"/>
        <v>94.85582010582011</v>
      </c>
    </row>
    <row r="29" spans="1:11" ht="12.75">
      <c r="A29" s="207">
        <v>450</v>
      </c>
      <c r="B29" s="24">
        <v>3299</v>
      </c>
      <c r="C29" s="24">
        <v>5169</v>
      </c>
      <c r="D29" s="207">
        <v>50</v>
      </c>
      <c r="E29" s="24">
        <v>0</v>
      </c>
      <c r="F29" s="2" t="s">
        <v>26</v>
      </c>
      <c r="G29" s="63">
        <v>30</v>
      </c>
      <c r="H29" s="63">
        <v>30</v>
      </c>
      <c r="I29" s="63">
        <v>0</v>
      </c>
      <c r="J29" s="251">
        <v>0</v>
      </c>
      <c r="K29" s="251">
        <v>0</v>
      </c>
    </row>
    <row r="30" spans="1:11" ht="12.75">
      <c r="A30" s="207">
        <v>1050</v>
      </c>
      <c r="B30" s="24">
        <v>6330</v>
      </c>
      <c r="C30" s="24">
        <v>5347</v>
      </c>
      <c r="D30" s="207">
        <v>2370288</v>
      </c>
      <c r="E30" s="24">
        <v>104</v>
      </c>
      <c r="F30" s="2" t="s">
        <v>772</v>
      </c>
      <c r="G30" s="63">
        <v>0</v>
      </c>
      <c r="H30" s="63">
        <v>0</v>
      </c>
      <c r="I30" s="63">
        <v>3.31</v>
      </c>
      <c r="J30" s="251">
        <v>0</v>
      </c>
      <c r="K30" s="251">
        <v>0</v>
      </c>
    </row>
    <row r="31" spans="1:11" ht="13.5" thickBot="1">
      <c r="A31" s="76">
        <v>1050</v>
      </c>
      <c r="B31" s="36">
        <v>6330</v>
      </c>
      <c r="C31" s="36">
        <v>5347</v>
      </c>
      <c r="D31" s="76">
        <v>2370288</v>
      </c>
      <c r="E31" s="36">
        <v>17050</v>
      </c>
      <c r="F31" s="2" t="s">
        <v>772</v>
      </c>
      <c r="G31" s="75">
        <v>0</v>
      </c>
      <c r="H31" s="75">
        <v>0</v>
      </c>
      <c r="I31" s="75">
        <v>3.67</v>
      </c>
      <c r="J31" s="253">
        <v>0</v>
      </c>
      <c r="K31" s="253">
        <v>0</v>
      </c>
    </row>
    <row r="32" spans="1:13" ht="13.5" thickBot="1">
      <c r="A32" s="736" t="s">
        <v>289</v>
      </c>
      <c r="B32" s="706"/>
      <c r="C32" s="706"/>
      <c r="D32" s="706"/>
      <c r="E32" s="706"/>
      <c r="F32" s="737"/>
      <c r="G32" s="65">
        <f>SUM(G3:G31)</f>
        <v>15306.8</v>
      </c>
      <c r="H32" s="65">
        <f>SUM(H3:H31)</f>
        <v>18436.600000000002</v>
      </c>
      <c r="I32" s="65">
        <f>SUM(I3:I31)</f>
        <v>17753.230000000003</v>
      </c>
      <c r="J32" s="247">
        <f t="shared" si="0"/>
        <v>115.98263516868323</v>
      </c>
      <c r="K32" s="248">
        <f t="shared" si="1"/>
        <v>96.29340550860789</v>
      </c>
      <c r="M32" s="21"/>
    </row>
    <row r="33" spans="1:13" ht="18" customHeight="1">
      <c r="A33" s="32"/>
      <c r="B33" s="30"/>
      <c r="C33" s="30"/>
      <c r="D33" s="30"/>
      <c r="E33" s="30"/>
      <c r="F33" s="30"/>
      <c r="G33" s="67"/>
      <c r="H33" s="67"/>
      <c r="I33" s="67"/>
      <c r="J33" s="274"/>
      <c r="K33" s="274"/>
      <c r="M33" s="21"/>
    </row>
    <row r="34" spans="1:13" ht="12.75">
      <c r="A34" s="351" t="s">
        <v>473</v>
      </c>
      <c r="B34" s="276"/>
      <c r="C34" s="276"/>
      <c r="D34" s="276"/>
      <c r="E34" s="276"/>
      <c r="F34" s="276"/>
      <c r="G34" s="67"/>
      <c r="H34" s="67"/>
      <c r="I34" s="67"/>
      <c r="J34" s="347"/>
      <c r="K34" s="347"/>
      <c r="M34" s="21"/>
    </row>
    <row r="35" spans="1:11" ht="15" customHeight="1">
      <c r="A35" s="55" t="s">
        <v>506</v>
      </c>
      <c r="B35" s="664"/>
      <c r="C35" s="664"/>
      <c r="D35" s="664"/>
      <c r="E35" s="664"/>
      <c r="F35" s="664"/>
      <c r="G35" s="740"/>
      <c r="H35" s="740"/>
      <c r="I35" s="740"/>
      <c r="J35" s="21"/>
      <c r="K35" s="21"/>
    </row>
    <row r="36" spans="1:11" ht="54.75" customHeight="1">
      <c r="A36" s="743" t="s">
        <v>1030</v>
      </c>
      <c r="B36" s="726"/>
      <c r="C36" s="726"/>
      <c r="D36" s="726"/>
      <c r="E36" s="726"/>
      <c r="F36" s="726"/>
      <c r="G36" s="726"/>
      <c r="H36" s="713"/>
      <c r="I36" s="713"/>
      <c r="J36" s="713"/>
      <c r="K36" s="713"/>
    </row>
    <row r="37" spans="1:11" ht="2.25" customHeight="1" hidden="1">
      <c r="A37" s="58"/>
      <c r="B37" s="664"/>
      <c r="C37" s="664"/>
      <c r="D37" s="664"/>
      <c r="E37" s="664"/>
      <c r="F37" s="664"/>
      <c r="G37" s="21"/>
      <c r="H37" s="21"/>
      <c r="I37" s="21"/>
      <c r="J37" s="21"/>
      <c r="K37" s="21"/>
    </row>
    <row r="38" spans="1:11" ht="2.25" customHeight="1">
      <c r="A38" s="58"/>
      <c r="B38" s="664"/>
      <c r="C38" s="664"/>
      <c r="D38" s="664"/>
      <c r="E38" s="664"/>
      <c r="F38" s="664"/>
      <c r="G38" s="21"/>
      <c r="H38" s="21"/>
      <c r="I38" s="21"/>
      <c r="J38" s="21"/>
      <c r="K38" s="21"/>
    </row>
    <row r="39" spans="1:11" ht="2.25" customHeight="1">
      <c r="A39" s="58"/>
      <c r="B39" s="664"/>
      <c r="C39" s="664"/>
      <c r="D39" s="664"/>
      <c r="E39" s="664"/>
      <c r="F39" s="664"/>
      <c r="G39" s="21"/>
      <c r="H39" s="21"/>
      <c r="I39" s="21"/>
      <c r="J39" s="21"/>
      <c r="K39" s="21"/>
    </row>
    <row r="40" spans="1:11" ht="2.25" customHeight="1">
      <c r="A40" s="58"/>
      <c r="B40" s="664"/>
      <c r="C40" s="664"/>
      <c r="D40" s="664"/>
      <c r="E40" s="664"/>
      <c r="F40" s="664"/>
      <c r="G40" s="21"/>
      <c r="H40" s="21"/>
      <c r="I40" s="21"/>
      <c r="J40" s="21"/>
      <c r="K40" s="21"/>
    </row>
    <row r="41" spans="1:11" ht="15.75" customHeight="1">
      <c r="A41" s="58"/>
      <c r="B41" s="664"/>
      <c r="C41" s="664"/>
      <c r="D41" s="664"/>
      <c r="E41" s="664"/>
      <c r="F41" s="664"/>
      <c r="G41" s="21"/>
      <c r="H41" s="21"/>
      <c r="I41" s="21"/>
      <c r="J41" s="21"/>
      <c r="K41" s="21"/>
    </row>
    <row r="42" spans="1:11" ht="15.75" customHeight="1">
      <c r="A42" s="27"/>
      <c r="B42" s="28"/>
      <c r="C42" s="28"/>
      <c r="D42" s="28"/>
      <c r="E42" s="28"/>
      <c r="F42" s="28"/>
      <c r="G42" s="21"/>
      <c r="H42" s="21"/>
      <c r="I42" s="21"/>
      <c r="K42" s="21"/>
    </row>
    <row r="43" spans="1:11" ht="12.75" customHeight="1">
      <c r="A43" s="60"/>
      <c r="B43" s="59"/>
      <c r="C43" s="59"/>
      <c r="D43" s="59"/>
      <c r="E43" s="59"/>
      <c r="F43" s="59"/>
      <c r="G43" s="59"/>
      <c r="H43" s="313"/>
      <c r="I43" s="313"/>
      <c r="J43" s="313"/>
      <c r="K43" s="313"/>
    </row>
    <row r="44" spans="1:11" ht="12.75" customHeight="1">
      <c r="A44" s="55" t="s">
        <v>751</v>
      </c>
      <c r="B44" s="58"/>
      <c r="C44" s="58"/>
      <c r="D44" s="58"/>
      <c r="E44" s="58"/>
      <c r="F44" s="58"/>
      <c r="G44" s="58"/>
      <c r="H44" s="58"/>
      <c r="I44" s="58"/>
      <c r="J44" s="21"/>
      <c r="K44" s="21"/>
    </row>
    <row r="45" spans="1:11" ht="80.25" customHeight="1">
      <c r="A45" s="743" t="s">
        <v>1032</v>
      </c>
      <c r="B45" s="726"/>
      <c r="C45" s="726"/>
      <c r="D45" s="726"/>
      <c r="E45" s="726"/>
      <c r="F45" s="726"/>
      <c r="G45" s="726"/>
      <c r="H45" s="713"/>
      <c r="I45" s="713"/>
      <c r="J45" s="713"/>
      <c r="K45" s="713"/>
    </row>
    <row r="46" spans="1:11" ht="11.25" customHeight="1">
      <c r="A46" s="60"/>
      <c r="B46" s="59"/>
      <c r="C46" s="59"/>
      <c r="D46" s="59"/>
      <c r="E46" s="59"/>
      <c r="F46" s="59"/>
      <c r="G46" s="59"/>
      <c r="H46" s="313"/>
      <c r="I46" s="313"/>
      <c r="J46" s="313"/>
      <c r="K46" s="313"/>
    </row>
    <row r="47" spans="1:11" ht="12.75">
      <c r="A47" s="55" t="s">
        <v>507</v>
      </c>
      <c r="B47" s="57"/>
      <c r="C47" s="57"/>
      <c r="D47" s="57"/>
      <c r="E47" s="57"/>
      <c r="F47" s="57"/>
      <c r="G47" s="57"/>
      <c r="H47" s="57"/>
      <c r="I47" s="57"/>
      <c r="J47" s="21"/>
      <c r="K47" s="21"/>
    </row>
    <row r="48" spans="1:11" ht="53.25" customHeight="1">
      <c r="A48" s="743" t="s">
        <v>1031</v>
      </c>
      <c r="B48" s="726"/>
      <c r="C48" s="726"/>
      <c r="D48" s="726"/>
      <c r="E48" s="726"/>
      <c r="F48" s="726"/>
      <c r="G48" s="726"/>
      <c r="H48" s="713"/>
      <c r="I48" s="713"/>
      <c r="J48" s="713"/>
      <c r="K48" s="713"/>
    </row>
    <row r="49" spans="1:11" ht="16.5" customHeight="1">
      <c r="A49" s="60"/>
      <c r="B49" s="59"/>
      <c r="C49" s="59"/>
      <c r="D49" s="59"/>
      <c r="E49" s="59"/>
      <c r="F49" s="59"/>
      <c r="G49" s="59"/>
      <c r="H49" s="313"/>
      <c r="I49" s="313"/>
      <c r="J49" s="313"/>
      <c r="K49" s="313"/>
    </row>
    <row r="50" spans="1:6" ht="12.75">
      <c r="A50" s="1" t="s">
        <v>508</v>
      </c>
      <c r="B50" s="1"/>
      <c r="C50" s="1"/>
      <c r="D50" s="1"/>
      <c r="E50" s="1"/>
      <c r="F50" s="1"/>
    </row>
    <row r="51" spans="1:11" ht="12.75">
      <c r="A51" s="741" t="s">
        <v>720</v>
      </c>
      <c r="B51" s="742"/>
      <c r="C51" s="742"/>
      <c r="D51" s="742"/>
      <c r="E51" s="742"/>
      <c r="F51" s="742"/>
      <c r="G51" s="742"/>
      <c r="H51" s="739"/>
      <c r="I51" s="739"/>
      <c r="J51" s="739"/>
      <c r="K51" s="739"/>
    </row>
    <row r="52" spans="1:11" ht="17.25" customHeight="1">
      <c r="A52" s="71"/>
      <c r="B52" s="70"/>
      <c r="C52" s="70"/>
      <c r="D52" s="70"/>
      <c r="E52" s="70"/>
      <c r="F52" s="70"/>
      <c r="G52" s="70"/>
      <c r="H52" s="79"/>
      <c r="I52" s="79"/>
      <c r="J52" s="79"/>
      <c r="K52" s="79"/>
    </row>
    <row r="53" spans="1:6" ht="12.75">
      <c r="A53" s="1" t="s">
        <v>509</v>
      </c>
      <c r="B53" s="1"/>
      <c r="C53" s="1"/>
      <c r="D53" s="1"/>
      <c r="E53" s="1"/>
      <c r="F53" s="1"/>
    </row>
    <row r="54" spans="1:11" ht="27.75" customHeight="1">
      <c r="A54" s="743" t="s">
        <v>863</v>
      </c>
      <c r="B54" s="726"/>
      <c r="C54" s="726"/>
      <c r="D54" s="726"/>
      <c r="E54" s="726"/>
      <c r="F54" s="726"/>
      <c r="G54" s="726"/>
      <c r="H54" s="713"/>
      <c r="I54" s="713"/>
      <c r="J54" s="713"/>
      <c r="K54" s="713"/>
    </row>
    <row r="55" spans="7:9" ht="12.75">
      <c r="G55" s="21"/>
      <c r="H55" s="21"/>
      <c r="I55" s="21"/>
    </row>
    <row r="56" spans="1:10" ht="12.75">
      <c r="A56" s="337" t="s">
        <v>861</v>
      </c>
      <c r="B56" s="30"/>
      <c r="H56" s="21"/>
      <c r="I56" s="21"/>
      <c r="J56" s="21"/>
    </row>
    <row r="57" spans="1:6" ht="12.75">
      <c r="A57" s="1" t="s">
        <v>862</v>
      </c>
      <c r="B57" s="1"/>
      <c r="C57" s="1"/>
      <c r="D57" s="1"/>
      <c r="E57" s="1"/>
      <c r="F57" s="1"/>
    </row>
    <row r="58" spans="1:11" ht="12.75">
      <c r="A58" s="741" t="s">
        <v>1055</v>
      </c>
      <c r="B58" s="742"/>
      <c r="C58" s="742"/>
      <c r="D58" s="742"/>
      <c r="E58" s="742"/>
      <c r="F58" s="742"/>
      <c r="G58" s="742"/>
      <c r="H58" s="739"/>
      <c r="I58" s="739"/>
      <c r="J58" s="739"/>
      <c r="K58" s="739"/>
    </row>
    <row r="59" ht="12.75">
      <c r="I59" s="21"/>
    </row>
    <row r="60" spans="8:10" ht="12.75">
      <c r="H60" s="21"/>
      <c r="I60" s="21"/>
      <c r="J60" s="21"/>
    </row>
    <row r="61" spans="8:10" ht="12.75">
      <c r="H61" s="21"/>
      <c r="I61" s="21"/>
      <c r="J61" s="21"/>
    </row>
  </sheetData>
  <sheetProtection/>
  <mergeCells count="8">
    <mergeCell ref="A32:F32"/>
    <mergeCell ref="G35:I35"/>
    <mergeCell ref="A58:K58"/>
    <mergeCell ref="A36:K36"/>
    <mergeCell ref="A54:K54"/>
    <mergeCell ref="A51:K51"/>
    <mergeCell ref="A45:K45"/>
    <mergeCell ref="A48:K4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2.xml><?xml version="1.0" encoding="utf-8"?>
<worksheet xmlns="http://schemas.openxmlformats.org/spreadsheetml/2006/main" xmlns:r="http://schemas.openxmlformats.org/officeDocument/2006/relationships">
  <dimension ref="A1:N55"/>
  <sheetViews>
    <sheetView zoomScalePageLayoutView="0" workbookViewId="0" topLeftCell="A1">
      <selection activeCell="N37" sqref="N37"/>
    </sheetView>
  </sheetViews>
  <sheetFormatPr defaultColWidth="9.00390625" defaultRowHeight="12.75"/>
  <cols>
    <col min="1" max="1" width="5.125" style="0" customWidth="1"/>
    <col min="2" max="2" width="6.50390625" style="0" customWidth="1"/>
    <col min="3" max="3" width="6.375" style="0" customWidth="1"/>
    <col min="4" max="4" width="8.00390625" style="0" customWidth="1"/>
    <col min="5" max="5" width="10.50390625" style="0" customWidth="1"/>
    <col min="6" max="6" width="42.12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11" ht="12.75">
      <c r="A1" s="332" t="s">
        <v>567</v>
      </c>
      <c r="B1" s="332"/>
      <c r="C1" s="21"/>
      <c r="D1" s="21"/>
      <c r="E1" s="21"/>
      <c r="F1" s="21"/>
      <c r="G1" s="21"/>
      <c r="H1" s="21"/>
      <c r="I1" s="21"/>
      <c r="J1" s="21"/>
      <c r="K1" s="21"/>
    </row>
    <row r="2" spans="1:11" ht="7.5" customHeight="1">
      <c r="A2" s="55"/>
      <c r="B2" s="21"/>
      <c r="C2" s="21"/>
      <c r="D2" s="21"/>
      <c r="E2" s="21"/>
      <c r="F2" s="21"/>
      <c r="G2" s="21"/>
      <c r="H2" s="21"/>
      <c r="I2" s="21"/>
      <c r="J2" s="21"/>
      <c r="K2" s="21"/>
    </row>
    <row r="3" spans="1:12" ht="13.5" thickBot="1">
      <c r="A3" s="44" t="s">
        <v>572</v>
      </c>
      <c r="B3" s="23"/>
      <c r="C3" s="23"/>
      <c r="D3" s="23"/>
      <c r="E3" s="23"/>
      <c r="F3" s="23"/>
      <c r="G3" s="67"/>
      <c r="H3" s="67"/>
      <c r="I3" s="67"/>
      <c r="J3" s="347"/>
      <c r="K3" s="347"/>
      <c r="L3" s="15"/>
    </row>
    <row r="4" spans="1:12" ht="13.5" customHeight="1" thickBot="1">
      <c r="A4" s="518" t="s">
        <v>235</v>
      </c>
      <c r="B4" s="518" t="s">
        <v>236</v>
      </c>
      <c r="C4" s="518" t="s">
        <v>36</v>
      </c>
      <c r="D4" s="518" t="s">
        <v>282</v>
      </c>
      <c r="E4" s="518" t="s">
        <v>283</v>
      </c>
      <c r="F4" s="518" t="s">
        <v>284</v>
      </c>
      <c r="G4" s="518" t="s">
        <v>253</v>
      </c>
      <c r="H4" s="519" t="s">
        <v>254</v>
      </c>
      <c r="I4" s="519" t="s">
        <v>255</v>
      </c>
      <c r="J4" s="519" t="s">
        <v>256</v>
      </c>
      <c r="K4" s="519" t="s">
        <v>257</v>
      </c>
      <c r="L4" s="15"/>
    </row>
    <row r="5" spans="1:12" ht="13.5" customHeight="1">
      <c r="A5" s="557">
        <v>442</v>
      </c>
      <c r="B5" s="557">
        <v>3119</v>
      </c>
      <c r="C5" s="557">
        <v>5021</v>
      </c>
      <c r="D5" s="557">
        <v>10900</v>
      </c>
      <c r="E5" s="557">
        <v>103133063</v>
      </c>
      <c r="F5" s="94" t="s">
        <v>212</v>
      </c>
      <c r="G5" s="305">
        <v>0</v>
      </c>
      <c r="H5" s="305">
        <v>1202.7</v>
      </c>
      <c r="I5" s="305">
        <v>1202.7</v>
      </c>
      <c r="J5" s="305">
        <v>0</v>
      </c>
      <c r="K5" s="305">
        <f>I5/H5%</f>
        <v>100</v>
      </c>
      <c r="L5" s="15"/>
    </row>
    <row r="6" spans="1:12" ht="12.75">
      <c r="A6" s="24">
        <v>442</v>
      </c>
      <c r="B6" s="24">
        <v>3119</v>
      </c>
      <c r="C6" s="24">
        <v>5031</v>
      </c>
      <c r="D6" s="24">
        <v>10900</v>
      </c>
      <c r="E6" s="6">
        <v>103133063</v>
      </c>
      <c r="F6" s="24" t="s">
        <v>67</v>
      </c>
      <c r="G6" s="78">
        <v>0</v>
      </c>
      <c r="H6" s="78">
        <v>38.5</v>
      </c>
      <c r="I6" s="78">
        <v>38.4</v>
      </c>
      <c r="J6" s="68">
        <v>0</v>
      </c>
      <c r="K6" s="68">
        <f aca="true" t="shared" si="0" ref="K6:K16">I6/H6%</f>
        <v>99.74025974025973</v>
      </c>
      <c r="L6" s="21"/>
    </row>
    <row r="7" spans="1:12" ht="12.75">
      <c r="A7" s="24">
        <v>442</v>
      </c>
      <c r="B7" s="24">
        <v>3119</v>
      </c>
      <c r="C7" s="24">
        <v>5032</v>
      </c>
      <c r="D7" s="24">
        <v>10900</v>
      </c>
      <c r="E7" s="2">
        <v>103133063</v>
      </c>
      <c r="F7" s="24" t="s">
        <v>13</v>
      </c>
      <c r="G7" s="78">
        <v>0</v>
      </c>
      <c r="H7" s="78">
        <v>15.4</v>
      </c>
      <c r="I7" s="78">
        <v>13.88</v>
      </c>
      <c r="J7" s="78">
        <v>0</v>
      </c>
      <c r="K7" s="68">
        <f t="shared" si="0"/>
        <v>90.12987012987014</v>
      </c>
      <c r="L7" s="21"/>
    </row>
    <row r="8" spans="1:12" ht="12.75">
      <c r="A8" s="744" t="s">
        <v>524</v>
      </c>
      <c r="B8" s="745"/>
      <c r="C8" s="745"/>
      <c r="D8" s="745"/>
      <c r="E8" s="745"/>
      <c r="F8" s="751"/>
      <c r="G8" s="78">
        <f>SUM(G5:G7)</f>
        <v>0</v>
      </c>
      <c r="H8" s="78">
        <f>SUM(H5:H7)</f>
        <v>1256.6000000000001</v>
      </c>
      <c r="I8" s="78">
        <f>SUM(I5:I7)</f>
        <v>1254.9800000000002</v>
      </c>
      <c r="J8" s="68">
        <v>0</v>
      </c>
      <c r="K8" s="68">
        <f t="shared" si="0"/>
        <v>99.87108069393604</v>
      </c>
      <c r="L8" s="21"/>
    </row>
    <row r="9" spans="1:12" ht="12.75">
      <c r="A9" s="565">
        <v>449</v>
      </c>
      <c r="B9" s="558">
        <v>3119</v>
      </c>
      <c r="C9" s="566">
        <v>5021</v>
      </c>
      <c r="D9" s="558">
        <v>10900</v>
      </c>
      <c r="E9" s="566">
        <v>103133063</v>
      </c>
      <c r="F9" s="24" t="s">
        <v>212</v>
      </c>
      <c r="G9" s="78">
        <v>0</v>
      </c>
      <c r="H9" s="78">
        <v>28</v>
      </c>
      <c r="I9" s="78">
        <v>27</v>
      </c>
      <c r="J9" s="68">
        <v>0</v>
      </c>
      <c r="K9" s="68">
        <f t="shared" si="0"/>
        <v>96.42857142857142</v>
      </c>
      <c r="L9" s="21"/>
    </row>
    <row r="10" spans="1:14" ht="12.75">
      <c r="A10" s="558">
        <v>450</v>
      </c>
      <c r="B10" s="558">
        <v>3119</v>
      </c>
      <c r="C10" s="558">
        <v>5169</v>
      </c>
      <c r="D10" s="558">
        <v>10900</v>
      </c>
      <c r="E10" s="2">
        <v>103133063</v>
      </c>
      <c r="F10" s="349" t="s">
        <v>26</v>
      </c>
      <c r="G10" s="63">
        <v>0</v>
      </c>
      <c r="H10" s="78">
        <v>10.4</v>
      </c>
      <c r="I10" s="78">
        <v>10.32</v>
      </c>
      <c r="J10" s="251">
        <v>0</v>
      </c>
      <c r="K10" s="68">
        <f t="shared" si="0"/>
        <v>99.23076923076923</v>
      </c>
      <c r="L10" s="21"/>
      <c r="N10" s="21"/>
    </row>
    <row r="11" spans="1:14" ht="12.75">
      <c r="A11" s="35">
        <v>450</v>
      </c>
      <c r="B11" s="6">
        <v>3119</v>
      </c>
      <c r="C11" s="36">
        <v>5175</v>
      </c>
      <c r="D11" s="35">
        <v>10900</v>
      </c>
      <c r="E11" s="2">
        <v>103133063</v>
      </c>
      <c r="F11" s="349" t="s">
        <v>222</v>
      </c>
      <c r="G11" s="63">
        <v>0</v>
      </c>
      <c r="H11" s="78">
        <v>50.2</v>
      </c>
      <c r="I11" s="78">
        <v>48.54</v>
      </c>
      <c r="J11" s="251">
        <v>0</v>
      </c>
      <c r="K11" s="68">
        <f t="shared" si="0"/>
        <v>96.69322709163346</v>
      </c>
      <c r="N11" s="21"/>
    </row>
    <row r="12" spans="1:14" ht="12.75">
      <c r="A12" s="24">
        <v>450</v>
      </c>
      <c r="B12" s="24">
        <v>3119</v>
      </c>
      <c r="C12" s="24">
        <v>5137</v>
      </c>
      <c r="D12" s="24">
        <v>10900</v>
      </c>
      <c r="E12" s="24">
        <v>103133063</v>
      </c>
      <c r="F12" s="24" t="s">
        <v>63</v>
      </c>
      <c r="G12" s="78">
        <v>0</v>
      </c>
      <c r="H12" s="78">
        <v>334.4</v>
      </c>
      <c r="I12" s="78">
        <v>334.23</v>
      </c>
      <c r="J12" s="78">
        <v>0</v>
      </c>
      <c r="K12" s="78">
        <f t="shared" si="0"/>
        <v>99.94916267942585</v>
      </c>
      <c r="N12" s="21"/>
    </row>
    <row r="13" spans="1:14" ht="12.75">
      <c r="A13" s="24">
        <v>450</v>
      </c>
      <c r="B13" s="24">
        <v>3119</v>
      </c>
      <c r="C13" s="24">
        <v>5139</v>
      </c>
      <c r="D13" s="24">
        <v>10900</v>
      </c>
      <c r="E13" s="523">
        <v>103133063</v>
      </c>
      <c r="F13" s="24" t="s">
        <v>172</v>
      </c>
      <c r="G13" s="78">
        <v>0</v>
      </c>
      <c r="H13" s="78">
        <v>26.8</v>
      </c>
      <c r="I13" s="78">
        <v>1.53</v>
      </c>
      <c r="J13" s="78">
        <v>0</v>
      </c>
      <c r="K13" s="78">
        <f t="shared" si="0"/>
        <v>5.708955223880597</v>
      </c>
      <c r="N13" s="21"/>
    </row>
    <row r="14" spans="1:14" ht="12.75">
      <c r="A14" s="24">
        <v>450</v>
      </c>
      <c r="B14" s="24">
        <v>3119</v>
      </c>
      <c r="C14" s="24">
        <v>5168</v>
      </c>
      <c r="D14" s="24">
        <v>10900</v>
      </c>
      <c r="E14" s="523">
        <v>103133063</v>
      </c>
      <c r="F14" s="2" t="s">
        <v>341</v>
      </c>
      <c r="G14" s="78">
        <v>0</v>
      </c>
      <c r="H14" s="78">
        <v>74.9</v>
      </c>
      <c r="I14" s="78">
        <v>74.8</v>
      </c>
      <c r="J14" s="78">
        <v>0</v>
      </c>
      <c r="K14" s="251">
        <f t="shared" si="0"/>
        <v>99.86648865153536</v>
      </c>
      <c r="N14" s="21"/>
    </row>
    <row r="15" spans="1:11" ht="13.5" thickBot="1">
      <c r="A15" s="752" t="s">
        <v>568</v>
      </c>
      <c r="B15" s="753"/>
      <c r="C15" s="753"/>
      <c r="D15" s="753"/>
      <c r="E15" s="753"/>
      <c r="F15" s="754"/>
      <c r="G15" s="559">
        <f>SUM(G9:G14)</f>
        <v>0</v>
      </c>
      <c r="H15" s="559">
        <f>SUM(H9:H14)</f>
        <v>524.7</v>
      </c>
      <c r="I15" s="341">
        <f>SUM(I9:I14)</f>
        <v>496.42</v>
      </c>
      <c r="J15" s="560">
        <v>0</v>
      </c>
      <c r="K15" s="560">
        <f t="shared" si="0"/>
        <v>94.610253478178</v>
      </c>
    </row>
    <row r="16" spans="1:11" ht="13.5" thickBot="1">
      <c r="A16" s="733" t="s">
        <v>289</v>
      </c>
      <c r="B16" s="734"/>
      <c r="C16" s="734"/>
      <c r="D16" s="734"/>
      <c r="E16" s="734"/>
      <c r="F16" s="735"/>
      <c r="G16" s="561">
        <f>G8+G15</f>
        <v>0</v>
      </c>
      <c r="H16" s="561">
        <f>H8+H15</f>
        <v>1781.3000000000002</v>
      </c>
      <c r="I16" s="396">
        <f>I8+I15</f>
        <v>1751.4000000000003</v>
      </c>
      <c r="J16" s="562">
        <v>0</v>
      </c>
      <c r="K16" s="246">
        <f t="shared" si="0"/>
        <v>98.32145062594735</v>
      </c>
    </row>
    <row r="17" spans="1:12" ht="15" customHeight="1" thickBot="1">
      <c r="A17" s="44" t="s">
        <v>569</v>
      </c>
      <c r="B17" s="23"/>
      <c r="C17" s="23"/>
      <c r="D17" s="23"/>
      <c r="E17" s="23"/>
      <c r="F17" s="23"/>
      <c r="G17" s="67"/>
      <c r="H17" s="67"/>
      <c r="I17" s="67"/>
      <c r="J17" s="347"/>
      <c r="K17" s="347"/>
      <c r="L17" s="15"/>
    </row>
    <row r="18" spans="1:12" ht="13.5" customHeight="1" thickBot="1">
      <c r="A18" s="518" t="s">
        <v>235</v>
      </c>
      <c r="B18" s="518" t="s">
        <v>236</v>
      </c>
      <c r="C18" s="518" t="s">
        <v>36</v>
      </c>
      <c r="D18" s="518" t="s">
        <v>282</v>
      </c>
      <c r="E18" s="518" t="s">
        <v>283</v>
      </c>
      <c r="F18" s="518" t="s">
        <v>284</v>
      </c>
      <c r="G18" s="518" t="s">
        <v>253</v>
      </c>
      <c r="H18" s="519" t="s">
        <v>254</v>
      </c>
      <c r="I18" s="519" t="s">
        <v>255</v>
      </c>
      <c r="J18" s="519" t="s">
        <v>256</v>
      </c>
      <c r="K18" s="519" t="s">
        <v>257</v>
      </c>
      <c r="L18" s="15"/>
    </row>
    <row r="19" spans="1:12" ht="13.5" customHeight="1">
      <c r="A19" s="557">
        <v>442</v>
      </c>
      <c r="B19" s="557">
        <v>3119</v>
      </c>
      <c r="C19" s="557">
        <v>5021</v>
      </c>
      <c r="D19" s="557">
        <v>10900</v>
      </c>
      <c r="E19" s="557">
        <v>103533063</v>
      </c>
      <c r="F19" s="94" t="s">
        <v>212</v>
      </c>
      <c r="G19" s="305">
        <v>0</v>
      </c>
      <c r="H19" s="305">
        <v>1336.4</v>
      </c>
      <c r="I19" s="305">
        <v>1336.4</v>
      </c>
      <c r="J19" s="305">
        <v>0</v>
      </c>
      <c r="K19" s="305">
        <f aca="true" t="shared" si="1" ref="K19:K30">I19/H19%</f>
        <v>100</v>
      </c>
      <c r="L19" s="15"/>
    </row>
    <row r="20" spans="1:12" ht="12.75">
      <c r="A20" s="24">
        <v>442</v>
      </c>
      <c r="B20" s="24">
        <v>3119</v>
      </c>
      <c r="C20" s="24">
        <v>5031</v>
      </c>
      <c r="D20" s="24">
        <v>10900</v>
      </c>
      <c r="E20" s="6">
        <v>103533063</v>
      </c>
      <c r="F20" s="24" t="s">
        <v>67</v>
      </c>
      <c r="G20" s="78">
        <v>0</v>
      </c>
      <c r="H20" s="78">
        <v>42.7</v>
      </c>
      <c r="I20" s="78">
        <v>42.67</v>
      </c>
      <c r="J20" s="68">
        <v>0</v>
      </c>
      <c r="K20" s="68">
        <f t="shared" si="1"/>
        <v>99.92974238875877</v>
      </c>
      <c r="L20" s="21"/>
    </row>
    <row r="21" spans="1:12" ht="12.75">
      <c r="A21" s="24">
        <v>442</v>
      </c>
      <c r="B21" s="24">
        <v>3119</v>
      </c>
      <c r="C21" s="24">
        <v>5032</v>
      </c>
      <c r="D21" s="24">
        <v>10900</v>
      </c>
      <c r="E21" s="2">
        <v>103533063</v>
      </c>
      <c r="F21" s="24" t="s">
        <v>13</v>
      </c>
      <c r="G21" s="78">
        <v>0</v>
      </c>
      <c r="H21" s="78">
        <v>17.2</v>
      </c>
      <c r="I21" s="78">
        <v>15.43</v>
      </c>
      <c r="J21" s="78">
        <v>0</v>
      </c>
      <c r="K21" s="68">
        <f t="shared" si="1"/>
        <v>89.7093023255814</v>
      </c>
      <c r="L21" s="21"/>
    </row>
    <row r="22" spans="1:12" ht="12.75">
      <c r="A22" s="744" t="s">
        <v>526</v>
      </c>
      <c r="B22" s="745"/>
      <c r="C22" s="745"/>
      <c r="D22" s="745"/>
      <c r="E22" s="745"/>
      <c r="F22" s="746"/>
      <c r="G22" s="78">
        <f>SUM(G19:G21)</f>
        <v>0</v>
      </c>
      <c r="H22" s="78">
        <f>SUM(H19:H21)</f>
        <v>1396.3000000000002</v>
      </c>
      <c r="I22" s="78">
        <f>SUM(I19:I21)</f>
        <v>1394.5000000000002</v>
      </c>
      <c r="J22" s="78">
        <v>0</v>
      </c>
      <c r="K22" s="68">
        <f t="shared" si="1"/>
        <v>99.87108787509848</v>
      </c>
      <c r="L22" s="21"/>
    </row>
    <row r="23" spans="1:12" ht="12.75">
      <c r="A23" s="565">
        <v>449</v>
      </c>
      <c r="B23" s="558">
        <v>3119</v>
      </c>
      <c r="C23" s="566">
        <v>5021</v>
      </c>
      <c r="D23" s="558">
        <v>10900</v>
      </c>
      <c r="E23" s="558">
        <v>103533063</v>
      </c>
      <c r="F23" s="24" t="s">
        <v>212</v>
      </c>
      <c r="G23" s="78">
        <v>0</v>
      </c>
      <c r="H23" s="78">
        <v>30</v>
      </c>
      <c r="I23" s="78">
        <v>30</v>
      </c>
      <c r="J23" s="78">
        <v>0</v>
      </c>
      <c r="K23" s="68">
        <f t="shared" si="1"/>
        <v>100</v>
      </c>
      <c r="L23" s="21"/>
    </row>
    <row r="24" spans="1:14" ht="12.75">
      <c r="A24" s="558">
        <v>450</v>
      </c>
      <c r="B24" s="558">
        <v>3119</v>
      </c>
      <c r="C24" s="558">
        <v>5169</v>
      </c>
      <c r="D24" s="558">
        <v>10900</v>
      </c>
      <c r="E24" s="2">
        <v>103533063</v>
      </c>
      <c r="F24" s="349" t="s">
        <v>26</v>
      </c>
      <c r="G24" s="63">
        <v>0</v>
      </c>
      <c r="H24" s="78">
        <v>11.5</v>
      </c>
      <c r="I24" s="78">
        <v>11.47</v>
      </c>
      <c r="J24" s="251">
        <v>0</v>
      </c>
      <c r="K24" s="68">
        <f t="shared" si="1"/>
        <v>99.73913043478261</v>
      </c>
      <c r="L24" s="21"/>
      <c r="N24" s="21"/>
    </row>
    <row r="25" spans="1:14" ht="12.75">
      <c r="A25" s="35">
        <v>450</v>
      </c>
      <c r="B25" s="6">
        <v>3119</v>
      </c>
      <c r="C25" s="36">
        <v>5175</v>
      </c>
      <c r="D25" s="35">
        <v>10900</v>
      </c>
      <c r="E25" s="2">
        <v>103533063</v>
      </c>
      <c r="F25" s="349" t="s">
        <v>222</v>
      </c>
      <c r="G25" s="63">
        <v>0</v>
      </c>
      <c r="H25" s="78">
        <v>57</v>
      </c>
      <c r="I25" s="78">
        <v>53.94</v>
      </c>
      <c r="J25" s="251">
        <v>0</v>
      </c>
      <c r="K25" s="68">
        <f t="shared" si="1"/>
        <v>94.63157894736842</v>
      </c>
      <c r="N25" s="21"/>
    </row>
    <row r="26" spans="1:14" ht="12.75">
      <c r="A26" s="24">
        <v>450</v>
      </c>
      <c r="B26" s="24">
        <v>3119</v>
      </c>
      <c r="C26" s="24">
        <v>5137</v>
      </c>
      <c r="D26" s="24">
        <v>10900</v>
      </c>
      <c r="E26" s="24">
        <v>103533063</v>
      </c>
      <c r="F26" s="24" t="s">
        <v>63</v>
      </c>
      <c r="G26" s="78">
        <v>0</v>
      </c>
      <c r="H26" s="78">
        <v>371.5</v>
      </c>
      <c r="I26" s="78">
        <v>371.37</v>
      </c>
      <c r="J26" s="78">
        <v>0</v>
      </c>
      <c r="K26" s="78">
        <f t="shared" si="1"/>
        <v>99.9650067294751</v>
      </c>
      <c r="N26" s="21"/>
    </row>
    <row r="27" spans="1:14" ht="12.75">
      <c r="A27" s="24">
        <v>450</v>
      </c>
      <c r="B27" s="24">
        <v>3119</v>
      </c>
      <c r="C27" s="24">
        <v>5139</v>
      </c>
      <c r="D27" s="24">
        <v>10900</v>
      </c>
      <c r="E27" s="523">
        <v>103533063</v>
      </c>
      <c r="F27" s="24" t="s">
        <v>172</v>
      </c>
      <c r="G27" s="78">
        <v>0</v>
      </c>
      <c r="H27" s="78">
        <v>29.7</v>
      </c>
      <c r="I27" s="78">
        <v>1.71</v>
      </c>
      <c r="J27" s="78">
        <v>0</v>
      </c>
      <c r="K27" s="78">
        <f t="shared" si="1"/>
        <v>5.757575757575758</v>
      </c>
      <c r="N27" s="21"/>
    </row>
    <row r="28" spans="1:11" ht="12.75">
      <c r="A28" s="24">
        <v>450</v>
      </c>
      <c r="B28" s="24">
        <v>3119</v>
      </c>
      <c r="C28" s="24">
        <v>5168</v>
      </c>
      <c r="D28" s="24">
        <v>10900</v>
      </c>
      <c r="E28" s="523">
        <v>103533063</v>
      </c>
      <c r="F28" s="2" t="s">
        <v>341</v>
      </c>
      <c r="G28" s="78">
        <v>0</v>
      </c>
      <c r="H28" s="78">
        <v>83.2</v>
      </c>
      <c r="I28" s="78">
        <v>83.11</v>
      </c>
      <c r="J28" s="78">
        <v>0</v>
      </c>
      <c r="K28" s="251">
        <f t="shared" si="1"/>
        <v>99.89182692307692</v>
      </c>
    </row>
    <row r="29" spans="1:12" ht="13.5" thickBot="1">
      <c r="A29" s="752" t="s">
        <v>570</v>
      </c>
      <c r="B29" s="753"/>
      <c r="C29" s="753"/>
      <c r="D29" s="753"/>
      <c r="E29" s="753"/>
      <c r="F29" s="754"/>
      <c r="G29" s="341">
        <f>SUM(G23:G28)</f>
        <v>0</v>
      </c>
      <c r="H29" s="341">
        <f>SUM(H23:H28)</f>
        <v>582.9</v>
      </c>
      <c r="I29" s="341">
        <f>SUM(I23:I28)</f>
        <v>551.5999999999999</v>
      </c>
      <c r="J29" s="341">
        <v>0</v>
      </c>
      <c r="K29" s="560">
        <f t="shared" si="1"/>
        <v>94.63029679190255</v>
      </c>
      <c r="L29" s="21"/>
    </row>
    <row r="30" spans="1:12" ht="13.5" thickBot="1">
      <c r="A30" s="733" t="s">
        <v>289</v>
      </c>
      <c r="B30" s="734"/>
      <c r="C30" s="734"/>
      <c r="D30" s="734"/>
      <c r="E30" s="734"/>
      <c r="F30" s="735"/>
      <c r="G30" s="396">
        <f>G22+G29</f>
        <v>0</v>
      </c>
      <c r="H30" s="396">
        <f>H22+H29</f>
        <v>1979.2000000000003</v>
      </c>
      <c r="I30" s="396">
        <f>I22+I29</f>
        <v>1946.1000000000001</v>
      </c>
      <c r="J30" s="396">
        <v>0</v>
      </c>
      <c r="K30" s="246">
        <f t="shared" si="1"/>
        <v>98.32760711398545</v>
      </c>
      <c r="L30" s="21"/>
    </row>
    <row r="31" spans="1:12" ht="15.75" customHeight="1" thickBot="1">
      <c r="A31" s="44" t="s">
        <v>528</v>
      </c>
      <c r="B31" s="23"/>
      <c r="C31" s="23"/>
      <c r="D31" s="23"/>
      <c r="E31" s="23"/>
      <c r="F31" s="23"/>
      <c r="G31" s="67"/>
      <c r="H31" s="67"/>
      <c r="I31" s="67"/>
      <c r="J31" s="347"/>
      <c r="K31" s="347"/>
      <c r="L31" s="15"/>
    </row>
    <row r="32" spans="1:12" ht="13.5" customHeight="1" thickBot="1">
      <c r="A32" s="518" t="s">
        <v>235</v>
      </c>
      <c r="B32" s="518" t="s">
        <v>236</v>
      </c>
      <c r="C32" s="518" t="s">
        <v>36</v>
      </c>
      <c r="D32" s="518" t="s">
        <v>282</v>
      </c>
      <c r="E32" s="518" t="s">
        <v>283</v>
      </c>
      <c r="F32" s="518" t="s">
        <v>284</v>
      </c>
      <c r="G32" s="518" t="s">
        <v>253</v>
      </c>
      <c r="H32" s="519" t="s">
        <v>254</v>
      </c>
      <c r="I32" s="519" t="s">
        <v>255</v>
      </c>
      <c r="J32" s="519" t="s">
        <v>256</v>
      </c>
      <c r="K32" s="519" t="s">
        <v>257</v>
      </c>
      <c r="L32" s="15"/>
    </row>
    <row r="33" spans="1:12" ht="13.5" customHeight="1">
      <c r="A33" s="557">
        <v>442</v>
      </c>
      <c r="B33" s="557">
        <v>3119</v>
      </c>
      <c r="C33" s="557">
        <v>5021</v>
      </c>
      <c r="D33" s="557">
        <v>10900</v>
      </c>
      <c r="E33" s="80">
        <v>103100077</v>
      </c>
      <c r="F33" s="94" t="s">
        <v>212</v>
      </c>
      <c r="G33" s="305">
        <v>0</v>
      </c>
      <c r="H33" s="305">
        <v>134</v>
      </c>
      <c r="I33" s="305">
        <v>134</v>
      </c>
      <c r="J33" s="305">
        <v>0</v>
      </c>
      <c r="K33" s="305">
        <f aca="true" t="shared" si="2" ref="K33:K45">I33/H33%</f>
        <v>100</v>
      </c>
      <c r="L33" s="15"/>
    </row>
    <row r="34" spans="1:12" ht="12.75">
      <c r="A34" s="24">
        <v>442</v>
      </c>
      <c r="B34" s="24">
        <v>3119</v>
      </c>
      <c r="C34" s="24">
        <v>5031</v>
      </c>
      <c r="D34" s="24">
        <v>10900</v>
      </c>
      <c r="E34" s="6">
        <v>103100077</v>
      </c>
      <c r="F34" s="24" t="s">
        <v>67</v>
      </c>
      <c r="G34" s="78">
        <v>0</v>
      </c>
      <c r="H34" s="78">
        <v>4.3</v>
      </c>
      <c r="I34" s="78">
        <v>4.27</v>
      </c>
      <c r="J34" s="68">
        <v>0</v>
      </c>
      <c r="K34" s="68">
        <f t="shared" si="2"/>
        <v>99.30232558139535</v>
      </c>
      <c r="L34" s="21"/>
    </row>
    <row r="35" spans="1:12" ht="12.75">
      <c r="A35" s="24">
        <v>442</v>
      </c>
      <c r="B35" s="24">
        <v>3119</v>
      </c>
      <c r="C35" s="24">
        <v>5032</v>
      </c>
      <c r="D35" s="24">
        <v>10900</v>
      </c>
      <c r="E35" s="6">
        <v>103100077</v>
      </c>
      <c r="F35" s="24" t="s">
        <v>13</v>
      </c>
      <c r="G35" s="78">
        <v>0</v>
      </c>
      <c r="H35" s="78">
        <v>1.6</v>
      </c>
      <c r="I35" s="78">
        <v>1.54</v>
      </c>
      <c r="J35" s="68">
        <v>0</v>
      </c>
      <c r="K35" s="68">
        <f t="shared" si="2"/>
        <v>96.25</v>
      </c>
      <c r="L35" s="21"/>
    </row>
    <row r="36" spans="1:12" ht="12.75">
      <c r="A36" s="653">
        <v>442</v>
      </c>
      <c r="B36" s="654">
        <v>3119</v>
      </c>
      <c r="C36" s="654">
        <v>5901</v>
      </c>
      <c r="D36" s="654">
        <v>10900</v>
      </c>
      <c r="E36" s="655">
        <v>103100077</v>
      </c>
      <c r="F36" s="545" t="s">
        <v>218</v>
      </c>
      <c r="G36" s="78">
        <v>0</v>
      </c>
      <c r="H36" s="78">
        <v>51.9</v>
      </c>
      <c r="I36" s="78">
        <v>0</v>
      </c>
      <c r="J36" s="68">
        <v>0</v>
      </c>
      <c r="K36" s="68">
        <v>0</v>
      </c>
      <c r="L36" s="21"/>
    </row>
    <row r="37" spans="1:12" ht="12.75">
      <c r="A37" s="744" t="s">
        <v>526</v>
      </c>
      <c r="B37" s="745"/>
      <c r="C37" s="745"/>
      <c r="D37" s="745"/>
      <c r="E37" s="745"/>
      <c r="F37" s="746"/>
      <c r="G37" s="78">
        <f>SUM(G33:G36)</f>
        <v>0</v>
      </c>
      <c r="H37" s="78">
        <f>SUM(H33:H36)</f>
        <v>191.8</v>
      </c>
      <c r="I37" s="78">
        <f>SUM(I33:I36)</f>
        <v>139.81</v>
      </c>
      <c r="J37" s="68">
        <v>0</v>
      </c>
      <c r="K37" s="68">
        <f t="shared" si="2"/>
        <v>72.89363920750782</v>
      </c>
      <c r="L37" s="21"/>
    </row>
    <row r="38" spans="1:12" ht="12.75">
      <c r="A38" s="565">
        <v>449</v>
      </c>
      <c r="B38" s="558">
        <v>3119</v>
      </c>
      <c r="C38" s="566">
        <v>5021</v>
      </c>
      <c r="D38" s="558">
        <v>10900</v>
      </c>
      <c r="E38" s="2">
        <v>103100077</v>
      </c>
      <c r="F38" s="24" t="s">
        <v>212</v>
      </c>
      <c r="G38" s="78">
        <v>0</v>
      </c>
      <c r="H38" s="78">
        <v>3.7</v>
      </c>
      <c r="I38" s="78">
        <v>3</v>
      </c>
      <c r="J38" s="78">
        <v>0</v>
      </c>
      <c r="K38" s="78">
        <f t="shared" si="2"/>
        <v>81.08108108108107</v>
      </c>
      <c r="L38" s="21"/>
    </row>
    <row r="39" spans="1:14" ht="12.75">
      <c r="A39" s="35">
        <v>450</v>
      </c>
      <c r="B39" s="6">
        <v>3119</v>
      </c>
      <c r="C39" s="36">
        <v>5169</v>
      </c>
      <c r="D39" s="35">
        <v>10900</v>
      </c>
      <c r="E39" s="6">
        <v>103100077</v>
      </c>
      <c r="F39" s="349" t="s">
        <v>26</v>
      </c>
      <c r="G39" s="63">
        <v>0</v>
      </c>
      <c r="H39" s="78">
        <v>1.2</v>
      </c>
      <c r="I39" s="63">
        <v>1.15</v>
      </c>
      <c r="J39" s="251">
        <v>0</v>
      </c>
      <c r="K39" s="78">
        <f t="shared" si="2"/>
        <v>95.83333333333333</v>
      </c>
      <c r="N39" s="21"/>
    </row>
    <row r="40" spans="1:14" ht="12.75">
      <c r="A40" s="18">
        <v>450</v>
      </c>
      <c r="B40" s="2">
        <v>3119</v>
      </c>
      <c r="C40" s="24">
        <v>5175</v>
      </c>
      <c r="D40" s="18">
        <v>10900</v>
      </c>
      <c r="E40" s="2">
        <v>103100077</v>
      </c>
      <c r="F40" s="349" t="s">
        <v>222</v>
      </c>
      <c r="G40" s="63">
        <v>0</v>
      </c>
      <c r="H40" s="78">
        <v>13.7</v>
      </c>
      <c r="I40" s="63">
        <v>5.39</v>
      </c>
      <c r="J40" s="251">
        <v>0</v>
      </c>
      <c r="K40" s="251">
        <f>I40/H40%</f>
        <v>39.34306569343066</v>
      </c>
      <c r="N40" s="21"/>
    </row>
    <row r="41" spans="1:14" ht="12.75">
      <c r="A41" s="18">
        <v>450</v>
      </c>
      <c r="B41" s="2">
        <v>3119</v>
      </c>
      <c r="C41" s="24">
        <v>5137</v>
      </c>
      <c r="D41" s="18">
        <v>10900</v>
      </c>
      <c r="E41" s="2">
        <v>103100077</v>
      </c>
      <c r="F41" s="24" t="s">
        <v>63</v>
      </c>
      <c r="G41" s="63">
        <v>0</v>
      </c>
      <c r="H41" s="78">
        <v>37.2</v>
      </c>
      <c r="I41" s="63">
        <v>37.14</v>
      </c>
      <c r="J41" s="251">
        <v>0</v>
      </c>
      <c r="K41" s="251">
        <f>I41/H41%</f>
        <v>99.83870967741935</v>
      </c>
      <c r="N41" s="21"/>
    </row>
    <row r="42" spans="1:14" ht="12.75">
      <c r="A42" s="24">
        <v>450</v>
      </c>
      <c r="B42" s="24">
        <v>3119</v>
      </c>
      <c r="C42" s="24">
        <v>5139</v>
      </c>
      <c r="D42" s="24">
        <v>10900</v>
      </c>
      <c r="E42" s="24">
        <v>103100077</v>
      </c>
      <c r="F42" s="24" t="s">
        <v>172</v>
      </c>
      <c r="G42" s="78">
        <v>0</v>
      </c>
      <c r="H42" s="78">
        <v>1.4</v>
      </c>
      <c r="I42" s="78">
        <v>0.17</v>
      </c>
      <c r="J42" s="78">
        <v>0</v>
      </c>
      <c r="K42" s="78">
        <f>I42/H42%</f>
        <v>12.142857142857144</v>
      </c>
      <c r="N42" s="563"/>
    </row>
    <row r="43" spans="1:14" ht="12.75">
      <c r="A43" s="24">
        <v>450</v>
      </c>
      <c r="B43" s="24">
        <v>3119</v>
      </c>
      <c r="C43" s="24">
        <v>5168</v>
      </c>
      <c r="D43" s="24">
        <v>10900</v>
      </c>
      <c r="E43" s="2">
        <v>103100077</v>
      </c>
      <c r="F43" s="2" t="s">
        <v>341</v>
      </c>
      <c r="G43" s="78">
        <v>0</v>
      </c>
      <c r="H43" s="78">
        <v>8.4</v>
      </c>
      <c r="I43" s="78">
        <v>8.31</v>
      </c>
      <c r="J43" s="78">
        <v>0</v>
      </c>
      <c r="K43" s="251">
        <f>I43/H43%</f>
        <v>98.92857142857143</v>
      </c>
      <c r="N43" s="21"/>
    </row>
    <row r="44" spans="1:11" ht="13.5" thickBot="1">
      <c r="A44" s="747" t="s">
        <v>570</v>
      </c>
      <c r="B44" s="748"/>
      <c r="C44" s="748"/>
      <c r="D44" s="748"/>
      <c r="E44" s="748"/>
      <c r="F44" s="749"/>
      <c r="G44" s="554">
        <f>SUM(G38:G43)</f>
        <v>0</v>
      </c>
      <c r="H44" s="554">
        <f>SUM(H38:H43)</f>
        <v>65.60000000000001</v>
      </c>
      <c r="I44" s="554">
        <f>SUM(I38:I43)</f>
        <v>55.160000000000004</v>
      </c>
      <c r="J44" s="564">
        <v>0</v>
      </c>
      <c r="K44" s="554">
        <f t="shared" si="2"/>
        <v>84.08536585365853</v>
      </c>
    </row>
    <row r="45" spans="1:11" ht="13.5" thickBot="1">
      <c r="A45" s="733" t="s">
        <v>289</v>
      </c>
      <c r="B45" s="734"/>
      <c r="C45" s="734"/>
      <c r="D45" s="734"/>
      <c r="E45" s="734"/>
      <c r="F45" s="735"/>
      <c r="G45" s="396">
        <f>G37+G44</f>
        <v>0</v>
      </c>
      <c r="H45" s="396">
        <f>H37+H44</f>
        <v>257.40000000000003</v>
      </c>
      <c r="I45" s="396">
        <f>I37+I44</f>
        <v>194.97</v>
      </c>
      <c r="J45" s="524">
        <v>0</v>
      </c>
      <c r="K45" s="345">
        <f t="shared" si="2"/>
        <v>75.74592074592074</v>
      </c>
    </row>
    <row r="46" spans="1:11" ht="13.5" thickBot="1">
      <c r="A46" s="551"/>
      <c r="B46" s="551"/>
      <c r="C46" s="551"/>
      <c r="D46" s="551"/>
      <c r="E46" s="551"/>
      <c r="F46" s="551"/>
      <c r="G46" s="347"/>
      <c r="H46" s="347"/>
      <c r="I46" s="347"/>
      <c r="J46" s="347"/>
      <c r="K46" s="347"/>
    </row>
    <row r="47" spans="1:11" ht="13.5" thickBot="1">
      <c r="A47" s="733" t="s">
        <v>529</v>
      </c>
      <c r="B47" s="734"/>
      <c r="C47" s="734"/>
      <c r="D47" s="734"/>
      <c r="E47" s="734"/>
      <c r="F47" s="750"/>
      <c r="G47" s="344">
        <f>G16+G30+G45</f>
        <v>0</v>
      </c>
      <c r="H47" s="344">
        <f>H16+H30+H45</f>
        <v>4017.9000000000005</v>
      </c>
      <c r="I47" s="344">
        <f>I16+I30+I45</f>
        <v>3892.4700000000003</v>
      </c>
      <c r="J47" s="345">
        <v>0</v>
      </c>
      <c r="K47" s="345">
        <f>I47/H47%</f>
        <v>96.8782199656537</v>
      </c>
    </row>
    <row r="48" spans="1:11" ht="12.75">
      <c r="A48" s="551"/>
      <c r="B48" s="551"/>
      <c r="C48" s="551"/>
      <c r="D48" s="551"/>
      <c r="E48" s="551"/>
      <c r="F48" s="551"/>
      <c r="G48" s="347"/>
      <c r="H48" s="347"/>
      <c r="I48" s="347"/>
      <c r="J48" s="347"/>
      <c r="K48" s="347"/>
    </row>
    <row r="49" spans="1:11" ht="12.75">
      <c r="A49" s="551"/>
      <c r="B49" s="551"/>
      <c r="C49" s="551"/>
      <c r="D49" s="551"/>
      <c r="E49" s="551"/>
      <c r="F49" s="551"/>
      <c r="G49" s="347"/>
      <c r="H49" s="347"/>
      <c r="I49" s="347"/>
      <c r="J49" s="347"/>
      <c r="K49" s="347"/>
    </row>
    <row r="50" spans="1:11" ht="12.75">
      <c r="A50" s="47" t="s">
        <v>571</v>
      </c>
      <c r="B50" s="21"/>
      <c r="C50" s="21"/>
      <c r="D50" s="21"/>
      <c r="E50" s="21"/>
      <c r="F50" s="21"/>
      <c r="G50" s="21"/>
      <c r="H50" s="21"/>
      <c r="I50" s="21"/>
      <c r="J50" s="21"/>
      <c r="K50" s="21"/>
    </row>
    <row r="51" spans="1:11" ht="72" customHeight="1">
      <c r="A51" s="723" t="s">
        <v>747</v>
      </c>
      <c r="B51" s="723"/>
      <c r="C51" s="723"/>
      <c r="D51" s="723"/>
      <c r="E51" s="723"/>
      <c r="F51" s="723"/>
      <c r="G51" s="723"/>
      <c r="H51" s="723"/>
      <c r="I51" s="723"/>
      <c r="J51" s="723"/>
      <c r="K51" s="723"/>
    </row>
    <row r="52" spans="1:11" ht="12.75">
      <c r="A52" s="21"/>
      <c r="B52" s="21"/>
      <c r="C52" s="21"/>
      <c r="D52" s="21"/>
      <c r="E52" s="21"/>
      <c r="F52" s="21"/>
      <c r="G52" s="21"/>
      <c r="H52" s="21"/>
      <c r="I52" s="398"/>
      <c r="J52" s="21"/>
      <c r="K52" s="21"/>
    </row>
    <row r="53" spans="1:11" ht="12.75">
      <c r="A53" s="21"/>
      <c r="B53" s="21"/>
      <c r="C53" s="21"/>
      <c r="D53" s="21"/>
      <c r="E53" s="21"/>
      <c r="F53" s="21"/>
      <c r="G53" s="21"/>
      <c r="H53" s="21"/>
      <c r="I53" s="21"/>
      <c r="J53" s="21"/>
      <c r="K53" s="21"/>
    </row>
    <row r="54" spans="1:11" ht="12.75">
      <c r="A54" s="21"/>
      <c r="B54" s="21"/>
      <c r="C54" s="21"/>
      <c r="D54" s="21"/>
      <c r="E54" s="21"/>
      <c r="F54" s="21"/>
      <c r="G54" s="21"/>
      <c r="H54" s="21"/>
      <c r="I54" s="21"/>
      <c r="J54" s="21"/>
      <c r="K54" s="21"/>
    </row>
    <row r="55" spans="1:11" ht="12.75">
      <c r="A55" s="21"/>
      <c r="B55" s="21"/>
      <c r="C55" s="21"/>
      <c r="D55" s="21"/>
      <c r="E55" s="21"/>
      <c r="F55" s="21"/>
      <c r="G55" s="21"/>
      <c r="H55" s="21"/>
      <c r="I55" s="21"/>
      <c r="J55" s="21"/>
      <c r="K55" s="21"/>
    </row>
  </sheetData>
  <sheetProtection/>
  <mergeCells count="11">
    <mergeCell ref="A30:F30"/>
    <mergeCell ref="A37:F37"/>
    <mergeCell ref="A44:F44"/>
    <mergeCell ref="A45:F45"/>
    <mergeCell ref="A47:F47"/>
    <mergeCell ref="A51:K51"/>
    <mergeCell ref="A8:F8"/>
    <mergeCell ref="A15:F15"/>
    <mergeCell ref="A16:F16"/>
    <mergeCell ref="A22:F22"/>
    <mergeCell ref="A29:F29"/>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&amp;LMAP&amp;R&amp;P</oddFooter>
  </headerFooter>
</worksheet>
</file>

<file path=xl/worksheets/sheet33.xml><?xml version="1.0" encoding="utf-8"?>
<worksheet xmlns="http://schemas.openxmlformats.org/spreadsheetml/2006/main" xmlns:r="http://schemas.openxmlformats.org/officeDocument/2006/relationships">
  <dimension ref="A1:M51"/>
  <sheetViews>
    <sheetView zoomScalePageLayoutView="0" workbookViewId="0" topLeftCell="A34">
      <selection activeCell="O40" sqref="O40"/>
    </sheetView>
  </sheetViews>
  <sheetFormatPr defaultColWidth="9.00390625" defaultRowHeight="12.75"/>
  <cols>
    <col min="1" max="1" width="5.125" style="0" customWidth="1"/>
    <col min="2" max="2" width="6.50390625" style="0" customWidth="1"/>
    <col min="3" max="3" width="6.375" style="0" customWidth="1"/>
    <col min="4" max="4" width="8.00390625" style="0" customWidth="1"/>
    <col min="5" max="5" width="10.50390625" style="0" customWidth="1"/>
    <col min="6" max="6" width="42.12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11" ht="12.75">
      <c r="A1" s="332" t="s">
        <v>530</v>
      </c>
      <c r="B1" s="332"/>
      <c r="C1" s="21"/>
      <c r="D1" s="21"/>
      <c r="E1" s="21"/>
      <c r="F1" s="21"/>
      <c r="G1" s="21"/>
      <c r="H1" s="21"/>
      <c r="I1" s="21"/>
      <c r="J1" s="21"/>
      <c r="K1" s="21"/>
    </row>
    <row r="2" spans="1:11" ht="7.5" customHeight="1">
      <c r="A2" s="55"/>
      <c r="B2" s="21"/>
      <c r="C2" s="21"/>
      <c r="D2" s="21"/>
      <c r="E2" s="21"/>
      <c r="F2" s="21"/>
      <c r="G2" s="21"/>
      <c r="H2" s="21"/>
      <c r="I2" s="21"/>
      <c r="J2" s="21"/>
      <c r="K2" s="21"/>
    </row>
    <row r="3" spans="1:12" ht="13.5" thickBot="1">
      <c r="A3" s="44" t="s">
        <v>531</v>
      </c>
      <c r="B3" s="23"/>
      <c r="C3" s="23"/>
      <c r="D3" s="23"/>
      <c r="E3" s="23"/>
      <c r="F3" s="23"/>
      <c r="G3" s="67"/>
      <c r="H3" s="67"/>
      <c r="I3" s="67"/>
      <c r="J3" s="347"/>
      <c r="K3" s="347"/>
      <c r="L3" s="15"/>
    </row>
    <row r="4" spans="1:12" ht="13.5" customHeight="1" thickBot="1">
      <c r="A4" s="518" t="s">
        <v>235</v>
      </c>
      <c r="B4" s="518" t="s">
        <v>236</v>
      </c>
      <c r="C4" s="518" t="s">
        <v>36</v>
      </c>
      <c r="D4" s="518" t="s">
        <v>282</v>
      </c>
      <c r="E4" s="518" t="s">
        <v>283</v>
      </c>
      <c r="F4" s="518" t="s">
        <v>284</v>
      </c>
      <c r="G4" s="518" t="s">
        <v>253</v>
      </c>
      <c r="H4" s="519" t="s">
        <v>254</v>
      </c>
      <c r="I4" s="519" t="s">
        <v>255</v>
      </c>
      <c r="J4" s="519" t="s">
        <v>256</v>
      </c>
      <c r="K4" s="519" t="s">
        <v>257</v>
      </c>
      <c r="L4" s="15"/>
    </row>
    <row r="5" spans="1:12" ht="12.75">
      <c r="A5" s="537">
        <v>442</v>
      </c>
      <c r="B5" s="93">
        <v>3119</v>
      </c>
      <c r="C5" s="93">
        <v>5021</v>
      </c>
      <c r="D5" s="93">
        <v>2370288</v>
      </c>
      <c r="E5" s="6">
        <v>108100104</v>
      </c>
      <c r="F5" s="93" t="s">
        <v>212</v>
      </c>
      <c r="G5" s="68">
        <v>0</v>
      </c>
      <c r="H5" s="68">
        <v>964</v>
      </c>
      <c r="I5" s="68">
        <v>932.05</v>
      </c>
      <c r="J5" s="68">
        <v>0</v>
      </c>
      <c r="K5" s="453">
        <f>I5/H5%</f>
        <v>96.68568464730289</v>
      </c>
      <c r="L5" s="21"/>
    </row>
    <row r="6" spans="1:13" ht="12.75">
      <c r="A6" s="450">
        <v>442</v>
      </c>
      <c r="B6" s="24">
        <v>3119</v>
      </c>
      <c r="C6" s="24">
        <v>5031</v>
      </c>
      <c r="D6" s="93">
        <v>2370288</v>
      </c>
      <c r="E6" s="6">
        <v>108100104</v>
      </c>
      <c r="F6" s="24" t="s">
        <v>67</v>
      </c>
      <c r="G6" s="78">
        <v>0</v>
      </c>
      <c r="H6" s="78">
        <v>44</v>
      </c>
      <c r="I6" s="78">
        <v>32.74</v>
      </c>
      <c r="J6" s="68">
        <v>0</v>
      </c>
      <c r="K6" s="453">
        <f aca="true" t="shared" si="0" ref="K6:K16">I6/H6%</f>
        <v>74.4090909090909</v>
      </c>
      <c r="L6" s="21"/>
      <c r="M6" s="21"/>
    </row>
    <row r="7" spans="1:12" ht="12.75">
      <c r="A7" s="450">
        <v>442</v>
      </c>
      <c r="B7" s="24">
        <v>3119</v>
      </c>
      <c r="C7" s="24">
        <v>5032</v>
      </c>
      <c r="D7" s="93">
        <v>2370288</v>
      </c>
      <c r="E7" s="6">
        <v>108100104</v>
      </c>
      <c r="F7" s="24" t="s">
        <v>13</v>
      </c>
      <c r="G7" s="78">
        <v>0</v>
      </c>
      <c r="H7" s="78">
        <v>15.3</v>
      </c>
      <c r="I7" s="78">
        <v>11.8</v>
      </c>
      <c r="J7" s="68">
        <v>0</v>
      </c>
      <c r="K7" s="453">
        <f t="shared" si="0"/>
        <v>77.12418300653596</v>
      </c>
      <c r="L7" s="21"/>
    </row>
    <row r="8" spans="1:12" ht="12.75">
      <c r="A8" s="756" t="s">
        <v>524</v>
      </c>
      <c r="B8" s="745"/>
      <c r="C8" s="745"/>
      <c r="D8" s="745"/>
      <c r="E8" s="745"/>
      <c r="F8" s="746"/>
      <c r="G8" s="78">
        <v>0</v>
      </c>
      <c r="H8" s="78">
        <f>SUM(H5:H7)</f>
        <v>1023.3</v>
      </c>
      <c r="I8" s="78">
        <f>SUM(I5:I7)</f>
        <v>976.5899999999999</v>
      </c>
      <c r="J8" s="68">
        <v>0</v>
      </c>
      <c r="K8" s="453">
        <f t="shared" si="0"/>
        <v>95.4353562005277</v>
      </c>
      <c r="L8" s="21"/>
    </row>
    <row r="9" spans="1:11" ht="12.75" hidden="1">
      <c r="A9" s="531">
        <v>450</v>
      </c>
      <c r="B9" s="6">
        <v>3119</v>
      </c>
      <c r="C9" s="36">
        <v>5137</v>
      </c>
      <c r="D9" s="93">
        <v>2370288</v>
      </c>
      <c r="E9" s="6">
        <v>108100104</v>
      </c>
      <c r="F9" s="2" t="s">
        <v>63</v>
      </c>
      <c r="G9" s="63">
        <v>0</v>
      </c>
      <c r="H9" s="63">
        <v>0</v>
      </c>
      <c r="I9" s="63">
        <v>0</v>
      </c>
      <c r="J9" s="304">
        <v>0</v>
      </c>
      <c r="K9" s="453" t="e">
        <f t="shared" si="0"/>
        <v>#DIV/0!</v>
      </c>
    </row>
    <row r="10" spans="1:11" ht="12.75">
      <c r="A10" s="536">
        <v>450</v>
      </c>
      <c r="B10" s="6">
        <v>3119</v>
      </c>
      <c r="C10" s="36">
        <v>5137</v>
      </c>
      <c r="D10" s="93">
        <v>2370288</v>
      </c>
      <c r="E10" s="6">
        <v>108100104</v>
      </c>
      <c r="F10" s="24" t="s">
        <v>63</v>
      </c>
      <c r="G10" s="63">
        <v>0</v>
      </c>
      <c r="H10" s="63">
        <v>18</v>
      </c>
      <c r="I10" s="63">
        <v>17.96</v>
      </c>
      <c r="J10" s="304">
        <v>0</v>
      </c>
      <c r="K10" s="453">
        <f t="shared" si="0"/>
        <v>99.77777777777779</v>
      </c>
    </row>
    <row r="11" spans="1:11" ht="12.75">
      <c r="A11" s="536">
        <v>450</v>
      </c>
      <c r="B11" s="6">
        <v>3119</v>
      </c>
      <c r="C11" s="36">
        <v>5139</v>
      </c>
      <c r="D11" s="93">
        <v>2370288</v>
      </c>
      <c r="E11" s="6">
        <v>108100104</v>
      </c>
      <c r="F11" s="2" t="s">
        <v>172</v>
      </c>
      <c r="G11" s="63">
        <v>0</v>
      </c>
      <c r="H11" s="63">
        <v>6.2</v>
      </c>
      <c r="I11" s="63">
        <v>6.14</v>
      </c>
      <c r="J11" s="304">
        <v>0</v>
      </c>
      <c r="K11" s="453">
        <f t="shared" si="0"/>
        <v>99.03225806451613</v>
      </c>
    </row>
    <row r="12" spans="1:11" ht="12.75">
      <c r="A12" s="536">
        <v>450</v>
      </c>
      <c r="B12" s="6">
        <v>3119</v>
      </c>
      <c r="C12" s="36">
        <v>5168</v>
      </c>
      <c r="D12" s="93">
        <v>2370288</v>
      </c>
      <c r="E12" s="6">
        <v>108100104</v>
      </c>
      <c r="F12" s="2" t="s">
        <v>341</v>
      </c>
      <c r="G12" s="63">
        <v>0</v>
      </c>
      <c r="H12" s="63">
        <v>36</v>
      </c>
      <c r="I12" s="63">
        <v>35.94</v>
      </c>
      <c r="J12" s="304">
        <v>0</v>
      </c>
      <c r="K12" s="453">
        <f t="shared" si="0"/>
        <v>99.83333333333333</v>
      </c>
    </row>
    <row r="13" spans="1:11" ht="12.75">
      <c r="A13" s="536">
        <v>450</v>
      </c>
      <c r="B13" s="6">
        <v>3119</v>
      </c>
      <c r="C13" s="36">
        <v>5169</v>
      </c>
      <c r="D13" s="93">
        <v>2370288</v>
      </c>
      <c r="E13" s="6">
        <v>108100104</v>
      </c>
      <c r="F13" s="349" t="s">
        <v>26</v>
      </c>
      <c r="G13" s="63">
        <v>0</v>
      </c>
      <c r="H13" s="63">
        <v>710</v>
      </c>
      <c r="I13" s="63">
        <v>386.28</v>
      </c>
      <c r="J13" s="251">
        <v>0</v>
      </c>
      <c r="K13" s="453">
        <f t="shared" si="0"/>
        <v>54.4056338028169</v>
      </c>
    </row>
    <row r="14" spans="1:11" ht="12.75">
      <c r="A14" s="531">
        <v>450</v>
      </c>
      <c r="B14" s="6">
        <v>3119</v>
      </c>
      <c r="C14" s="36">
        <v>5175</v>
      </c>
      <c r="D14" s="93">
        <v>2370288</v>
      </c>
      <c r="E14" s="6">
        <v>108100104</v>
      </c>
      <c r="F14" s="349" t="s">
        <v>222</v>
      </c>
      <c r="G14" s="75">
        <v>0</v>
      </c>
      <c r="H14" s="75">
        <v>12.6</v>
      </c>
      <c r="I14" s="75">
        <v>12.08</v>
      </c>
      <c r="J14" s="251">
        <v>0</v>
      </c>
      <c r="K14" s="453">
        <f t="shared" si="0"/>
        <v>95.87301587301587</v>
      </c>
    </row>
    <row r="15" spans="1:11" ht="13.5" thickBot="1">
      <c r="A15" s="755" t="s">
        <v>525</v>
      </c>
      <c r="B15" s="720"/>
      <c r="C15" s="720"/>
      <c r="D15" s="720"/>
      <c r="E15" s="720"/>
      <c r="F15" s="751"/>
      <c r="G15" s="75">
        <f>SUM(G9:G14)</f>
        <v>0</v>
      </c>
      <c r="H15" s="75">
        <f>SUM(H9:H14)</f>
        <v>782.8000000000001</v>
      </c>
      <c r="I15" s="75">
        <f>SUM(I9:I14)</f>
        <v>458.4</v>
      </c>
      <c r="J15" s="239">
        <v>0</v>
      </c>
      <c r="K15" s="453">
        <f t="shared" si="0"/>
        <v>58.55901890648952</v>
      </c>
    </row>
    <row r="16" spans="1:11" ht="13.5" thickBot="1">
      <c r="A16" s="733" t="s">
        <v>289</v>
      </c>
      <c r="B16" s="734"/>
      <c r="C16" s="734"/>
      <c r="D16" s="734"/>
      <c r="E16" s="734"/>
      <c r="F16" s="735"/>
      <c r="G16" s="561">
        <f>G8+G15</f>
        <v>0</v>
      </c>
      <c r="H16" s="561">
        <f>H8+H15</f>
        <v>1806.1</v>
      </c>
      <c r="I16" s="561">
        <f>I8+I15</f>
        <v>1434.9899999999998</v>
      </c>
      <c r="J16" s="562">
        <v>0</v>
      </c>
      <c r="K16" s="246">
        <f t="shared" si="0"/>
        <v>79.45241127290846</v>
      </c>
    </row>
    <row r="17" spans="1:12" ht="15" customHeight="1" thickBot="1">
      <c r="A17" s="538" t="s">
        <v>532</v>
      </c>
      <c r="B17" s="522"/>
      <c r="C17" s="522"/>
      <c r="D17" s="522"/>
      <c r="E17" s="522"/>
      <c r="F17" s="522"/>
      <c r="G17" s="67"/>
      <c r="H17" s="67"/>
      <c r="I17" s="67"/>
      <c r="J17" s="347"/>
      <c r="K17" s="533"/>
      <c r="L17" s="15"/>
    </row>
    <row r="18" spans="1:12" ht="13.5" customHeight="1" thickBot="1">
      <c r="A18" s="518" t="s">
        <v>235</v>
      </c>
      <c r="B18" s="518" t="s">
        <v>236</v>
      </c>
      <c r="C18" s="518" t="s">
        <v>36</v>
      </c>
      <c r="D18" s="518" t="s">
        <v>282</v>
      </c>
      <c r="E18" s="518" t="s">
        <v>283</v>
      </c>
      <c r="F18" s="518" t="s">
        <v>284</v>
      </c>
      <c r="G18" s="518" t="s">
        <v>253</v>
      </c>
      <c r="H18" s="519" t="s">
        <v>254</v>
      </c>
      <c r="I18" s="519" t="s">
        <v>255</v>
      </c>
      <c r="J18" s="519" t="s">
        <v>256</v>
      </c>
      <c r="K18" s="519" t="s">
        <v>257</v>
      </c>
      <c r="L18" s="15"/>
    </row>
    <row r="19" spans="1:12" ht="12.75">
      <c r="A19" s="450">
        <v>442</v>
      </c>
      <c r="B19" s="24">
        <v>3119</v>
      </c>
      <c r="C19" s="24">
        <v>5021</v>
      </c>
      <c r="D19" s="24">
        <v>2370288</v>
      </c>
      <c r="E19" s="6">
        <v>108517050</v>
      </c>
      <c r="F19" s="24" t="s">
        <v>212</v>
      </c>
      <c r="G19" s="78">
        <v>0</v>
      </c>
      <c r="H19" s="78">
        <v>1060</v>
      </c>
      <c r="I19" s="78">
        <v>1035.62</v>
      </c>
      <c r="J19" s="68">
        <v>0</v>
      </c>
      <c r="K19" s="453">
        <f>I19/H19%</f>
        <v>97.69999999999999</v>
      </c>
      <c r="L19" s="21"/>
    </row>
    <row r="20" spans="1:12" ht="12.75">
      <c r="A20" s="450">
        <v>442</v>
      </c>
      <c r="B20" s="24">
        <v>3119</v>
      </c>
      <c r="C20" s="24">
        <v>5031</v>
      </c>
      <c r="D20" s="24">
        <v>2370288</v>
      </c>
      <c r="E20" s="6">
        <v>108517050</v>
      </c>
      <c r="F20" s="24" t="s">
        <v>67</v>
      </c>
      <c r="G20" s="78">
        <v>0</v>
      </c>
      <c r="H20" s="78">
        <v>45</v>
      </c>
      <c r="I20" s="78">
        <v>36.37</v>
      </c>
      <c r="J20" s="68">
        <v>0</v>
      </c>
      <c r="K20" s="453">
        <f aca="true" t="shared" si="1" ref="K20:K30">I20/H20%</f>
        <v>80.82222222222221</v>
      </c>
      <c r="L20" s="21"/>
    </row>
    <row r="21" spans="1:12" ht="12.75">
      <c r="A21" s="450">
        <v>442</v>
      </c>
      <c r="B21" s="24">
        <v>3119</v>
      </c>
      <c r="C21" s="24">
        <v>5032</v>
      </c>
      <c r="D21" s="24">
        <v>2370288</v>
      </c>
      <c r="E21" s="6">
        <v>108517050</v>
      </c>
      <c r="F21" s="24" t="s">
        <v>13</v>
      </c>
      <c r="G21" s="78">
        <v>0</v>
      </c>
      <c r="H21" s="78">
        <v>16.5</v>
      </c>
      <c r="I21" s="78">
        <v>13.11</v>
      </c>
      <c r="J21" s="78">
        <v>0</v>
      </c>
      <c r="K21" s="453">
        <f t="shared" si="1"/>
        <v>79.45454545454545</v>
      </c>
      <c r="L21" s="21"/>
    </row>
    <row r="22" spans="1:12" ht="12.75">
      <c r="A22" s="756" t="s">
        <v>526</v>
      </c>
      <c r="B22" s="745"/>
      <c r="C22" s="745"/>
      <c r="D22" s="745"/>
      <c r="E22" s="745"/>
      <c r="F22" s="746"/>
      <c r="G22" s="78">
        <v>0</v>
      </c>
      <c r="H22" s="78">
        <f>SUM(H19:H21)</f>
        <v>1121.5</v>
      </c>
      <c r="I22" s="78">
        <f>SUM(I19:I21)</f>
        <v>1085.0999999999997</v>
      </c>
      <c r="J22" s="78">
        <v>0</v>
      </c>
      <c r="K22" s="453">
        <f t="shared" si="1"/>
        <v>96.75434685688806</v>
      </c>
      <c r="L22" s="21"/>
    </row>
    <row r="23" spans="1:11" ht="12.75" hidden="1">
      <c r="A23" s="531">
        <v>450</v>
      </c>
      <c r="B23" s="6">
        <v>3119</v>
      </c>
      <c r="C23" s="36">
        <v>5137</v>
      </c>
      <c r="D23" s="93">
        <v>2370288</v>
      </c>
      <c r="E23" s="6">
        <v>108517050</v>
      </c>
      <c r="F23" s="2" t="s">
        <v>63</v>
      </c>
      <c r="G23" s="63">
        <v>0</v>
      </c>
      <c r="H23" s="63">
        <v>0</v>
      </c>
      <c r="I23" s="63">
        <v>0</v>
      </c>
      <c r="J23" s="304">
        <v>0</v>
      </c>
      <c r="K23" s="520" t="e">
        <f t="shared" si="1"/>
        <v>#DIV/0!</v>
      </c>
    </row>
    <row r="24" spans="1:11" ht="12.75">
      <c r="A24" s="531">
        <v>450</v>
      </c>
      <c r="B24" s="6">
        <v>3119</v>
      </c>
      <c r="C24" s="36">
        <v>5137</v>
      </c>
      <c r="D24" s="93">
        <v>2370288</v>
      </c>
      <c r="E24" s="6">
        <v>108517050</v>
      </c>
      <c r="F24" s="24" t="s">
        <v>63</v>
      </c>
      <c r="G24" s="63">
        <v>0</v>
      </c>
      <c r="H24" s="63">
        <v>20</v>
      </c>
      <c r="I24" s="63">
        <v>19.95</v>
      </c>
      <c r="J24" s="304">
        <v>0</v>
      </c>
      <c r="K24" s="520">
        <f t="shared" si="1"/>
        <v>99.74999999999999</v>
      </c>
    </row>
    <row r="25" spans="1:11" ht="12.75">
      <c r="A25" s="531">
        <v>450</v>
      </c>
      <c r="B25" s="6">
        <v>3119</v>
      </c>
      <c r="C25" s="36">
        <v>5139</v>
      </c>
      <c r="D25" s="93">
        <v>2370288</v>
      </c>
      <c r="E25" s="6">
        <v>108517050</v>
      </c>
      <c r="F25" s="2" t="s">
        <v>172</v>
      </c>
      <c r="G25" s="63">
        <v>0</v>
      </c>
      <c r="H25" s="63">
        <v>6.9</v>
      </c>
      <c r="I25" s="63">
        <v>6.83</v>
      </c>
      <c r="J25" s="304">
        <v>0</v>
      </c>
      <c r="K25" s="520">
        <f t="shared" si="1"/>
        <v>98.9855072463768</v>
      </c>
    </row>
    <row r="26" spans="1:11" ht="12.75">
      <c r="A26" s="531">
        <v>450</v>
      </c>
      <c r="B26" s="6">
        <v>3119</v>
      </c>
      <c r="C26" s="36">
        <v>5168</v>
      </c>
      <c r="D26" s="93">
        <v>2370288</v>
      </c>
      <c r="E26" s="6">
        <v>108517050</v>
      </c>
      <c r="F26" s="2" t="s">
        <v>341</v>
      </c>
      <c r="G26" s="63">
        <v>0</v>
      </c>
      <c r="H26" s="63">
        <v>40</v>
      </c>
      <c r="I26" s="63">
        <v>39.93</v>
      </c>
      <c r="J26" s="304">
        <v>0</v>
      </c>
      <c r="K26" s="520">
        <f t="shared" si="1"/>
        <v>99.82499999999999</v>
      </c>
    </row>
    <row r="27" spans="1:11" ht="12.75">
      <c r="A27" s="531">
        <v>450</v>
      </c>
      <c r="B27" s="6">
        <v>3119</v>
      </c>
      <c r="C27" s="36">
        <v>5169</v>
      </c>
      <c r="D27" s="93">
        <v>2370288</v>
      </c>
      <c r="E27" s="6">
        <v>108517050</v>
      </c>
      <c r="F27" s="349" t="s">
        <v>26</v>
      </c>
      <c r="G27" s="63">
        <v>0</v>
      </c>
      <c r="H27" s="63">
        <v>804.4</v>
      </c>
      <c r="I27" s="63">
        <v>429.2</v>
      </c>
      <c r="J27" s="304">
        <v>0</v>
      </c>
      <c r="K27" s="520">
        <f t="shared" si="1"/>
        <v>53.356539035305815</v>
      </c>
    </row>
    <row r="28" spans="1:11" ht="12.75">
      <c r="A28" s="531">
        <v>450</v>
      </c>
      <c r="B28" s="6">
        <v>3119</v>
      </c>
      <c r="C28" s="36">
        <v>5175</v>
      </c>
      <c r="D28" s="93">
        <v>2370288</v>
      </c>
      <c r="E28" s="6">
        <v>108517050</v>
      </c>
      <c r="F28" s="349" t="s">
        <v>222</v>
      </c>
      <c r="G28" s="75">
        <v>0</v>
      </c>
      <c r="H28" s="75">
        <v>14</v>
      </c>
      <c r="I28" s="75">
        <v>13.43</v>
      </c>
      <c r="J28" s="251">
        <v>0</v>
      </c>
      <c r="K28" s="521">
        <f t="shared" si="1"/>
        <v>95.92857142857142</v>
      </c>
    </row>
    <row r="29" spans="1:12" ht="13.5" thickBot="1">
      <c r="A29" s="755" t="s">
        <v>527</v>
      </c>
      <c r="B29" s="720"/>
      <c r="C29" s="720"/>
      <c r="D29" s="720"/>
      <c r="E29" s="720"/>
      <c r="F29" s="751"/>
      <c r="G29" s="303">
        <f>SUM(G23:G28)</f>
        <v>0</v>
      </c>
      <c r="H29" s="303">
        <f>SUM(H23:H28)</f>
        <v>885.3</v>
      </c>
      <c r="I29" s="303">
        <f>SUM(I23:I28)</f>
        <v>509.34</v>
      </c>
      <c r="J29" s="342">
        <v>0</v>
      </c>
      <c r="K29" s="521">
        <f t="shared" si="1"/>
        <v>57.53303964757709</v>
      </c>
      <c r="L29" s="21"/>
    </row>
    <row r="30" spans="1:12" ht="13.5" thickBot="1">
      <c r="A30" s="733" t="s">
        <v>289</v>
      </c>
      <c r="B30" s="734"/>
      <c r="C30" s="734"/>
      <c r="D30" s="734"/>
      <c r="E30" s="734"/>
      <c r="F30" s="735"/>
      <c r="G30" s="396">
        <f>G22+G29</f>
        <v>0</v>
      </c>
      <c r="H30" s="396">
        <f>H22+H29</f>
        <v>2006.8</v>
      </c>
      <c r="I30" s="396">
        <f>I22+I29</f>
        <v>1594.4399999999996</v>
      </c>
      <c r="J30" s="396">
        <v>0</v>
      </c>
      <c r="K30" s="246">
        <f t="shared" si="1"/>
        <v>79.45186366354393</v>
      </c>
      <c r="L30" s="21"/>
    </row>
    <row r="31" spans="1:12" ht="15.75" customHeight="1" thickBot="1">
      <c r="A31" s="532" t="s">
        <v>528</v>
      </c>
      <c r="B31" s="23"/>
      <c r="C31" s="23"/>
      <c r="D31" s="23"/>
      <c r="E31" s="23"/>
      <c r="F31" s="23"/>
      <c r="G31" s="67"/>
      <c r="H31" s="67"/>
      <c r="I31" s="67"/>
      <c r="J31" s="347"/>
      <c r="K31" s="533"/>
      <c r="L31" s="15"/>
    </row>
    <row r="32" spans="1:12" ht="13.5" customHeight="1" thickBot="1">
      <c r="A32" s="518" t="s">
        <v>235</v>
      </c>
      <c r="B32" s="518" t="s">
        <v>236</v>
      </c>
      <c r="C32" s="518" t="s">
        <v>36</v>
      </c>
      <c r="D32" s="518" t="s">
        <v>282</v>
      </c>
      <c r="E32" s="518" t="s">
        <v>283</v>
      </c>
      <c r="F32" s="518" t="s">
        <v>284</v>
      </c>
      <c r="G32" s="518" t="s">
        <v>253</v>
      </c>
      <c r="H32" s="519" t="s">
        <v>254</v>
      </c>
      <c r="I32" s="519" t="s">
        <v>255</v>
      </c>
      <c r="J32" s="519" t="s">
        <v>256</v>
      </c>
      <c r="K32" s="519" t="s">
        <v>257</v>
      </c>
      <c r="L32" s="15"/>
    </row>
    <row r="33" spans="1:12" ht="13.5" customHeight="1">
      <c r="A33" s="534">
        <v>442</v>
      </c>
      <c r="B33" s="523">
        <v>3119</v>
      </c>
      <c r="C33" s="523">
        <v>5021</v>
      </c>
      <c r="D33" s="24">
        <v>2370288</v>
      </c>
      <c r="E33" s="6">
        <v>108100077</v>
      </c>
      <c r="F33" s="24" t="s">
        <v>212</v>
      </c>
      <c r="G33" s="78">
        <v>0</v>
      </c>
      <c r="H33" s="78">
        <v>106.4</v>
      </c>
      <c r="I33" s="78">
        <v>103.56</v>
      </c>
      <c r="J33" s="78">
        <v>0</v>
      </c>
      <c r="K33" s="535">
        <f aca="true" t="shared" si="2" ref="K33:K44">I33/H33%</f>
        <v>97.33082706766918</v>
      </c>
      <c r="L33" s="15"/>
    </row>
    <row r="34" spans="1:12" ht="12.75">
      <c r="A34" s="450">
        <v>442</v>
      </c>
      <c r="B34" s="24">
        <v>3119</v>
      </c>
      <c r="C34" s="24">
        <v>5031</v>
      </c>
      <c r="D34" s="24">
        <v>2370288</v>
      </c>
      <c r="E34" s="6">
        <v>108100077</v>
      </c>
      <c r="F34" s="24" t="s">
        <v>67</v>
      </c>
      <c r="G34" s="78">
        <v>0</v>
      </c>
      <c r="H34" s="78">
        <v>3.8</v>
      </c>
      <c r="I34" s="78">
        <v>3.64</v>
      </c>
      <c r="J34" s="68">
        <v>0</v>
      </c>
      <c r="K34" s="453">
        <f t="shared" si="2"/>
        <v>95.78947368421053</v>
      </c>
      <c r="L34" s="21"/>
    </row>
    <row r="35" spans="1:12" ht="12.75">
      <c r="A35" s="450">
        <v>442</v>
      </c>
      <c r="B35" s="24">
        <v>3119</v>
      </c>
      <c r="C35" s="24">
        <v>5032</v>
      </c>
      <c r="D35" s="24">
        <v>2370288</v>
      </c>
      <c r="E35" s="6">
        <v>108100077</v>
      </c>
      <c r="F35" s="24" t="s">
        <v>13</v>
      </c>
      <c r="G35" s="78">
        <v>0</v>
      </c>
      <c r="H35" s="78">
        <v>1.5</v>
      </c>
      <c r="I35" s="78">
        <v>1.32</v>
      </c>
      <c r="J35" s="68">
        <v>0</v>
      </c>
      <c r="K35" s="453">
        <f t="shared" si="2"/>
        <v>88.00000000000001</v>
      </c>
      <c r="L35" s="21"/>
    </row>
    <row r="36" spans="1:12" ht="12.75">
      <c r="A36" s="756" t="s">
        <v>526</v>
      </c>
      <c r="B36" s="745"/>
      <c r="C36" s="745"/>
      <c r="D36" s="745"/>
      <c r="E36" s="745"/>
      <c r="F36" s="746"/>
      <c r="G36" s="78">
        <f>SUM(G33:G35)</f>
        <v>0</v>
      </c>
      <c r="H36" s="78">
        <f>SUM(H33:H35)</f>
        <v>111.7</v>
      </c>
      <c r="I36" s="78">
        <f>SUM(I33:I35)</f>
        <v>108.52</v>
      </c>
      <c r="J36" s="68">
        <v>0</v>
      </c>
      <c r="K36" s="453">
        <f t="shared" si="2"/>
        <v>97.15308863025962</v>
      </c>
      <c r="L36" s="21"/>
    </row>
    <row r="37" spans="1:11" ht="12.75" hidden="1">
      <c r="A37" s="531">
        <v>450</v>
      </c>
      <c r="B37" s="6">
        <v>3119</v>
      </c>
      <c r="C37" s="36">
        <v>5137</v>
      </c>
      <c r="D37" s="93">
        <v>2370288</v>
      </c>
      <c r="E37" s="6">
        <v>108100077</v>
      </c>
      <c r="F37" s="2" t="s">
        <v>63</v>
      </c>
      <c r="G37" s="63">
        <v>0</v>
      </c>
      <c r="H37" s="63">
        <v>0</v>
      </c>
      <c r="I37" s="63">
        <v>0</v>
      </c>
      <c r="J37" s="304">
        <v>0</v>
      </c>
      <c r="K37" s="520" t="e">
        <f t="shared" si="2"/>
        <v>#DIV/0!</v>
      </c>
    </row>
    <row r="38" spans="1:11" ht="12.75">
      <c r="A38" s="531">
        <v>450</v>
      </c>
      <c r="B38" s="6">
        <v>3119</v>
      </c>
      <c r="C38" s="36">
        <v>5137</v>
      </c>
      <c r="D38" s="93">
        <v>2370288</v>
      </c>
      <c r="E38" s="6">
        <v>108100077</v>
      </c>
      <c r="F38" s="24" t="s">
        <v>63</v>
      </c>
      <c r="G38" s="63">
        <v>0</v>
      </c>
      <c r="H38" s="63">
        <v>2</v>
      </c>
      <c r="I38" s="63">
        <v>2</v>
      </c>
      <c r="J38" s="304">
        <v>0</v>
      </c>
      <c r="K38" s="520">
        <f t="shared" si="2"/>
        <v>100</v>
      </c>
    </row>
    <row r="39" spans="1:11" ht="12.75">
      <c r="A39" s="531">
        <v>450</v>
      </c>
      <c r="B39" s="6">
        <v>3119</v>
      </c>
      <c r="C39" s="36">
        <v>5139</v>
      </c>
      <c r="D39" s="93">
        <v>2370288</v>
      </c>
      <c r="E39" s="6">
        <v>108100077</v>
      </c>
      <c r="F39" s="2" t="s">
        <v>172</v>
      </c>
      <c r="G39" s="63">
        <v>0</v>
      </c>
      <c r="H39" s="63">
        <v>0.8</v>
      </c>
      <c r="I39" s="63">
        <v>0.68</v>
      </c>
      <c r="J39" s="304">
        <v>0</v>
      </c>
      <c r="K39" s="520">
        <f t="shared" si="2"/>
        <v>85</v>
      </c>
    </row>
    <row r="40" spans="1:11" ht="12.75">
      <c r="A40" s="531">
        <v>450</v>
      </c>
      <c r="B40" s="6">
        <v>3119</v>
      </c>
      <c r="C40" s="36">
        <v>5169</v>
      </c>
      <c r="D40" s="93">
        <v>2370288</v>
      </c>
      <c r="E40" s="6">
        <v>108100077</v>
      </c>
      <c r="F40" s="349" t="s">
        <v>26</v>
      </c>
      <c r="G40" s="63">
        <v>0</v>
      </c>
      <c r="H40" s="63">
        <v>43.1</v>
      </c>
      <c r="I40" s="63">
        <v>42.92</v>
      </c>
      <c r="J40" s="304">
        <v>0</v>
      </c>
      <c r="K40" s="520">
        <f t="shared" si="2"/>
        <v>99.58236658932715</v>
      </c>
    </row>
    <row r="41" spans="1:11" ht="12.75">
      <c r="A41" s="536">
        <v>450</v>
      </c>
      <c r="B41" s="6">
        <v>3119</v>
      </c>
      <c r="C41" s="36">
        <v>5168</v>
      </c>
      <c r="D41" s="93">
        <v>2370288</v>
      </c>
      <c r="E41" s="6">
        <v>108100077</v>
      </c>
      <c r="F41" s="2" t="s">
        <v>341</v>
      </c>
      <c r="G41" s="63">
        <v>0</v>
      </c>
      <c r="H41" s="63">
        <v>4</v>
      </c>
      <c r="I41" s="63">
        <v>3.99</v>
      </c>
      <c r="J41" s="251">
        <v>0</v>
      </c>
      <c r="K41" s="520">
        <f t="shared" si="2"/>
        <v>99.75</v>
      </c>
    </row>
    <row r="42" spans="1:11" ht="12.75">
      <c r="A42" s="531">
        <v>450</v>
      </c>
      <c r="B42" s="6">
        <v>3119</v>
      </c>
      <c r="C42" s="36">
        <v>5175</v>
      </c>
      <c r="D42" s="93">
        <v>2370288</v>
      </c>
      <c r="E42" s="6">
        <v>108100077</v>
      </c>
      <c r="F42" s="349" t="s">
        <v>222</v>
      </c>
      <c r="G42" s="63">
        <v>0</v>
      </c>
      <c r="H42" s="63">
        <v>1.5</v>
      </c>
      <c r="I42" s="63">
        <v>1.34</v>
      </c>
      <c r="J42" s="251">
        <v>0</v>
      </c>
      <c r="K42" s="520">
        <f t="shared" si="2"/>
        <v>89.33333333333334</v>
      </c>
    </row>
    <row r="43" spans="1:11" ht="13.5" thickBot="1">
      <c r="A43" s="757" t="s">
        <v>527</v>
      </c>
      <c r="B43" s="758"/>
      <c r="C43" s="758"/>
      <c r="D43" s="758"/>
      <c r="E43" s="758"/>
      <c r="F43" s="759"/>
      <c r="G43" s="63">
        <f>SUM(G37:G42)</f>
        <v>0</v>
      </c>
      <c r="H43" s="63">
        <f>SUM(H37:H42)</f>
        <v>51.4</v>
      </c>
      <c r="I43" s="63">
        <f>SUM(I37:I42)</f>
        <v>50.93000000000001</v>
      </c>
      <c r="J43" s="304">
        <v>0</v>
      </c>
      <c r="K43" s="520">
        <f t="shared" si="2"/>
        <v>99.08560311284047</v>
      </c>
    </row>
    <row r="44" spans="1:11" ht="13.5" thickBot="1">
      <c r="A44" s="760" t="s">
        <v>289</v>
      </c>
      <c r="B44" s="761"/>
      <c r="C44" s="761"/>
      <c r="D44" s="761"/>
      <c r="E44" s="761"/>
      <c r="F44" s="762"/>
      <c r="G44" s="396">
        <f>G36+G43</f>
        <v>0</v>
      </c>
      <c r="H44" s="396">
        <f>H36+H43</f>
        <v>163.1</v>
      </c>
      <c r="I44" s="396">
        <f>I36+I43</f>
        <v>159.45</v>
      </c>
      <c r="J44" s="524">
        <v>0</v>
      </c>
      <c r="K44" s="248">
        <f t="shared" si="2"/>
        <v>97.76210913549968</v>
      </c>
    </row>
    <row r="45" spans="1:11" ht="9" customHeight="1" thickBot="1">
      <c r="A45" s="525"/>
      <c r="B45" s="525"/>
      <c r="C45" s="525"/>
      <c r="D45" s="525"/>
      <c r="E45" s="525"/>
      <c r="F45" s="525"/>
      <c r="G45" s="347"/>
      <c r="H45" s="347"/>
      <c r="I45" s="347"/>
      <c r="J45" s="347"/>
      <c r="K45" s="274"/>
    </row>
    <row r="46" spans="1:11" ht="13.5" thickBot="1">
      <c r="A46" s="760" t="s">
        <v>529</v>
      </c>
      <c r="B46" s="761"/>
      <c r="C46" s="761"/>
      <c r="D46" s="761"/>
      <c r="E46" s="761"/>
      <c r="F46" s="763"/>
      <c r="G46" s="344">
        <f>G16+G30+G44</f>
        <v>0</v>
      </c>
      <c r="H46" s="344">
        <f>H16+H30+H44</f>
        <v>3975.9999999999995</v>
      </c>
      <c r="I46" s="344">
        <f>I16+I30+I44</f>
        <v>3188.879999999999</v>
      </c>
      <c r="J46" s="345">
        <v>0</v>
      </c>
      <c r="K46" s="248">
        <f>I46/H46%</f>
        <v>80.20321931589535</v>
      </c>
    </row>
    <row r="47" spans="1:11" ht="9" customHeight="1">
      <c r="A47" s="525"/>
      <c r="B47" s="525"/>
      <c r="C47" s="525"/>
      <c r="D47" s="525"/>
      <c r="E47" s="525"/>
      <c r="F47" s="525"/>
      <c r="G47" s="347"/>
      <c r="H47" s="347"/>
      <c r="I47" s="347"/>
      <c r="J47" s="347"/>
      <c r="K47" s="274"/>
    </row>
    <row r="48" spans="1:11" ht="12.75">
      <c r="A48" s="47" t="s">
        <v>604</v>
      </c>
      <c r="B48" s="21"/>
      <c r="C48" s="21"/>
      <c r="D48" s="21"/>
      <c r="E48" s="21"/>
      <c r="F48" s="21"/>
      <c r="G48" s="21"/>
      <c r="H48" s="21"/>
      <c r="I48" s="21"/>
      <c r="J48" s="21"/>
      <c r="K48" s="21"/>
    </row>
    <row r="49" spans="1:11" ht="52.5" customHeight="1">
      <c r="A49" s="726" t="s">
        <v>1056</v>
      </c>
      <c r="B49" s="726"/>
      <c r="C49" s="726"/>
      <c r="D49" s="726"/>
      <c r="E49" s="726"/>
      <c r="F49" s="726"/>
      <c r="G49" s="726"/>
      <c r="H49" s="726"/>
      <c r="I49" s="726"/>
      <c r="J49" s="726"/>
      <c r="K49" s="726"/>
    </row>
    <row r="50" spans="1:11" ht="12.75">
      <c r="A50" s="21"/>
      <c r="B50" s="21"/>
      <c r="C50" s="21"/>
      <c r="D50" s="21"/>
      <c r="E50" s="21"/>
      <c r="F50" s="21"/>
      <c r="G50" s="21"/>
      <c r="H50" s="21"/>
      <c r="I50" s="398"/>
      <c r="J50" s="21"/>
      <c r="K50" s="21"/>
    </row>
    <row r="51" spans="1:11" ht="12.75">
      <c r="A51" s="21"/>
      <c r="B51" s="21"/>
      <c r="C51" s="21"/>
      <c r="D51" s="21"/>
      <c r="E51" s="21"/>
      <c r="F51" s="21"/>
      <c r="G51" s="21"/>
      <c r="H51" s="21"/>
      <c r="I51" s="21"/>
      <c r="J51" s="21"/>
      <c r="K51" s="21"/>
    </row>
  </sheetData>
  <sheetProtection/>
  <mergeCells count="11">
    <mergeCell ref="A8:F8"/>
    <mergeCell ref="A15:F15"/>
    <mergeCell ref="A16:F16"/>
    <mergeCell ref="A22:F22"/>
    <mergeCell ref="A46:F46"/>
    <mergeCell ref="A49:K49"/>
    <mergeCell ref="A29:F29"/>
    <mergeCell ref="A30:F30"/>
    <mergeCell ref="A36:F36"/>
    <mergeCell ref="A43:F43"/>
    <mergeCell ref="A44:F44"/>
  </mergeCells>
  <printOptions/>
  <pageMargins left="0.7086614173228347" right="0.7086614173228347" top="0.5905511811023623" bottom="0.5905511811023623" header="0.31496062992125984" footer="0.31496062992125984"/>
  <pageSetup horizontalDpi="600" verticalDpi="600" orientation="landscape" paperSize="9" r:id="rId1"/>
  <headerFooter>
    <oddFooter>&amp;LPrimas&amp;R&amp;P</oddFooter>
  </headerFooter>
</worksheet>
</file>

<file path=xl/worksheets/sheet34.xml><?xml version="1.0" encoding="utf-8"?>
<worksheet xmlns="http://schemas.openxmlformats.org/spreadsheetml/2006/main" xmlns:r="http://schemas.openxmlformats.org/officeDocument/2006/relationships">
  <dimension ref="A1:M31"/>
  <sheetViews>
    <sheetView zoomScalePageLayoutView="0" workbookViewId="0" topLeftCell="A1">
      <selection activeCell="O12" sqref="O12"/>
    </sheetView>
  </sheetViews>
  <sheetFormatPr defaultColWidth="9.00390625" defaultRowHeight="12.75"/>
  <cols>
    <col min="1" max="1" width="4.875" style="0" customWidth="1"/>
    <col min="2" max="3" width="6.375" style="0" customWidth="1"/>
    <col min="4" max="4" width="6.00390625" style="0" customWidth="1"/>
    <col min="5" max="5" width="6.375" style="0" customWidth="1"/>
    <col min="6" max="6" width="37.50390625" style="0" customWidth="1"/>
    <col min="7" max="8" width="11.375" style="0" customWidth="1"/>
    <col min="9" max="9" width="17.125" style="0" customWidth="1"/>
  </cols>
  <sheetData>
    <row r="1" ht="13.5" thickBot="1">
      <c r="A1" s="1" t="s">
        <v>288</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2.75">
      <c r="A3" s="3">
        <v>646</v>
      </c>
      <c r="B3" s="2">
        <v>3319</v>
      </c>
      <c r="C3" s="2">
        <v>5139</v>
      </c>
      <c r="D3" s="2">
        <v>46</v>
      </c>
      <c r="E3" s="2">
        <v>0</v>
      </c>
      <c r="F3" s="2" t="s">
        <v>172</v>
      </c>
      <c r="G3" s="63">
        <v>70</v>
      </c>
      <c r="H3" s="63">
        <v>90</v>
      </c>
      <c r="I3" s="63">
        <v>80.55</v>
      </c>
      <c r="J3" s="239">
        <f aca="true" t="shared" si="0" ref="J3:J10">I3/G3%</f>
        <v>115.07142857142857</v>
      </c>
      <c r="K3" s="239">
        <f aca="true" t="shared" si="1" ref="K3:K10">I3/H3%</f>
        <v>89.5</v>
      </c>
    </row>
    <row r="4" spans="1:11" ht="12.75">
      <c r="A4" s="3">
        <v>646</v>
      </c>
      <c r="B4" s="2">
        <v>3319</v>
      </c>
      <c r="C4" s="2">
        <v>5169</v>
      </c>
      <c r="D4" s="2">
        <v>46</v>
      </c>
      <c r="E4" s="2">
        <v>0</v>
      </c>
      <c r="F4" s="2" t="s">
        <v>26</v>
      </c>
      <c r="G4" s="63">
        <v>20</v>
      </c>
      <c r="H4" s="63">
        <v>20</v>
      </c>
      <c r="I4" s="241">
        <v>15.4</v>
      </c>
      <c r="J4" s="251">
        <f t="shared" si="0"/>
        <v>77</v>
      </c>
      <c r="K4" s="251">
        <f t="shared" si="1"/>
        <v>77</v>
      </c>
    </row>
    <row r="5" spans="1:11" ht="12.75">
      <c r="A5" s="3">
        <v>646</v>
      </c>
      <c r="B5" s="2">
        <v>3319</v>
      </c>
      <c r="C5" s="2">
        <v>5175</v>
      </c>
      <c r="D5" s="2">
        <v>46</v>
      </c>
      <c r="E5" s="2">
        <v>0</v>
      </c>
      <c r="F5" s="2" t="s">
        <v>222</v>
      </c>
      <c r="G5" s="63">
        <v>2.5</v>
      </c>
      <c r="H5" s="63">
        <v>2.5</v>
      </c>
      <c r="I5" s="241">
        <v>1.37</v>
      </c>
      <c r="J5" s="251">
        <f t="shared" si="0"/>
        <v>54.800000000000004</v>
      </c>
      <c r="K5" s="251">
        <f t="shared" si="1"/>
        <v>54.800000000000004</v>
      </c>
    </row>
    <row r="6" spans="1:11" ht="12.75">
      <c r="A6" s="3">
        <v>646</v>
      </c>
      <c r="B6" s="2">
        <v>3319</v>
      </c>
      <c r="C6" s="2">
        <v>5194</v>
      </c>
      <c r="D6" s="2">
        <v>46</v>
      </c>
      <c r="E6" s="2">
        <v>0</v>
      </c>
      <c r="F6" s="2" t="s">
        <v>223</v>
      </c>
      <c r="G6" s="63">
        <v>196.4</v>
      </c>
      <c r="H6" s="63">
        <v>176.4</v>
      </c>
      <c r="I6" s="241">
        <v>134.32</v>
      </c>
      <c r="J6" s="251">
        <f t="shared" si="0"/>
        <v>68.39103869653768</v>
      </c>
      <c r="K6" s="251">
        <f t="shared" si="1"/>
        <v>76.14512471655328</v>
      </c>
    </row>
    <row r="7" spans="1:11" ht="12.75">
      <c r="A7" s="2">
        <v>946</v>
      </c>
      <c r="B7" s="2">
        <v>6171</v>
      </c>
      <c r="C7" s="2">
        <v>5139</v>
      </c>
      <c r="D7" s="2">
        <v>46</v>
      </c>
      <c r="E7" s="2">
        <v>0</v>
      </c>
      <c r="F7" s="2" t="s">
        <v>172</v>
      </c>
      <c r="G7" s="63">
        <v>1</v>
      </c>
      <c r="H7" s="63">
        <v>1</v>
      </c>
      <c r="I7" s="241">
        <v>0</v>
      </c>
      <c r="J7" s="251">
        <f t="shared" si="0"/>
        <v>0</v>
      </c>
      <c r="K7" s="251">
        <f t="shared" si="1"/>
        <v>0</v>
      </c>
    </row>
    <row r="8" spans="1:11" ht="12.75">
      <c r="A8" s="24">
        <v>946</v>
      </c>
      <c r="B8" s="24">
        <v>6171</v>
      </c>
      <c r="C8" s="24">
        <v>5169</v>
      </c>
      <c r="D8" s="2">
        <v>46</v>
      </c>
      <c r="E8" s="24">
        <v>0</v>
      </c>
      <c r="F8" s="24" t="s">
        <v>26</v>
      </c>
      <c r="G8" s="63">
        <v>3</v>
      </c>
      <c r="H8" s="63">
        <v>3</v>
      </c>
      <c r="I8" s="241">
        <v>0.8</v>
      </c>
      <c r="J8" s="251">
        <f t="shared" si="0"/>
        <v>26.666666666666668</v>
      </c>
      <c r="K8" s="251">
        <f t="shared" si="1"/>
        <v>26.666666666666668</v>
      </c>
    </row>
    <row r="9" spans="1:11" ht="13.5" thickBot="1">
      <c r="A9" s="24">
        <v>946</v>
      </c>
      <c r="B9" s="24">
        <v>6171</v>
      </c>
      <c r="C9" s="24">
        <v>5192</v>
      </c>
      <c r="D9" s="2">
        <v>46</v>
      </c>
      <c r="E9" s="24">
        <v>0</v>
      </c>
      <c r="F9" s="24" t="s">
        <v>150</v>
      </c>
      <c r="G9" s="63">
        <v>2</v>
      </c>
      <c r="H9" s="63">
        <v>2</v>
      </c>
      <c r="I9" s="241">
        <v>0</v>
      </c>
      <c r="J9" s="253">
        <f t="shared" si="0"/>
        <v>0</v>
      </c>
      <c r="K9" s="253">
        <f t="shared" si="1"/>
        <v>0</v>
      </c>
    </row>
    <row r="10" spans="1:13" ht="13.5" thickBot="1">
      <c r="A10" s="9" t="s">
        <v>289</v>
      </c>
      <c r="B10" s="10"/>
      <c r="C10" s="10"/>
      <c r="D10" s="10"/>
      <c r="E10" s="10"/>
      <c r="F10" s="10"/>
      <c r="G10" s="65">
        <f>SUM(G3:G9)</f>
        <v>294.9</v>
      </c>
      <c r="H10" s="65">
        <f>SUM(H3:H9)</f>
        <v>294.9</v>
      </c>
      <c r="I10" s="252">
        <f>SUM(I3:I9)</f>
        <v>232.44</v>
      </c>
      <c r="J10" s="247">
        <f t="shared" si="0"/>
        <v>78.81993896236013</v>
      </c>
      <c r="K10" s="248">
        <f t="shared" si="1"/>
        <v>78.81993896236013</v>
      </c>
      <c r="M10" s="21"/>
    </row>
    <row r="11" spans="1:9" ht="12" customHeight="1">
      <c r="A11" s="13"/>
      <c r="B11" s="15"/>
      <c r="C11" s="15"/>
      <c r="D11" s="15"/>
      <c r="E11" s="15"/>
      <c r="F11" s="15"/>
      <c r="G11" s="67"/>
      <c r="H11" s="67"/>
      <c r="I11" s="67"/>
    </row>
    <row r="12" spans="1:11" ht="12.75">
      <c r="A12" s="58" t="s">
        <v>48</v>
      </c>
      <c r="B12" s="21"/>
      <c r="C12" s="21"/>
      <c r="D12" s="21"/>
      <c r="E12" s="21"/>
      <c r="F12" s="21"/>
      <c r="G12" s="21"/>
      <c r="H12" s="21"/>
      <c r="I12" s="21"/>
      <c r="J12" s="21"/>
      <c r="K12" s="21"/>
    </row>
    <row r="13" spans="1:11" ht="39.75" customHeight="1">
      <c r="A13" s="725" t="s">
        <v>1033</v>
      </c>
      <c r="B13" s="726"/>
      <c r="C13" s="726"/>
      <c r="D13" s="726"/>
      <c r="E13" s="726"/>
      <c r="F13" s="726"/>
      <c r="G13" s="726"/>
      <c r="H13" s="713"/>
      <c r="I13" s="713"/>
      <c r="J13" s="713"/>
      <c r="K13" s="713"/>
    </row>
    <row r="14" spans="1:11" ht="10.5" customHeight="1" hidden="1">
      <c r="A14" s="31"/>
      <c r="B14" s="21"/>
      <c r="C14" s="21"/>
      <c r="D14" s="21"/>
      <c r="E14" s="21"/>
      <c r="F14" s="21"/>
      <c r="G14" s="21"/>
      <c r="H14" s="21"/>
      <c r="I14" s="21"/>
      <c r="J14" s="21"/>
      <c r="K14" s="21"/>
    </row>
    <row r="15" spans="1:11" ht="10.5" customHeight="1">
      <c r="A15" s="31"/>
      <c r="B15" s="21"/>
      <c r="C15" s="21"/>
      <c r="D15" s="21"/>
      <c r="E15" s="21"/>
      <c r="F15" s="21"/>
      <c r="G15" s="21"/>
      <c r="H15" s="21"/>
      <c r="I15" s="21"/>
      <c r="J15" s="21"/>
      <c r="K15" s="21"/>
    </row>
    <row r="16" spans="1:11" ht="12.75">
      <c r="A16" s="58" t="s">
        <v>49</v>
      </c>
      <c r="B16" s="21"/>
      <c r="C16" s="21"/>
      <c r="D16" s="21"/>
      <c r="E16" s="21"/>
      <c r="F16" s="21"/>
      <c r="G16" s="21"/>
      <c r="H16" s="21"/>
      <c r="I16" s="21"/>
      <c r="J16" s="21"/>
      <c r="K16" s="21"/>
    </row>
    <row r="17" spans="1:11" ht="27" customHeight="1">
      <c r="A17" s="725" t="s">
        <v>1034</v>
      </c>
      <c r="B17" s="726"/>
      <c r="C17" s="726"/>
      <c r="D17" s="726"/>
      <c r="E17" s="726"/>
      <c r="F17" s="726"/>
      <c r="G17" s="726"/>
      <c r="H17" s="713"/>
      <c r="I17" s="713"/>
      <c r="J17" s="713"/>
      <c r="K17" s="713"/>
    </row>
    <row r="18" spans="1:11" ht="12.75" customHeight="1">
      <c r="A18" s="21"/>
      <c r="B18" s="21"/>
      <c r="C18" s="21"/>
      <c r="D18" s="21"/>
      <c r="E18" s="21"/>
      <c r="F18" s="21"/>
      <c r="G18" s="21"/>
      <c r="H18" s="21"/>
      <c r="I18" s="21"/>
      <c r="J18" s="21"/>
      <c r="K18" s="21"/>
    </row>
    <row r="19" spans="1:11" ht="14.25" customHeight="1" thickBot="1">
      <c r="A19" s="55" t="s">
        <v>277</v>
      </c>
      <c r="B19" s="21"/>
      <c r="C19" s="21"/>
      <c r="D19" s="21"/>
      <c r="E19" s="21"/>
      <c r="F19" s="21"/>
      <c r="G19" s="21"/>
      <c r="H19" s="21"/>
      <c r="I19" s="21"/>
      <c r="J19" s="21"/>
      <c r="K19" s="21"/>
    </row>
    <row r="20" spans="1:11" ht="14.25" customHeight="1" thickBot="1">
      <c r="A20" s="338" t="s">
        <v>235</v>
      </c>
      <c r="B20" s="339" t="s">
        <v>236</v>
      </c>
      <c r="C20" s="339" t="s">
        <v>36</v>
      </c>
      <c r="D20" s="339" t="s">
        <v>282</v>
      </c>
      <c r="E20" s="339" t="s">
        <v>283</v>
      </c>
      <c r="F20" s="340" t="s">
        <v>284</v>
      </c>
      <c r="G20" s="209" t="s">
        <v>253</v>
      </c>
      <c r="H20" s="209" t="s">
        <v>254</v>
      </c>
      <c r="I20" s="209" t="s">
        <v>255</v>
      </c>
      <c r="J20" s="209" t="s">
        <v>256</v>
      </c>
      <c r="K20" s="209" t="s">
        <v>257</v>
      </c>
    </row>
    <row r="21" spans="1:11" ht="12.75">
      <c r="A21" s="93">
        <v>946</v>
      </c>
      <c r="B21" s="24">
        <v>6112</v>
      </c>
      <c r="C21" s="24">
        <v>5179</v>
      </c>
      <c r="D21" s="24">
        <v>46</v>
      </c>
      <c r="E21" s="24">
        <v>0</v>
      </c>
      <c r="F21" s="36" t="s">
        <v>211</v>
      </c>
      <c r="G21" s="78">
        <v>10</v>
      </c>
      <c r="H21" s="78">
        <v>15</v>
      </c>
      <c r="I21" s="78">
        <v>14.7</v>
      </c>
      <c r="J21" s="78">
        <f>I21/G21%</f>
        <v>146.99999999999997</v>
      </c>
      <c r="K21" s="78">
        <f>I21/H21%</f>
        <v>98</v>
      </c>
    </row>
    <row r="22" spans="1:11" ht="13.5" thickBot="1">
      <c r="A22" s="24">
        <v>946</v>
      </c>
      <c r="B22" s="36">
        <v>6171</v>
      </c>
      <c r="C22" s="36">
        <v>5179</v>
      </c>
      <c r="D22" s="24">
        <v>46</v>
      </c>
      <c r="E22" s="36">
        <v>0</v>
      </c>
      <c r="F22" s="36" t="s">
        <v>211</v>
      </c>
      <c r="G22" s="78">
        <v>30</v>
      </c>
      <c r="H22" s="78">
        <v>45</v>
      </c>
      <c r="I22" s="78">
        <v>38.85</v>
      </c>
      <c r="J22" s="303">
        <f>I22/G22%</f>
        <v>129.5</v>
      </c>
      <c r="K22" s="303">
        <f>I22/H22%</f>
        <v>86.33333333333333</v>
      </c>
    </row>
    <row r="23" spans="1:13" ht="13.5" thickBot="1">
      <c r="A23" s="269" t="s">
        <v>289</v>
      </c>
      <c r="B23" s="343"/>
      <c r="C23" s="343"/>
      <c r="D23" s="343"/>
      <c r="E23" s="343"/>
      <c r="F23" s="343"/>
      <c r="G23" s="65">
        <f>SUM(G21:G22)</f>
        <v>40</v>
      </c>
      <c r="H23" s="65">
        <f>SUM(H21:H22)</f>
        <v>60</v>
      </c>
      <c r="I23" s="65">
        <f>SUM(I21:I22)</f>
        <v>53.55</v>
      </c>
      <c r="J23" s="344">
        <f>I23/G23%</f>
        <v>133.87499999999997</v>
      </c>
      <c r="K23" s="345">
        <f>I23/H23%</f>
        <v>89.25</v>
      </c>
      <c r="M23" s="21"/>
    </row>
    <row r="24" spans="1:11" ht="12.75">
      <c r="A24" s="21"/>
      <c r="B24" s="21"/>
      <c r="C24" s="21"/>
      <c r="D24" s="21"/>
      <c r="E24" s="21"/>
      <c r="F24" s="21"/>
      <c r="G24" s="21"/>
      <c r="H24" s="21"/>
      <c r="I24" s="21"/>
      <c r="J24" s="21"/>
      <c r="K24" s="21"/>
    </row>
    <row r="25" spans="1:11" ht="12.75">
      <c r="A25" s="58" t="s">
        <v>49</v>
      </c>
      <c r="B25" s="21"/>
      <c r="C25" s="21"/>
      <c r="D25" s="21"/>
      <c r="E25" s="21"/>
      <c r="F25" s="21"/>
      <c r="G25" s="398"/>
      <c r="H25" s="398"/>
      <c r="I25" s="398"/>
      <c r="J25" s="21"/>
      <c r="K25" s="21"/>
    </row>
    <row r="26" spans="1:11" ht="27" customHeight="1">
      <c r="A26" s="725" t="s">
        <v>799</v>
      </c>
      <c r="B26" s="726"/>
      <c r="C26" s="726"/>
      <c r="D26" s="726"/>
      <c r="E26" s="726"/>
      <c r="F26" s="726"/>
      <c r="G26" s="726"/>
      <c r="H26" s="713"/>
      <c r="I26" s="713"/>
      <c r="J26" s="713"/>
      <c r="K26" s="713"/>
    </row>
    <row r="27" spans="1:11" ht="12.75">
      <c r="A27" s="21"/>
      <c r="B27" s="21"/>
      <c r="C27" s="21"/>
      <c r="D27" s="21"/>
      <c r="E27" s="21"/>
      <c r="F27" s="21"/>
      <c r="G27" s="398"/>
      <c r="H27" s="398"/>
      <c r="I27" s="398"/>
      <c r="J27" s="21"/>
      <c r="K27" s="21"/>
    </row>
    <row r="28" spans="1:11" ht="15">
      <c r="A28" s="21"/>
      <c r="B28" s="21"/>
      <c r="C28" s="21"/>
      <c r="D28" s="21"/>
      <c r="E28" s="21"/>
      <c r="F28" s="21"/>
      <c r="G28" s="21"/>
      <c r="H28" s="608"/>
      <c r="I28" s="21"/>
      <c r="J28" s="21"/>
      <c r="K28" s="21"/>
    </row>
    <row r="29" spans="1:11" ht="12.75">
      <c r="A29" s="21"/>
      <c r="B29" s="21"/>
      <c r="C29" s="21"/>
      <c r="D29" s="21"/>
      <c r="E29" s="21"/>
      <c r="F29" s="21"/>
      <c r="G29" s="21"/>
      <c r="H29" s="21"/>
      <c r="I29" s="21"/>
      <c r="J29" s="21"/>
      <c r="K29" s="21"/>
    </row>
    <row r="30" spans="1:11" ht="12.75">
      <c r="A30" s="21"/>
      <c r="B30" s="21"/>
      <c r="C30" s="21"/>
      <c r="D30" s="21"/>
      <c r="E30" s="21"/>
      <c r="F30" s="21"/>
      <c r="G30" s="21"/>
      <c r="H30" s="21"/>
      <c r="I30" s="21"/>
      <c r="J30" s="21"/>
      <c r="K30" s="21"/>
    </row>
    <row r="31" spans="1:11" ht="12.75">
      <c r="A31" s="21"/>
      <c r="B31" s="21"/>
      <c r="C31" s="21"/>
      <c r="D31" s="21"/>
      <c r="E31" s="21"/>
      <c r="F31" s="21"/>
      <c r="G31" s="21"/>
      <c r="H31" s="21"/>
      <c r="I31" s="21"/>
      <c r="J31" s="21"/>
      <c r="K31" s="21"/>
    </row>
  </sheetData>
  <sheetProtection/>
  <mergeCells count="3">
    <mergeCell ref="A17:K17"/>
    <mergeCell ref="A26:K26"/>
    <mergeCell ref="A13:K13"/>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5.xml><?xml version="1.0" encoding="utf-8"?>
<worksheet xmlns="http://schemas.openxmlformats.org/spreadsheetml/2006/main" xmlns:r="http://schemas.openxmlformats.org/officeDocument/2006/relationships">
  <dimension ref="A1:M42"/>
  <sheetViews>
    <sheetView zoomScalePageLayoutView="0" workbookViewId="0" topLeftCell="A28">
      <selection activeCell="B94" sqref="B94"/>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7.00390625" style="0" customWidth="1"/>
    <col min="6" max="6" width="38.375" style="0" customWidth="1"/>
    <col min="7" max="8" width="11.125" style="0" customWidth="1"/>
    <col min="9" max="9" width="17.00390625" style="0" customWidth="1"/>
  </cols>
  <sheetData>
    <row r="1" ht="35.25" customHeight="1" thickBot="1">
      <c r="A1" s="1" t="s">
        <v>158</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4.25" customHeight="1">
      <c r="A3" s="383">
        <v>260</v>
      </c>
      <c r="B3" s="325">
        <v>3619</v>
      </c>
      <c r="C3" s="325">
        <v>5192</v>
      </c>
      <c r="D3" s="325">
        <v>60</v>
      </c>
      <c r="E3" s="325">
        <v>0</v>
      </c>
      <c r="F3" s="328" t="s">
        <v>342</v>
      </c>
      <c r="G3" s="63">
        <v>10</v>
      </c>
      <c r="H3" s="63">
        <v>3.6</v>
      </c>
      <c r="I3" s="63">
        <v>3.41</v>
      </c>
      <c r="J3" s="251">
        <f aca="true" t="shared" si="0" ref="J3:J17">I3/G3%</f>
        <v>34.1</v>
      </c>
      <c r="K3" s="251">
        <f aca="true" t="shared" si="1" ref="K3:K17">I3/H3%</f>
        <v>94.72222222222221</v>
      </c>
    </row>
    <row r="4" spans="1:11" ht="12.75">
      <c r="A4" s="2">
        <v>260</v>
      </c>
      <c r="B4" s="2">
        <v>3729</v>
      </c>
      <c r="C4" s="2">
        <v>5169</v>
      </c>
      <c r="D4" s="2">
        <v>60</v>
      </c>
      <c r="E4" s="2">
        <v>0</v>
      </c>
      <c r="F4" s="2" t="s">
        <v>26</v>
      </c>
      <c r="G4" s="63">
        <v>500</v>
      </c>
      <c r="H4" s="63">
        <v>880</v>
      </c>
      <c r="I4" s="63">
        <v>879.9</v>
      </c>
      <c r="J4" s="251">
        <f t="shared" si="0"/>
        <v>175.98</v>
      </c>
      <c r="K4" s="251">
        <f t="shared" si="1"/>
        <v>99.98863636363636</v>
      </c>
    </row>
    <row r="5" spans="1:11" ht="12.75">
      <c r="A5" s="2">
        <v>260</v>
      </c>
      <c r="B5" s="2">
        <v>3741</v>
      </c>
      <c r="C5" s="2">
        <v>5169</v>
      </c>
      <c r="D5" s="2">
        <v>60</v>
      </c>
      <c r="E5" s="2">
        <v>0</v>
      </c>
      <c r="F5" s="2" t="s">
        <v>26</v>
      </c>
      <c r="G5" s="63">
        <v>2150</v>
      </c>
      <c r="H5" s="63">
        <v>795.5</v>
      </c>
      <c r="I5" s="63">
        <v>795.48</v>
      </c>
      <c r="J5" s="251">
        <f t="shared" si="0"/>
        <v>36.99906976744186</v>
      </c>
      <c r="K5" s="251">
        <f t="shared" si="1"/>
        <v>99.99748585795098</v>
      </c>
    </row>
    <row r="6" spans="1:11" ht="12.75">
      <c r="A6" s="2">
        <v>260</v>
      </c>
      <c r="B6" s="2">
        <v>3745</v>
      </c>
      <c r="C6" s="2">
        <v>5139</v>
      </c>
      <c r="D6" s="2">
        <v>60</v>
      </c>
      <c r="E6" s="2">
        <v>0</v>
      </c>
      <c r="F6" s="2" t="s">
        <v>172</v>
      </c>
      <c r="G6" s="63">
        <v>550</v>
      </c>
      <c r="H6" s="63">
        <v>350</v>
      </c>
      <c r="I6" s="63">
        <v>350</v>
      </c>
      <c r="J6" s="251">
        <f t="shared" si="0"/>
        <v>63.63636363636363</v>
      </c>
      <c r="K6" s="251">
        <f t="shared" si="1"/>
        <v>100</v>
      </c>
    </row>
    <row r="7" spans="1:11" ht="12.75">
      <c r="A7" s="2">
        <v>260</v>
      </c>
      <c r="B7" s="2">
        <v>3745</v>
      </c>
      <c r="C7" s="2">
        <v>5151</v>
      </c>
      <c r="D7" s="2">
        <v>60</v>
      </c>
      <c r="E7" s="2">
        <v>0</v>
      </c>
      <c r="F7" s="2" t="s">
        <v>117</v>
      </c>
      <c r="G7" s="63">
        <v>650</v>
      </c>
      <c r="H7" s="63">
        <v>1120.1</v>
      </c>
      <c r="I7" s="63">
        <v>1119.86</v>
      </c>
      <c r="J7" s="251">
        <f t="shared" si="0"/>
        <v>172.28615384615384</v>
      </c>
      <c r="K7" s="251">
        <f t="shared" si="1"/>
        <v>99.97857334166592</v>
      </c>
    </row>
    <row r="8" spans="1:11" ht="12.75">
      <c r="A8" s="2">
        <v>260</v>
      </c>
      <c r="B8" s="2">
        <v>3745</v>
      </c>
      <c r="C8" s="2">
        <v>5154</v>
      </c>
      <c r="D8" s="2">
        <v>60</v>
      </c>
      <c r="E8" s="2">
        <v>0</v>
      </c>
      <c r="F8" s="2" t="s">
        <v>119</v>
      </c>
      <c r="G8" s="63">
        <v>100</v>
      </c>
      <c r="H8" s="63">
        <v>100</v>
      </c>
      <c r="I8" s="63">
        <v>99.95</v>
      </c>
      <c r="J8" s="251">
        <f t="shared" si="0"/>
        <v>99.95</v>
      </c>
      <c r="K8" s="251">
        <f t="shared" si="1"/>
        <v>99.95</v>
      </c>
    </row>
    <row r="9" spans="1:11" ht="12.75">
      <c r="A9" s="2">
        <v>260</v>
      </c>
      <c r="B9" s="2">
        <v>3745</v>
      </c>
      <c r="C9" s="2">
        <v>5166</v>
      </c>
      <c r="D9" s="2">
        <v>60</v>
      </c>
      <c r="E9" s="2">
        <v>0</v>
      </c>
      <c r="F9" s="2" t="s">
        <v>25</v>
      </c>
      <c r="G9" s="63">
        <v>50</v>
      </c>
      <c r="H9" s="63">
        <v>200.5</v>
      </c>
      <c r="I9" s="63">
        <v>199.09</v>
      </c>
      <c r="J9" s="251">
        <f t="shared" si="0"/>
        <v>398.18</v>
      </c>
      <c r="K9" s="251">
        <f t="shared" si="1"/>
        <v>99.29675810473816</v>
      </c>
    </row>
    <row r="10" spans="1:11" ht="12.75">
      <c r="A10" s="2">
        <v>260</v>
      </c>
      <c r="B10" s="2">
        <v>3745</v>
      </c>
      <c r="C10" s="2">
        <v>5169</v>
      </c>
      <c r="D10" s="2">
        <v>60</v>
      </c>
      <c r="E10" s="2">
        <v>0</v>
      </c>
      <c r="F10" s="2" t="s">
        <v>26</v>
      </c>
      <c r="G10" s="63">
        <v>41570</v>
      </c>
      <c r="H10" s="63">
        <v>41663.4</v>
      </c>
      <c r="I10" s="63">
        <v>41661.87</v>
      </c>
      <c r="J10" s="251">
        <f t="shared" si="0"/>
        <v>100.22100072167429</v>
      </c>
      <c r="K10" s="251">
        <f t="shared" si="1"/>
        <v>99.99632771209264</v>
      </c>
    </row>
    <row r="11" spans="1:11" ht="12.75">
      <c r="A11" s="2">
        <v>260</v>
      </c>
      <c r="B11" s="2">
        <v>3745</v>
      </c>
      <c r="C11" s="2">
        <v>5171</v>
      </c>
      <c r="D11" s="2">
        <v>60</v>
      </c>
      <c r="E11" s="2">
        <v>0</v>
      </c>
      <c r="F11" s="2" t="s">
        <v>15</v>
      </c>
      <c r="G11" s="63">
        <v>2300</v>
      </c>
      <c r="H11" s="63">
        <v>4893.6</v>
      </c>
      <c r="I11" s="63">
        <v>4893.59</v>
      </c>
      <c r="J11" s="251">
        <f t="shared" si="0"/>
        <v>212.76478260869567</v>
      </c>
      <c r="K11" s="251">
        <f t="shared" si="1"/>
        <v>99.99979565146312</v>
      </c>
    </row>
    <row r="12" spans="1:11" ht="12.75">
      <c r="A12" s="2">
        <v>260</v>
      </c>
      <c r="B12" s="2">
        <v>3745</v>
      </c>
      <c r="C12" s="2">
        <v>5179</v>
      </c>
      <c r="D12" s="2">
        <v>60</v>
      </c>
      <c r="E12" s="2">
        <v>0</v>
      </c>
      <c r="F12" s="36" t="s">
        <v>211</v>
      </c>
      <c r="G12" s="63">
        <v>0</v>
      </c>
      <c r="H12" s="63">
        <v>22</v>
      </c>
      <c r="I12" s="63">
        <v>21.78</v>
      </c>
      <c r="J12" s="251">
        <v>0</v>
      </c>
      <c r="K12" s="251">
        <f t="shared" si="1"/>
        <v>99</v>
      </c>
    </row>
    <row r="13" spans="1:11" ht="12.75">
      <c r="A13" s="2">
        <v>260</v>
      </c>
      <c r="B13" s="2">
        <v>3792</v>
      </c>
      <c r="C13" s="2">
        <v>5139</v>
      </c>
      <c r="D13" s="2">
        <v>60</v>
      </c>
      <c r="E13" s="2">
        <v>0</v>
      </c>
      <c r="F13" s="2" t="s">
        <v>172</v>
      </c>
      <c r="G13" s="63">
        <v>5</v>
      </c>
      <c r="H13" s="63">
        <v>5</v>
      </c>
      <c r="I13" s="63">
        <v>4.99</v>
      </c>
      <c r="J13" s="251">
        <f t="shared" si="0"/>
        <v>99.8</v>
      </c>
      <c r="K13" s="251">
        <f t="shared" si="1"/>
        <v>99.8</v>
      </c>
    </row>
    <row r="14" spans="1:11" ht="12.75">
      <c r="A14" s="2">
        <v>260</v>
      </c>
      <c r="B14" s="2">
        <v>3792</v>
      </c>
      <c r="C14" s="2">
        <v>5169</v>
      </c>
      <c r="D14" s="2">
        <v>60</v>
      </c>
      <c r="E14" s="2">
        <v>0</v>
      </c>
      <c r="F14" s="2" t="s">
        <v>26</v>
      </c>
      <c r="G14" s="63">
        <v>60</v>
      </c>
      <c r="H14" s="63">
        <v>55.4</v>
      </c>
      <c r="I14" s="63">
        <v>55.33</v>
      </c>
      <c r="J14" s="251">
        <f t="shared" si="0"/>
        <v>92.21666666666667</v>
      </c>
      <c r="K14" s="251">
        <f t="shared" si="1"/>
        <v>99.8736462093863</v>
      </c>
    </row>
    <row r="15" spans="1:11" ht="12.75">
      <c r="A15" s="2">
        <v>260</v>
      </c>
      <c r="B15" s="6">
        <v>3792</v>
      </c>
      <c r="C15" s="6">
        <v>5175</v>
      </c>
      <c r="D15" s="2">
        <v>60</v>
      </c>
      <c r="E15" s="6">
        <v>0</v>
      </c>
      <c r="F15" s="6" t="s">
        <v>222</v>
      </c>
      <c r="G15" s="63">
        <v>20</v>
      </c>
      <c r="H15" s="63">
        <v>21</v>
      </c>
      <c r="I15" s="63">
        <v>20.71</v>
      </c>
      <c r="J15" s="251">
        <f t="shared" si="0"/>
        <v>103.55</v>
      </c>
      <c r="K15" s="251">
        <f t="shared" si="1"/>
        <v>98.61904761904762</v>
      </c>
    </row>
    <row r="16" spans="1:11" ht="13.5" thickBot="1">
      <c r="A16" s="2">
        <v>260</v>
      </c>
      <c r="B16" s="2">
        <v>3792</v>
      </c>
      <c r="C16" s="2">
        <v>5194</v>
      </c>
      <c r="D16" s="2">
        <v>60</v>
      </c>
      <c r="E16" s="2">
        <v>0</v>
      </c>
      <c r="F16" s="2" t="s">
        <v>223</v>
      </c>
      <c r="G16" s="63">
        <v>35</v>
      </c>
      <c r="H16" s="63">
        <v>35</v>
      </c>
      <c r="I16" s="63">
        <v>35</v>
      </c>
      <c r="J16" s="251">
        <f t="shared" si="0"/>
        <v>100</v>
      </c>
      <c r="K16" s="251">
        <f t="shared" si="1"/>
        <v>100</v>
      </c>
    </row>
    <row r="17" spans="1:13" ht="13.5" thickBot="1">
      <c r="A17" s="9" t="s">
        <v>289</v>
      </c>
      <c r="B17" s="10"/>
      <c r="C17" s="10"/>
      <c r="D17" s="10"/>
      <c r="E17" s="10"/>
      <c r="F17" s="10"/>
      <c r="G17" s="65">
        <f>SUM(G3:G16)</f>
        <v>48000</v>
      </c>
      <c r="H17" s="65">
        <f>SUM(H3:H16)</f>
        <v>50145.1</v>
      </c>
      <c r="I17" s="65">
        <f>SUM(I3:I16)</f>
        <v>50140.96000000001</v>
      </c>
      <c r="J17" s="247">
        <f t="shared" si="0"/>
        <v>104.46033333333335</v>
      </c>
      <c r="K17" s="248">
        <f t="shared" si="1"/>
        <v>99.99174395903091</v>
      </c>
      <c r="M17" s="21"/>
    </row>
    <row r="18" spans="1:13" ht="15" customHeight="1">
      <c r="A18" s="13"/>
      <c r="B18" s="15"/>
      <c r="C18" s="15"/>
      <c r="D18" s="15"/>
      <c r="E18" s="15"/>
      <c r="F18" s="15"/>
      <c r="G18" s="67"/>
      <c r="H18" s="67"/>
      <c r="I18" s="67"/>
      <c r="J18" s="274"/>
      <c r="K18" s="274"/>
      <c r="M18" s="21"/>
    </row>
    <row r="19" spans="1:13" ht="12.75">
      <c r="A19" s="45" t="s">
        <v>478</v>
      </c>
      <c r="B19" s="15"/>
      <c r="C19" s="15"/>
      <c r="D19" s="15"/>
      <c r="E19" s="15"/>
      <c r="F19" s="15"/>
      <c r="G19" s="67"/>
      <c r="H19" s="67"/>
      <c r="I19" s="67"/>
      <c r="J19" s="274"/>
      <c r="K19" s="274"/>
      <c r="M19" s="21"/>
    </row>
    <row r="20" spans="1:13" ht="15" customHeight="1">
      <c r="A20" s="44" t="s">
        <v>479</v>
      </c>
      <c r="B20" s="27"/>
      <c r="C20" s="27"/>
      <c r="D20" s="27"/>
      <c r="E20" s="27"/>
      <c r="F20" s="27"/>
      <c r="G20" s="503"/>
      <c r="H20" s="503"/>
      <c r="I20" s="503"/>
      <c r="K20" s="21"/>
      <c r="M20" s="21"/>
    </row>
    <row r="21" spans="1:13" ht="12.75">
      <c r="A21" s="725" t="s">
        <v>535</v>
      </c>
      <c r="B21" s="738"/>
      <c r="C21" s="738"/>
      <c r="D21" s="738"/>
      <c r="E21" s="738"/>
      <c r="F21" s="738"/>
      <c r="G21" s="738"/>
      <c r="H21" s="739"/>
      <c r="I21" s="739"/>
      <c r="J21" s="739"/>
      <c r="K21" s="739"/>
      <c r="M21" s="21"/>
    </row>
    <row r="22" ht="14.25" customHeight="1">
      <c r="A22" s="31"/>
    </row>
    <row r="23" spans="1:11" ht="12.75">
      <c r="A23" s="44" t="s">
        <v>480</v>
      </c>
      <c r="B23" s="58"/>
      <c r="C23" s="58"/>
      <c r="D23" s="58"/>
      <c r="E23" s="58"/>
      <c r="F23" s="58"/>
      <c r="G23" s="21"/>
      <c r="H23" s="21"/>
      <c r="I23" s="21"/>
      <c r="J23" s="21"/>
      <c r="K23" s="21"/>
    </row>
    <row r="24" spans="1:11" ht="39.75" customHeight="1">
      <c r="A24" s="725" t="s">
        <v>826</v>
      </c>
      <c r="B24" s="726"/>
      <c r="C24" s="726"/>
      <c r="D24" s="726"/>
      <c r="E24" s="726"/>
      <c r="F24" s="726"/>
      <c r="G24" s="726"/>
      <c r="H24" s="713"/>
      <c r="I24" s="713"/>
      <c r="J24" s="713"/>
      <c r="K24" s="713"/>
    </row>
    <row r="25" spans="1:6" ht="10.5" customHeight="1">
      <c r="A25" s="44"/>
      <c r="B25" s="1"/>
      <c r="C25" s="1"/>
      <c r="D25" s="1"/>
      <c r="E25" s="1"/>
      <c r="F25" s="1"/>
    </row>
    <row r="26" spans="1:6" ht="12.75">
      <c r="A26" s="44" t="s">
        <v>481</v>
      </c>
      <c r="B26" s="27"/>
      <c r="C26" s="27"/>
      <c r="D26" s="27"/>
      <c r="E26" s="27"/>
      <c r="F26" s="27"/>
    </row>
    <row r="27" spans="1:11" ht="26.25" customHeight="1">
      <c r="A27" s="725" t="s">
        <v>827</v>
      </c>
      <c r="B27" s="738"/>
      <c r="C27" s="738"/>
      <c r="D27" s="738"/>
      <c r="E27" s="738"/>
      <c r="F27" s="738"/>
      <c r="G27" s="738"/>
      <c r="H27" s="739"/>
      <c r="I27" s="739"/>
      <c r="J27" s="739"/>
      <c r="K27" s="739"/>
    </row>
    <row r="28" spans="1:11" ht="12" customHeight="1">
      <c r="A28" s="48"/>
      <c r="B28" s="49"/>
      <c r="C28" s="49"/>
      <c r="D28" s="49"/>
      <c r="E28" s="49"/>
      <c r="F28" s="49"/>
      <c r="G28" s="49"/>
      <c r="H28" s="79"/>
      <c r="I28" s="79"/>
      <c r="J28" s="79"/>
      <c r="K28" s="79"/>
    </row>
    <row r="29" ht="12.75">
      <c r="A29" s="1" t="s">
        <v>482</v>
      </c>
    </row>
    <row r="30" spans="1:11" ht="53.25" customHeight="1">
      <c r="A30" s="725" t="s">
        <v>829</v>
      </c>
      <c r="B30" s="738"/>
      <c r="C30" s="738"/>
      <c r="D30" s="738"/>
      <c r="E30" s="738"/>
      <c r="F30" s="738"/>
      <c r="G30" s="738"/>
      <c r="H30" s="739"/>
      <c r="I30" s="739"/>
      <c r="J30" s="739"/>
      <c r="K30" s="739"/>
    </row>
    <row r="31" spans="1:11" ht="53.25" customHeight="1">
      <c r="A31" s="48"/>
      <c r="B31" s="49"/>
      <c r="C31" s="49"/>
      <c r="D31" s="49"/>
      <c r="E31" s="49"/>
      <c r="F31" s="49"/>
      <c r="G31" s="49"/>
      <c r="H31" s="79"/>
      <c r="I31" s="79"/>
      <c r="J31" s="79"/>
      <c r="K31" s="79"/>
    </row>
    <row r="32" spans="1:13" ht="94.5" customHeight="1">
      <c r="A32" s="738" t="s">
        <v>742</v>
      </c>
      <c r="B32" s="738"/>
      <c r="C32" s="738"/>
      <c r="D32" s="738"/>
      <c r="E32" s="738"/>
      <c r="F32" s="738"/>
      <c r="G32" s="738"/>
      <c r="H32" s="738"/>
      <c r="I32" s="738"/>
      <c r="J32" s="738"/>
      <c r="K32" s="738"/>
      <c r="M32" s="21"/>
    </row>
    <row r="33" spans="1:13" ht="12.75" customHeight="1">
      <c r="A33" s="500"/>
      <c r="B33" s="500"/>
      <c r="C33" s="500"/>
      <c r="D33" s="500"/>
      <c r="E33" s="500"/>
      <c r="F33" s="500"/>
      <c r="G33" s="500"/>
      <c r="H33" s="500"/>
      <c r="I33" s="500"/>
      <c r="J33" s="500"/>
      <c r="K33" s="500"/>
      <c r="M33" s="21"/>
    </row>
    <row r="34" spans="1:13" ht="12.75">
      <c r="A34" s="1" t="s">
        <v>483</v>
      </c>
      <c r="B34" s="27"/>
      <c r="C34" s="27"/>
      <c r="D34" s="27"/>
      <c r="E34" s="27"/>
      <c r="F34" s="27"/>
      <c r="M34" s="21"/>
    </row>
    <row r="35" spans="1:13" ht="27.75" customHeight="1">
      <c r="A35" s="725" t="s">
        <v>828</v>
      </c>
      <c r="B35" s="738"/>
      <c r="C35" s="738"/>
      <c r="D35" s="738"/>
      <c r="E35" s="738"/>
      <c r="F35" s="738"/>
      <c r="G35" s="738"/>
      <c r="H35" s="739"/>
      <c r="I35" s="739"/>
      <c r="J35" s="739"/>
      <c r="K35" s="739"/>
      <c r="M35" s="21"/>
    </row>
    <row r="36" spans="1:13" ht="10.5" customHeight="1">
      <c r="A36" s="49"/>
      <c r="B36" s="49"/>
      <c r="C36" s="49"/>
      <c r="D36" s="49"/>
      <c r="E36" s="49"/>
      <c r="F36" s="49"/>
      <c r="G36" s="59"/>
      <c r="H36" s="59"/>
      <c r="I36" s="59"/>
      <c r="M36" s="21"/>
    </row>
    <row r="37" spans="6:9" ht="12.75">
      <c r="F37" s="21"/>
      <c r="G37" s="21"/>
      <c r="H37" s="21"/>
      <c r="I37" s="21"/>
    </row>
    <row r="38" spans="9:10" ht="12.75">
      <c r="I38" s="21"/>
      <c r="J38" s="21"/>
    </row>
    <row r="42" spans="1:9" ht="12.75" customHeight="1">
      <c r="A42" s="49"/>
      <c r="B42" s="49"/>
      <c r="C42" s="49"/>
      <c r="D42" s="49"/>
      <c r="E42" s="49"/>
      <c r="F42" s="49"/>
      <c r="G42" s="49"/>
      <c r="H42" s="49"/>
      <c r="I42" s="49"/>
    </row>
  </sheetData>
  <sheetProtection/>
  <mergeCells count="6">
    <mergeCell ref="A35:K35"/>
    <mergeCell ref="A32:K32"/>
    <mergeCell ref="A21:K21"/>
    <mergeCell ref="A24:K24"/>
    <mergeCell ref="A27:K27"/>
    <mergeCell ref="A30:K30"/>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6.xml><?xml version="1.0" encoding="utf-8"?>
<worksheet xmlns="http://schemas.openxmlformats.org/spreadsheetml/2006/main" xmlns:r="http://schemas.openxmlformats.org/officeDocument/2006/relationships">
  <dimension ref="A1:M69"/>
  <sheetViews>
    <sheetView workbookViewId="0" topLeftCell="A4">
      <selection activeCell="P20" sqref="P20"/>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9.625" style="0" customWidth="1"/>
    <col min="6" max="6" width="38.37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2" ht="12.75">
      <c r="A1" s="273" t="s">
        <v>369</v>
      </c>
      <c r="B1" s="273"/>
    </row>
    <row r="2" ht="13.5" thickBot="1">
      <c r="A2" s="1" t="s">
        <v>404</v>
      </c>
    </row>
    <row r="3" spans="1:11" ht="14.25" customHeight="1" thickBot="1">
      <c r="A3" s="8" t="s">
        <v>235</v>
      </c>
      <c r="B3" s="4" t="s">
        <v>236</v>
      </c>
      <c r="C3" s="4" t="s">
        <v>36</v>
      </c>
      <c r="D3" s="4" t="s">
        <v>282</v>
      </c>
      <c r="E3" s="26" t="s">
        <v>283</v>
      </c>
      <c r="F3" s="5" t="s">
        <v>284</v>
      </c>
      <c r="G3" s="19" t="s">
        <v>253</v>
      </c>
      <c r="H3" s="19" t="s">
        <v>254</v>
      </c>
      <c r="I3" s="19" t="s">
        <v>255</v>
      </c>
      <c r="J3" s="209" t="s">
        <v>256</v>
      </c>
      <c r="K3" s="209" t="s">
        <v>257</v>
      </c>
    </row>
    <row r="4" spans="1:11" ht="14.25" customHeight="1">
      <c r="A4" s="383">
        <v>260</v>
      </c>
      <c r="B4" s="325">
        <v>3745</v>
      </c>
      <c r="C4" s="325">
        <v>5169</v>
      </c>
      <c r="D4" s="325">
        <v>20514</v>
      </c>
      <c r="E4" s="325">
        <v>39100088</v>
      </c>
      <c r="F4" s="383" t="s">
        <v>26</v>
      </c>
      <c r="G4" s="63">
        <v>0</v>
      </c>
      <c r="H4" s="63">
        <v>0</v>
      </c>
      <c r="I4" s="63">
        <v>0</v>
      </c>
      <c r="J4" s="251">
        <v>0</v>
      </c>
      <c r="K4" s="251">
        <v>0</v>
      </c>
    </row>
    <row r="5" spans="1:11" ht="13.5" thickBot="1">
      <c r="A5" s="2">
        <v>260</v>
      </c>
      <c r="B5" s="2">
        <v>3745</v>
      </c>
      <c r="C5" s="2">
        <v>5169</v>
      </c>
      <c r="D5" s="2">
        <v>20514</v>
      </c>
      <c r="E5" s="2">
        <v>39517030</v>
      </c>
      <c r="F5" s="328" t="s">
        <v>26</v>
      </c>
      <c r="G5" s="63">
        <v>0</v>
      </c>
      <c r="H5" s="63">
        <v>0</v>
      </c>
      <c r="I5" s="63">
        <v>0</v>
      </c>
      <c r="J5" s="251">
        <v>0</v>
      </c>
      <c r="K5" s="251">
        <v>0</v>
      </c>
    </row>
    <row r="6" spans="1:13" ht="13.5" thickBot="1">
      <c r="A6" s="9" t="s">
        <v>289</v>
      </c>
      <c r="B6" s="10"/>
      <c r="C6" s="10"/>
      <c r="D6" s="10"/>
      <c r="E6" s="10"/>
      <c r="F6" s="10"/>
      <c r="G6" s="65">
        <f>SUM(G4:G5)</f>
        <v>0</v>
      </c>
      <c r="H6" s="65">
        <f>SUM(H4:H5)</f>
        <v>0</v>
      </c>
      <c r="I6" s="65">
        <f>SUM(I4:I5)</f>
        <v>0</v>
      </c>
      <c r="J6" s="247">
        <v>0</v>
      </c>
      <c r="K6" s="248" t="e">
        <f>I6/H6%</f>
        <v>#DIV/0!</v>
      </c>
      <c r="M6" s="21"/>
    </row>
    <row r="7" spans="1:13" ht="12.75">
      <c r="A7" s="13"/>
      <c r="B7" s="15"/>
      <c r="C7" s="15"/>
      <c r="D7" s="15"/>
      <c r="E7" s="15"/>
      <c r="F7" s="15"/>
      <c r="G7" s="67"/>
      <c r="H7" s="67"/>
      <c r="I7" s="67"/>
      <c r="J7" s="274"/>
      <c r="K7" s="274"/>
      <c r="M7" s="21"/>
    </row>
    <row r="8" spans="1:13" ht="24.75" customHeight="1">
      <c r="A8" s="725" t="s">
        <v>395</v>
      </c>
      <c r="B8" s="738"/>
      <c r="C8" s="738"/>
      <c r="D8" s="738"/>
      <c r="E8" s="738"/>
      <c r="F8" s="738"/>
      <c r="G8" s="738"/>
      <c r="H8" s="739"/>
      <c r="I8" s="739"/>
      <c r="J8" s="739"/>
      <c r="K8" s="739"/>
      <c r="M8" s="21"/>
    </row>
    <row r="9" spans="1:13" ht="9" customHeight="1">
      <c r="A9" s="13"/>
      <c r="B9" s="15"/>
      <c r="C9" s="15"/>
      <c r="D9" s="15"/>
      <c r="E9" s="15"/>
      <c r="F9" s="15"/>
      <c r="G9" s="67"/>
      <c r="H9" s="67"/>
      <c r="I9" s="67"/>
      <c r="J9" s="274"/>
      <c r="K9" s="274"/>
      <c r="M9" s="21"/>
    </row>
    <row r="10" spans="1:13" ht="13.5" thickBot="1">
      <c r="A10" s="1" t="s">
        <v>405</v>
      </c>
      <c r="M10" s="21"/>
    </row>
    <row r="11" spans="1:13" ht="13.5" thickBot="1">
      <c r="A11" s="8" t="s">
        <v>235</v>
      </c>
      <c r="B11" s="4" t="s">
        <v>236</v>
      </c>
      <c r="C11" s="4" t="s">
        <v>36</v>
      </c>
      <c r="D11" s="4" t="s">
        <v>282</v>
      </c>
      <c r="E11" s="4" t="s">
        <v>283</v>
      </c>
      <c r="F11" s="26" t="s">
        <v>284</v>
      </c>
      <c r="G11" s="19" t="s">
        <v>253</v>
      </c>
      <c r="H11" s="19" t="s">
        <v>254</v>
      </c>
      <c r="I11" s="19" t="s">
        <v>255</v>
      </c>
      <c r="J11" s="209" t="s">
        <v>256</v>
      </c>
      <c r="K11" s="209" t="s">
        <v>257</v>
      </c>
      <c r="M11" s="21"/>
    </row>
    <row r="12" spans="1:13" ht="12.75">
      <c r="A12" s="383">
        <v>260</v>
      </c>
      <c r="B12" s="325">
        <v>6330</v>
      </c>
      <c r="C12" s="325">
        <v>5347</v>
      </c>
      <c r="D12" s="325">
        <v>20515</v>
      </c>
      <c r="E12" s="325">
        <v>88</v>
      </c>
      <c r="F12" s="383" t="s">
        <v>367</v>
      </c>
      <c r="G12" s="63">
        <v>0</v>
      </c>
      <c r="H12" s="63">
        <v>0</v>
      </c>
      <c r="I12" s="63">
        <v>0</v>
      </c>
      <c r="J12" s="251">
        <v>0</v>
      </c>
      <c r="K12" s="244">
        <v>0</v>
      </c>
      <c r="M12" s="21"/>
    </row>
    <row r="13" spans="1:13" ht="13.5" customHeight="1">
      <c r="A13" s="2">
        <v>260</v>
      </c>
      <c r="B13" s="2">
        <v>6330</v>
      </c>
      <c r="C13" s="2">
        <v>5347</v>
      </c>
      <c r="D13" s="2">
        <v>20515</v>
      </c>
      <c r="E13" s="2">
        <v>17030</v>
      </c>
      <c r="F13" s="326" t="s">
        <v>367</v>
      </c>
      <c r="G13" s="63">
        <v>0</v>
      </c>
      <c r="H13" s="63">
        <v>0</v>
      </c>
      <c r="I13" s="63">
        <v>0</v>
      </c>
      <c r="J13" s="251">
        <v>0</v>
      </c>
      <c r="K13" s="251">
        <v>0</v>
      </c>
      <c r="L13" s="69"/>
      <c r="M13" s="15"/>
    </row>
    <row r="14" spans="1:12" ht="13.5" thickBot="1">
      <c r="A14" s="2">
        <v>260</v>
      </c>
      <c r="B14" s="2">
        <v>6330</v>
      </c>
      <c r="C14" s="2">
        <v>5347</v>
      </c>
      <c r="D14" s="2">
        <v>20515</v>
      </c>
      <c r="E14" s="2">
        <v>17857</v>
      </c>
      <c r="F14" s="328" t="s">
        <v>367</v>
      </c>
      <c r="G14" s="63">
        <v>0</v>
      </c>
      <c r="H14" s="63">
        <v>0</v>
      </c>
      <c r="I14" s="63">
        <v>0</v>
      </c>
      <c r="J14" s="251">
        <v>0</v>
      </c>
      <c r="K14" s="321">
        <v>0</v>
      </c>
      <c r="L14" s="15"/>
    </row>
    <row r="15" spans="1:12" ht="13.5" thickBot="1">
      <c r="A15" s="9" t="s">
        <v>289</v>
      </c>
      <c r="B15" s="10"/>
      <c r="C15" s="10"/>
      <c r="D15" s="10"/>
      <c r="E15" s="10"/>
      <c r="F15" s="10"/>
      <c r="G15" s="65">
        <f>SUM(G12:G14)</f>
        <v>0</v>
      </c>
      <c r="H15" s="65">
        <f>SUM(H12:H14)</f>
        <v>0</v>
      </c>
      <c r="I15" s="65">
        <f>SUM(I12:I14)</f>
        <v>0</v>
      </c>
      <c r="J15" s="247">
        <v>0</v>
      </c>
      <c r="K15" s="248" t="e">
        <f>I15/H15%</f>
        <v>#DIV/0!</v>
      </c>
      <c r="L15" s="15"/>
    </row>
    <row r="16" spans="1:12" ht="12.75">
      <c r="A16" s="13"/>
      <c r="B16" s="15"/>
      <c r="C16" s="15"/>
      <c r="D16" s="15"/>
      <c r="E16" s="15"/>
      <c r="F16" s="15"/>
      <c r="G16" s="67"/>
      <c r="H16" s="67"/>
      <c r="I16" s="67"/>
      <c r="J16" s="274"/>
      <c r="K16" s="274"/>
      <c r="L16" s="15"/>
    </row>
    <row r="17" spans="1:12" ht="68.25" customHeight="1">
      <c r="A17" s="725" t="s">
        <v>394</v>
      </c>
      <c r="B17" s="738"/>
      <c r="C17" s="738"/>
      <c r="D17" s="738"/>
      <c r="E17" s="738"/>
      <c r="F17" s="738"/>
      <c r="G17" s="738"/>
      <c r="H17" s="739"/>
      <c r="I17" s="739"/>
      <c r="J17" s="739"/>
      <c r="K17" s="739"/>
      <c r="L17" s="15"/>
    </row>
    <row r="18" spans="1:11" ht="7.5" customHeight="1">
      <c r="A18" s="13"/>
      <c r="B18" s="15"/>
      <c r="C18" s="15"/>
      <c r="D18" s="15"/>
      <c r="E18" s="15"/>
      <c r="F18" s="15"/>
      <c r="G18" s="67"/>
      <c r="H18" s="67"/>
      <c r="I18" s="67"/>
      <c r="J18" s="274"/>
      <c r="K18" s="274"/>
    </row>
    <row r="19" ht="13.5" customHeight="1" thickBot="1">
      <c r="A19" s="1" t="s">
        <v>366</v>
      </c>
    </row>
    <row r="20" spans="1:11" ht="13.5" thickBot="1">
      <c r="A20" s="8" t="s">
        <v>235</v>
      </c>
      <c r="B20" s="4" t="s">
        <v>236</v>
      </c>
      <c r="C20" s="4" t="s">
        <v>36</v>
      </c>
      <c r="D20" s="4" t="s">
        <v>282</v>
      </c>
      <c r="E20" s="4" t="s">
        <v>283</v>
      </c>
      <c r="F20" s="26" t="s">
        <v>284</v>
      </c>
      <c r="G20" s="19" t="s">
        <v>253</v>
      </c>
      <c r="H20" s="19" t="s">
        <v>254</v>
      </c>
      <c r="I20" s="19" t="s">
        <v>255</v>
      </c>
      <c r="J20" s="209" t="s">
        <v>256</v>
      </c>
      <c r="K20" s="209" t="s">
        <v>257</v>
      </c>
    </row>
    <row r="21" spans="1:11" ht="12.75">
      <c r="A21" s="383">
        <v>260</v>
      </c>
      <c r="B21" s="325">
        <v>6330</v>
      </c>
      <c r="C21" s="325">
        <v>5347</v>
      </c>
      <c r="D21" s="325">
        <v>23531</v>
      </c>
      <c r="E21" s="325">
        <v>88</v>
      </c>
      <c r="F21" s="383" t="s">
        <v>367</v>
      </c>
      <c r="G21" s="63">
        <v>0</v>
      </c>
      <c r="H21" s="63">
        <v>0</v>
      </c>
      <c r="I21" s="63">
        <v>0</v>
      </c>
      <c r="J21" s="251">
        <v>0</v>
      </c>
      <c r="K21" s="251">
        <v>0</v>
      </c>
    </row>
    <row r="22" spans="1:11" ht="14.25" customHeight="1">
      <c r="A22" s="2">
        <v>260</v>
      </c>
      <c r="B22" s="2">
        <v>6330</v>
      </c>
      <c r="C22" s="2">
        <v>5347</v>
      </c>
      <c r="D22" s="2">
        <v>23531</v>
      </c>
      <c r="E22" s="2">
        <v>17030</v>
      </c>
      <c r="F22" s="327" t="s">
        <v>367</v>
      </c>
      <c r="G22" s="63">
        <v>0</v>
      </c>
      <c r="H22" s="63">
        <v>0</v>
      </c>
      <c r="I22" s="63">
        <v>0</v>
      </c>
      <c r="J22" s="251">
        <v>0</v>
      </c>
      <c r="K22" s="251">
        <v>0</v>
      </c>
    </row>
    <row r="23" spans="1:11" ht="15" customHeight="1" thickBot="1">
      <c r="A23" s="2">
        <v>260</v>
      </c>
      <c r="B23" s="2">
        <v>6330</v>
      </c>
      <c r="C23" s="2">
        <v>5347</v>
      </c>
      <c r="D23" s="2">
        <v>23531</v>
      </c>
      <c r="E23" s="2">
        <v>17857</v>
      </c>
      <c r="F23" s="328" t="s">
        <v>367</v>
      </c>
      <c r="G23" s="63">
        <v>0</v>
      </c>
      <c r="H23" s="63">
        <v>0</v>
      </c>
      <c r="I23" s="63">
        <v>0</v>
      </c>
      <c r="J23" s="251">
        <v>0</v>
      </c>
      <c r="K23" s="251">
        <v>0</v>
      </c>
    </row>
    <row r="24" spans="1:11" ht="13.5" thickBot="1">
      <c r="A24" s="9" t="s">
        <v>289</v>
      </c>
      <c r="B24" s="10"/>
      <c r="C24" s="10"/>
      <c r="D24" s="10"/>
      <c r="E24" s="10"/>
      <c r="F24" s="10"/>
      <c r="G24" s="65">
        <f>SUM(G21:G23)</f>
        <v>0</v>
      </c>
      <c r="H24" s="65">
        <f>SUM(H21:H23)</f>
        <v>0</v>
      </c>
      <c r="I24" s="65">
        <f>SUM(I21:I23)</f>
        <v>0</v>
      </c>
      <c r="J24" s="247">
        <v>0</v>
      </c>
      <c r="K24" s="248" t="e">
        <f>I24/H24%</f>
        <v>#DIV/0!</v>
      </c>
    </row>
    <row r="25" spans="1:11" ht="12.75">
      <c r="A25" s="13"/>
      <c r="B25" s="15"/>
      <c r="C25" s="15"/>
      <c r="D25" s="15"/>
      <c r="E25" s="15"/>
      <c r="F25" s="15"/>
      <c r="G25" s="67"/>
      <c r="H25" s="67"/>
      <c r="I25" s="67"/>
      <c r="J25" s="274"/>
      <c r="K25" s="274"/>
    </row>
    <row r="26" spans="1:11" ht="27.75" customHeight="1">
      <c r="A26" s="725" t="s">
        <v>383</v>
      </c>
      <c r="B26" s="726"/>
      <c r="C26" s="726"/>
      <c r="D26" s="726"/>
      <c r="E26" s="726"/>
      <c r="F26" s="726"/>
      <c r="G26" s="726"/>
      <c r="H26" s="713"/>
      <c r="I26" s="713"/>
      <c r="J26" s="713"/>
      <c r="K26" s="713"/>
    </row>
    <row r="27" ht="12" customHeight="1" thickBot="1">
      <c r="A27" s="1"/>
    </row>
    <row r="28" spans="1:11" ht="17.25" customHeight="1" thickBot="1">
      <c r="A28" s="9" t="s">
        <v>289</v>
      </c>
      <c r="B28" s="10"/>
      <c r="C28" s="10"/>
      <c r="D28" s="10"/>
      <c r="E28" s="10"/>
      <c r="F28" s="10"/>
      <c r="G28" s="65">
        <f>G6+G15+G24</f>
        <v>0</v>
      </c>
      <c r="H28" s="65">
        <f>H6+H15+H24</f>
        <v>0</v>
      </c>
      <c r="I28" s="65">
        <f>I6+I15+I24</f>
        <v>0</v>
      </c>
      <c r="J28" s="248">
        <v>0</v>
      </c>
      <c r="K28" s="248" t="e">
        <f>I28/H28%</f>
        <v>#DIV/0!</v>
      </c>
    </row>
    <row r="29" ht="3.75" customHeight="1" hidden="1">
      <c r="A29" s="1"/>
    </row>
    <row r="30" spans="1:11" ht="0.75" customHeight="1" hidden="1">
      <c r="A30" s="725"/>
      <c r="B30" s="726"/>
      <c r="C30" s="726"/>
      <c r="D30" s="726"/>
      <c r="E30" s="726"/>
      <c r="F30" s="726"/>
      <c r="G30" s="726"/>
      <c r="H30" s="713"/>
      <c r="I30" s="713"/>
      <c r="J30" s="713"/>
      <c r="K30" s="713"/>
    </row>
    <row r="31" spans="7:11" ht="3.75" customHeight="1" hidden="1">
      <c r="G31" s="21"/>
      <c r="H31" s="21"/>
      <c r="I31" s="21"/>
      <c r="K31" s="391" t="s">
        <v>382</v>
      </c>
    </row>
    <row r="32" ht="12.75" hidden="1">
      <c r="A32" s="1"/>
    </row>
    <row r="33" spans="1:11" ht="16.5" customHeight="1" hidden="1">
      <c r="A33" s="764"/>
      <c r="B33" s="765"/>
      <c r="C33" s="765"/>
      <c r="D33" s="765"/>
      <c r="E33" s="765"/>
      <c r="F33" s="765"/>
      <c r="G33" s="765"/>
      <c r="H33" s="740"/>
      <c r="I33" s="740"/>
      <c r="J33" s="740"/>
      <c r="K33" s="740"/>
    </row>
    <row r="34" ht="12.75" hidden="1"/>
    <row r="35" ht="12.75" hidden="1">
      <c r="A35" s="1"/>
    </row>
    <row r="36" spans="1:11" ht="15.75" customHeight="1" hidden="1">
      <c r="A36" s="725"/>
      <c r="B36" s="738"/>
      <c r="C36" s="738"/>
      <c r="D36" s="738"/>
      <c r="E36" s="738"/>
      <c r="F36" s="738"/>
      <c r="G36" s="738"/>
      <c r="H36" s="739"/>
      <c r="I36" s="739"/>
      <c r="J36" s="739"/>
      <c r="K36" s="739"/>
    </row>
    <row r="37" ht="12.75" hidden="1">
      <c r="A37" s="41"/>
    </row>
    <row r="38" spans="1:11" ht="1.5" customHeight="1" hidden="1">
      <c r="A38" s="725"/>
      <c r="B38" s="726"/>
      <c r="C38" s="726"/>
      <c r="D38" s="726"/>
      <c r="E38" s="726"/>
      <c r="F38" s="726"/>
      <c r="G38" s="726"/>
      <c r="H38" s="713"/>
      <c r="I38" s="713"/>
      <c r="J38" s="713"/>
      <c r="K38" s="713"/>
    </row>
    <row r="39" spans="1:11" ht="7.5" customHeight="1" hidden="1">
      <c r="A39" s="48"/>
      <c r="B39" s="59"/>
      <c r="C39" s="59"/>
      <c r="D39" s="59"/>
      <c r="E39" s="59"/>
      <c r="F39" s="59"/>
      <c r="G39" s="59"/>
      <c r="H39" s="313"/>
      <c r="I39" s="313"/>
      <c r="J39" s="313"/>
      <c r="K39" s="313"/>
    </row>
    <row r="40" ht="16.5" customHeight="1" hidden="1">
      <c r="A40" s="41"/>
    </row>
    <row r="41" spans="1:11" ht="41.25" customHeight="1" hidden="1">
      <c r="A41" s="725"/>
      <c r="B41" s="726"/>
      <c r="C41" s="726"/>
      <c r="D41" s="726"/>
      <c r="E41" s="726"/>
      <c r="F41" s="726"/>
      <c r="G41" s="726"/>
      <c r="H41" s="713"/>
      <c r="I41" s="713"/>
      <c r="J41" s="713"/>
      <c r="K41" s="713"/>
    </row>
    <row r="42" ht="10.5" customHeight="1" hidden="1"/>
    <row r="43" spans="1:6" ht="12.75" hidden="1">
      <c r="A43" s="41"/>
      <c r="B43" s="42"/>
      <c r="C43" s="42"/>
      <c r="D43" s="42"/>
      <c r="E43" s="42"/>
      <c r="F43" s="42"/>
    </row>
    <row r="44" spans="1:13" ht="30" customHeight="1" hidden="1">
      <c r="A44" s="725"/>
      <c r="B44" s="726"/>
      <c r="C44" s="726"/>
      <c r="D44" s="726"/>
      <c r="E44" s="726"/>
      <c r="F44" s="726"/>
      <c r="G44" s="726"/>
      <c r="H44" s="713"/>
      <c r="I44" s="713"/>
      <c r="J44" s="713"/>
      <c r="K44" s="713"/>
      <c r="M44" s="21"/>
    </row>
    <row r="45" ht="10.5" customHeight="1" hidden="1">
      <c r="M45" s="21"/>
    </row>
    <row r="46" spans="1:13" ht="12.75" hidden="1">
      <c r="A46" s="27"/>
      <c r="B46" s="27"/>
      <c r="C46" s="27"/>
      <c r="D46" s="27"/>
      <c r="E46" s="27"/>
      <c r="F46" s="27"/>
      <c r="M46" s="21"/>
    </row>
    <row r="47" spans="1:13" ht="12.75" hidden="1">
      <c r="A47" s="1"/>
      <c r="M47" s="21"/>
    </row>
    <row r="48" spans="1:13" ht="30" customHeight="1" hidden="1">
      <c r="A48" s="725"/>
      <c r="B48" s="738"/>
      <c r="C48" s="738"/>
      <c r="D48" s="738"/>
      <c r="E48" s="738"/>
      <c r="F48" s="738"/>
      <c r="G48" s="738"/>
      <c r="H48" s="739"/>
      <c r="I48" s="739"/>
      <c r="J48" s="739"/>
      <c r="K48" s="739"/>
      <c r="M48" s="21"/>
    </row>
    <row r="49" spans="1:13" ht="9.75" customHeight="1" hidden="1">
      <c r="A49" s="49"/>
      <c r="B49" s="49"/>
      <c r="C49" s="49"/>
      <c r="D49" s="49"/>
      <c r="E49" s="49"/>
      <c r="F49" s="49"/>
      <c r="G49" s="49"/>
      <c r="H49" s="49"/>
      <c r="I49" s="49"/>
      <c r="M49" s="21"/>
    </row>
    <row r="50" spans="1:13" ht="12.75" hidden="1">
      <c r="A50" s="1"/>
      <c r="M50" s="21"/>
    </row>
    <row r="51" spans="1:13" ht="27.75" customHeight="1" hidden="1">
      <c r="A51" s="725"/>
      <c r="B51" s="738"/>
      <c r="C51" s="738"/>
      <c r="D51" s="738"/>
      <c r="E51" s="738"/>
      <c r="F51" s="738"/>
      <c r="G51" s="738"/>
      <c r="H51" s="739"/>
      <c r="I51" s="739"/>
      <c r="J51" s="739"/>
      <c r="K51" s="739"/>
      <c r="M51" s="21"/>
    </row>
    <row r="52" ht="10.5" customHeight="1" hidden="1">
      <c r="M52" s="21"/>
    </row>
    <row r="53" spans="1:13" ht="0" customHeight="1" hidden="1">
      <c r="A53" s="1"/>
      <c r="B53" s="1"/>
      <c r="C53" s="1"/>
      <c r="D53" s="1"/>
      <c r="E53" s="1"/>
      <c r="M53" s="21"/>
    </row>
    <row r="54" spans="1:13" ht="0" customHeight="1" hidden="1">
      <c r="A54" s="725"/>
      <c r="B54" s="738"/>
      <c r="C54" s="738"/>
      <c r="D54" s="738"/>
      <c r="E54" s="738"/>
      <c r="F54" s="738"/>
      <c r="G54" s="738"/>
      <c r="H54" s="739"/>
      <c r="I54" s="739"/>
      <c r="J54" s="739"/>
      <c r="K54" s="739"/>
      <c r="M54" s="21"/>
    </row>
    <row r="55" ht="9.75" customHeight="1" hidden="1">
      <c r="M55" s="21"/>
    </row>
    <row r="56" spans="1:13" ht="12.75" hidden="1">
      <c r="A56" s="1"/>
      <c r="B56" s="1"/>
      <c r="C56" s="1"/>
      <c r="D56" s="1"/>
      <c r="E56" s="1"/>
      <c r="M56" s="21"/>
    </row>
    <row r="57" spans="1:13" ht="24.75" customHeight="1" hidden="1">
      <c r="A57" s="725"/>
      <c r="B57" s="738"/>
      <c r="C57" s="738"/>
      <c r="D57" s="738"/>
      <c r="E57" s="738"/>
      <c r="F57" s="738"/>
      <c r="G57" s="738"/>
      <c r="H57" s="739"/>
      <c r="I57" s="739"/>
      <c r="J57" s="739"/>
      <c r="K57" s="739"/>
      <c r="M57" s="21"/>
    </row>
    <row r="58" ht="12.75" hidden="1"/>
    <row r="59" spans="6:10" ht="12.75" hidden="1">
      <c r="F59" s="21"/>
      <c r="G59" s="21"/>
      <c r="H59" s="21"/>
      <c r="I59" s="21"/>
      <c r="J59" s="21"/>
    </row>
    <row r="60" spans="6:10" ht="12.75" hidden="1">
      <c r="F60" s="21"/>
      <c r="G60" s="21"/>
      <c r="H60" s="21"/>
      <c r="I60" s="21"/>
      <c r="J60" s="21"/>
    </row>
    <row r="61" ht="12.75" hidden="1"/>
    <row r="62" ht="12.75" hidden="1"/>
    <row r="63" ht="0.75" customHeight="1" hidden="1"/>
    <row r="64" ht="12.75" hidden="1"/>
    <row r="65" ht="12.75" hidden="1"/>
    <row r="66" ht="12.75" hidden="1"/>
    <row r="67" ht="12.75" hidden="1"/>
    <row r="68" ht="12.75" hidden="1"/>
    <row r="69" spans="1:9" ht="12" customHeight="1" hidden="1">
      <c r="A69" s="49"/>
      <c r="B69" s="49"/>
      <c r="C69" s="49"/>
      <c r="D69" s="49"/>
      <c r="E69" s="49"/>
      <c r="F69" s="49"/>
      <c r="G69" s="49"/>
      <c r="H69" s="49"/>
      <c r="I69" s="49"/>
    </row>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6.75" customHeight="1" hidden="1"/>
    <row r="93" ht="12.75" hidden="1"/>
    <row r="94" ht="12.75" hidden="1"/>
    <row r="95" ht="12.75" hidden="1"/>
    <row r="96" ht="12.75" hidden="1"/>
    <row r="97" ht="12.75" hidden="1"/>
    <row r="98" ht="12.75" hidden="1"/>
    <row r="99" ht="12.75" hidden="1"/>
    <row r="100" ht="12.75" hidden="1"/>
    <row r="101" ht="4.5" customHeight="1" hidden="1"/>
    <row r="102" ht="12.75" hidden="1"/>
    <row r="103" ht="12.75" hidden="1"/>
    <row r="104" ht="9.75" customHeight="1"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 customHeight="1"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sheetData>
  <sheetProtection/>
  <mergeCells count="13">
    <mergeCell ref="A8:K8"/>
    <mergeCell ref="A17:K17"/>
    <mergeCell ref="A26:K26"/>
    <mergeCell ref="A48:K48"/>
    <mergeCell ref="A51:K51"/>
    <mergeCell ref="A30:K30"/>
    <mergeCell ref="A33:K33"/>
    <mergeCell ref="A54:K54"/>
    <mergeCell ref="A57:K57"/>
    <mergeCell ref="A36:K36"/>
    <mergeCell ref="A38:K38"/>
    <mergeCell ref="A41:K41"/>
    <mergeCell ref="A44:K44"/>
  </mergeCells>
  <printOptions/>
  <pageMargins left="0.7874015748031497" right="0.7874015748031497" top="0.8661417322834646" bottom="0.9055118110236221" header="0.5118110236220472" footer="0.5118110236220472"/>
  <pageSetup firstPageNumber="57" useFirstPageNumber="1" horizontalDpi="600" verticalDpi="600" orientation="landscape" paperSize="9" r:id="rId1"/>
  <headerFooter differentFirst="1" alignWithMargins="0">
    <oddFooter>&amp;L&amp;A&amp;R&amp;P</oddFooter>
  </headerFooter>
  <rowBreaks count="1" manualBreakCount="1">
    <brk id="52" max="255" man="1"/>
  </rowBreaks>
</worksheet>
</file>

<file path=xl/worksheets/sheet37.xml><?xml version="1.0" encoding="utf-8"?>
<worksheet xmlns="http://schemas.openxmlformats.org/spreadsheetml/2006/main" xmlns:r="http://schemas.openxmlformats.org/officeDocument/2006/relationships">
  <dimension ref="A1:M171"/>
  <sheetViews>
    <sheetView workbookViewId="0" topLeftCell="A112">
      <selection activeCell="F113" sqref="F113"/>
    </sheetView>
  </sheetViews>
  <sheetFormatPr defaultColWidth="9.00390625" defaultRowHeight="12.75"/>
  <cols>
    <col min="1" max="1" width="6.625" style="0" customWidth="1"/>
    <col min="2" max="2" width="6.125" style="0" customWidth="1"/>
    <col min="3" max="3" width="6.00390625" style="0" customWidth="1"/>
    <col min="4" max="4" width="13.875" style="0" customWidth="1"/>
    <col min="5" max="5" width="6.375" style="0" customWidth="1"/>
    <col min="6" max="6" width="38.50390625" style="0" customWidth="1"/>
    <col min="7" max="7" width="9.625" style="0" customWidth="1"/>
    <col min="8" max="8" width="9.375" style="0" customWidth="1"/>
    <col min="9" max="9" width="17.50390625" style="0" customWidth="1"/>
    <col min="10" max="11" width="7.125" style="0" customWidth="1"/>
  </cols>
  <sheetData>
    <row r="1" spans="1:6" ht="13.5" thickBot="1">
      <c r="A1" s="55" t="s">
        <v>360</v>
      </c>
      <c r="B1" s="21"/>
      <c r="C1" s="21"/>
      <c r="D1" s="21"/>
      <c r="E1" s="21"/>
      <c r="F1" s="21"/>
    </row>
    <row r="2" spans="1:13" ht="14.25" customHeight="1" thickBot="1">
      <c r="A2" s="329" t="s">
        <v>235</v>
      </c>
      <c r="B2" s="330" t="s">
        <v>236</v>
      </c>
      <c r="C2" s="330" t="s">
        <v>36</v>
      </c>
      <c r="D2" s="330" t="s">
        <v>282</v>
      </c>
      <c r="E2" s="330" t="s">
        <v>283</v>
      </c>
      <c r="F2" s="437" t="s">
        <v>284</v>
      </c>
      <c r="G2" s="19" t="s">
        <v>253</v>
      </c>
      <c r="H2" s="19" t="s">
        <v>254</v>
      </c>
      <c r="I2" s="19" t="s">
        <v>255</v>
      </c>
      <c r="J2" s="209" t="s">
        <v>256</v>
      </c>
      <c r="K2" s="209" t="s">
        <v>257</v>
      </c>
      <c r="M2" s="21"/>
    </row>
    <row r="3" spans="1:13" ht="12.75">
      <c r="A3" s="24">
        <v>555</v>
      </c>
      <c r="B3" s="24">
        <v>3421</v>
      </c>
      <c r="C3" s="24">
        <v>5331</v>
      </c>
      <c r="D3" s="24">
        <v>1055</v>
      </c>
      <c r="E3" s="24">
        <v>0</v>
      </c>
      <c r="F3" s="24" t="s">
        <v>514</v>
      </c>
      <c r="G3" s="68">
        <v>0</v>
      </c>
      <c r="H3" s="68">
        <v>49</v>
      </c>
      <c r="I3" s="68">
        <v>49</v>
      </c>
      <c r="J3" s="68">
        <v>0</v>
      </c>
      <c r="K3" s="78">
        <f aca="true" t="shared" si="0" ref="K3:K14">I3/H3%</f>
        <v>100</v>
      </c>
      <c r="M3" s="21"/>
    </row>
    <row r="4" spans="1:13" ht="12.75">
      <c r="A4" s="24">
        <v>555</v>
      </c>
      <c r="B4" s="24">
        <v>3524</v>
      </c>
      <c r="C4" s="24">
        <v>5223</v>
      </c>
      <c r="D4" s="24">
        <v>1055</v>
      </c>
      <c r="E4" s="24">
        <v>0</v>
      </c>
      <c r="F4" s="24" t="s">
        <v>695</v>
      </c>
      <c r="G4" s="68">
        <v>0</v>
      </c>
      <c r="H4" s="68">
        <v>365</v>
      </c>
      <c r="I4" s="68">
        <v>365</v>
      </c>
      <c r="J4" s="68">
        <v>0</v>
      </c>
      <c r="K4" s="78">
        <f t="shared" si="0"/>
        <v>100</v>
      </c>
      <c r="M4" s="21"/>
    </row>
    <row r="5" spans="1:13" ht="12.75">
      <c r="A5" s="24">
        <v>555</v>
      </c>
      <c r="B5" s="24">
        <v>3541</v>
      </c>
      <c r="C5" s="24">
        <v>5136</v>
      </c>
      <c r="D5" s="24">
        <v>55</v>
      </c>
      <c r="E5" s="24">
        <v>0</v>
      </c>
      <c r="F5" s="24" t="s">
        <v>120</v>
      </c>
      <c r="G5" s="68">
        <v>1</v>
      </c>
      <c r="H5" s="68">
        <v>1</v>
      </c>
      <c r="I5" s="68">
        <v>0.89</v>
      </c>
      <c r="J5" s="68">
        <f>I5/G5%</f>
        <v>89</v>
      </c>
      <c r="K5" s="78">
        <f t="shared" si="0"/>
        <v>89</v>
      </c>
      <c r="M5" s="21"/>
    </row>
    <row r="6" spans="1:13" ht="12.75">
      <c r="A6" s="24">
        <v>555</v>
      </c>
      <c r="B6" s="24">
        <v>3541</v>
      </c>
      <c r="C6" s="24">
        <v>5136</v>
      </c>
      <c r="D6" s="24">
        <v>55</v>
      </c>
      <c r="E6" s="24">
        <v>98</v>
      </c>
      <c r="F6" s="24" t="s">
        <v>120</v>
      </c>
      <c r="G6" s="68">
        <v>0</v>
      </c>
      <c r="H6" s="68">
        <v>17.9</v>
      </c>
      <c r="I6" s="68">
        <v>17.82</v>
      </c>
      <c r="J6" s="68">
        <v>0</v>
      </c>
      <c r="K6" s="78">
        <f t="shared" si="0"/>
        <v>99.55307262569833</v>
      </c>
      <c r="M6" s="21"/>
    </row>
    <row r="7" spans="1:13" ht="12.75">
      <c r="A7" s="24">
        <v>555</v>
      </c>
      <c r="B7" s="24">
        <v>3541</v>
      </c>
      <c r="C7" s="24">
        <v>5139</v>
      </c>
      <c r="D7" s="24">
        <v>55</v>
      </c>
      <c r="E7" s="24">
        <v>0</v>
      </c>
      <c r="F7" s="24" t="s">
        <v>172</v>
      </c>
      <c r="G7" s="68">
        <v>0</v>
      </c>
      <c r="H7" s="68">
        <v>1</v>
      </c>
      <c r="I7" s="68">
        <v>0</v>
      </c>
      <c r="J7" s="68">
        <v>0</v>
      </c>
      <c r="K7" s="78">
        <f t="shared" si="0"/>
        <v>0</v>
      </c>
      <c r="M7" s="21"/>
    </row>
    <row r="8" spans="1:11" ht="12.75">
      <c r="A8" s="24">
        <v>555</v>
      </c>
      <c r="B8" s="24">
        <v>3541</v>
      </c>
      <c r="C8" s="24">
        <v>5167</v>
      </c>
      <c r="D8" s="24">
        <v>55</v>
      </c>
      <c r="E8" s="24">
        <v>0</v>
      </c>
      <c r="F8" s="24" t="s">
        <v>76</v>
      </c>
      <c r="G8" s="78">
        <v>1</v>
      </c>
      <c r="H8" s="78">
        <v>17.5</v>
      </c>
      <c r="I8" s="78">
        <v>17.5</v>
      </c>
      <c r="J8" s="78">
        <v>0</v>
      </c>
      <c r="K8" s="78">
        <f t="shared" si="0"/>
        <v>100</v>
      </c>
    </row>
    <row r="9" spans="1:11" ht="12.75">
      <c r="A9" s="24">
        <v>555</v>
      </c>
      <c r="B9" s="24">
        <v>3541</v>
      </c>
      <c r="C9" s="24">
        <v>5167</v>
      </c>
      <c r="D9" s="24">
        <v>55</v>
      </c>
      <c r="E9" s="24">
        <v>98</v>
      </c>
      <c r="F9" s="24" t="s">
        <v>76</v>
      </c>
      <c r="G9" s="78">
        <v>0</v>
      </c>
      <c r="H9" s="78">
        <v>10</v>
      </c>
      <c r="I9" s="78">
        <v>10</v>
      </c>
      <c r="J9" s="78">
        <v>0</v>
      </c>
      <c r="K9" s="78">
        <f t="shared" si="0"/>
        <v>100</v>
      </c>
    </row>
    <row r="10" spans="1:11" ht="12.75">
      <c r="A10" s="24">
        <v>555</v>
      </c>
      <c r="B10" s="24">
        <v>3541</v>
      </c>
      <c r="C10" s="24">
        <v>5169</v>
      </c>
      <c r="D10" s="24">
        <v>55</v>
      </c>
      <c r="E10" s="24">
        <v>0</v>
      </c>
      <c r="F10" s="24" t="s">
        <v>26</v>
      </c>
      <c r="G10" s="78">
        <v>15</v>
      </c>
      <c r="H10" s="78">
        <v>21</v>
      </c>
      <c r="I10" s="78">
        <v>5.88</v>
      </c>
      <c r="J10" s="78">
        <f>I10/G10%</f>
        <v>39.2</v>
      </c>
      <c r="K10" s="78">
        <f t="shared" si="0"/>
        <v>28</v>
      </c>
    </row>
    <row r="11" spans="1:11" ht="12.75">
      <c r="A11" s="24">
        <v>555</v>
      </c>
      <c r="B11" s="24">
        <v>3541</v>
      </c>
      <c r="C11" s="24">
        <v>5169</v>
      </c>
      <c r="D11" s="24">
        <v>55</v>
      </c>
      <c r="E11" s="24">
        <v>98</v>
      </c>
      <c r="F11" s="24" t="s">
        <v>26</v>
      </c>
      <c r="G11" s="78">
        <v>0</v>
      </c>
      <c r="H11" s="78">
        <v>20</v>
      </c>
      <c r="I11" s="78">
        <v>20</v>
      </c>
      <c r="J11" s="78">
        <v>0</v>
      </c>
      <c r="K11" s="78">
        <f t="shared" si="0"/>
        <v>100</v>
      </c>
    </row>
    <row r="12" spans="1:11" ht="12.75">
      <c r="A12" s="24">
        <v>555</v>
      </c>
      <c r="B12" s="24">
        <v>3541</v>
      </c>
      <c r="C12" s="24">
        <v>5175</v>
      </c>
      <c r="D12" s="24">
        <v>55</v>
      </c>
      <c r="E12" s="24">
        <v>0</v>
      </c>
      <c r="F12" s="24" t="s">
        <v>222</v>
      </c>
      <c r="G12" s="78">
        <v>2</v>
      </c>
      <c r="H12" s="78">
        <v>0.9</v>
      </c>
      <c r="I12" s="78">
        <v>0.88</v>
      </c>
      <c r="J12" s="78">
        <v>0</v>
      </c>
      <c r="K12" s="78">
        <f t="shared" si="0"/>
        <v>97.77777777777777</v>
      </c>
    </row>
    <row r="13" spans="1:11" ht="12.75">
      <c r="A13" s="24">
        <v>555</v>
      </c>
      <c r="B13" s="24">
        <v>3541</v>
      </c>
      <c r="C13" s="24">
        <v>5194</v>
      </c>
      <c r="D13" s="24">
        <v>55</v>
      </c>
      <c r="E13" s="24">
        <v>0</v>
      </c>
      <c r="F13" s="24" t="s">
        <v>223</v>
      </c>
      <c r="G13" s="78">
        <v>15</v>
      </c>
      <c r="H13" s="78">
        <v>0</v>
      </c>
      <c r="I13" s="78">
        <v>0</v>
      </c>
      <c r="J13" s="78">
        <v>0</v>
      </c>
      <c r="K13" s="78">
        <v>0</v>
      </c>
    </row>
    <row r="14" spans="1:11" ht="12.75">
      <c r="A14" s="24">
        <v>555</v>
      </c>
      <c r="B14" s="24">
        <v>3541</v>
      </c>
      <c r="C14" s="24">
        <v>5221</v>
      </c>
      <c r="D14" s="24">
        <v>1055</v>
      </c>
      <c r="E14" s="24">
        <v>0</v>
      </c>
      <c r="F14" s="24" t="s">
        <v>556</v>
      </c>
      <c r="G14" s="78">
        <v>0</v>
      </c>
      <c r="H14" s="78">
        <v>45</v>
      </c>
      <c r="I14" s="78">
        <v>45</v>
      </c>
      <c r="J14" s="78">
        <v>0</v>
      </c>
      <c r="K14" s="78">
        <f t="shared" si="0"/>
        <v>100</v>
      </c>
    </row>
    <row r="15" spans="1:11" ht="12.75">
      <c r="A15" s="24">
        <v>555</v>
      </c>
      <c r="B15" s="24">
        <v>3541</v>
      </c>
      <c r="C15" s="24">
        <v>5331</v>
      </c>
      <c r="D15" s="24">
        <v>55</v>
      </c>
      <c r="E15" s="24">
        <v>0</v>
      </c>
      <c r="F15" s="24" t="s">
        <v>514</v>
      </c>
      <c r="G15" s="78">
        <v>100</v>
      </c>
      <c r="H15" s="78">
        <v>100</v>
      </c>
      <c r="I15" s="78">
        <v>100</v>
      </c>
      <c r="J15" s="78">
        <f>I15/G15%</f>
        <v>100</v>
      </c>
      <c r="K15" s="78">
        <f>I15/H15%</f>
        <v>100</v>
      </c>
    </row>
    <row r="16" spans="1:11" ht="12.75">
      <c r="A16" s="24">
        <v>555</v>
      </c>
      <c r="B16" s="24">
        <v>3541</v>
      </c>
      <c r="C16" s="24">
        <v>5336</v>
      </c>
      <c r="D16" s="24">
        <v>55</v>
      </c>
      <c r="E16" s="24">
        <v>98</v>
      </c>
      <c r="F16" s="24" t="s">
        <v>514</v>
      </c>
      <c r="G16" s="78">
        <v>0</v>
      </c>
      <c r="H16" s="78">
        <v>50</v>
      </c>
      <c r="I16" s="78">
        <v>50</v>
      </c>
      <c r="J16" s="78">
        <v>0</v>
      </c>
      <c r="K16" s="78">
        <f aca="true" t="shared" si="1" ref="K16:K30">I16/H16%</f>
        <v>100</v>
      </c>
    </row>
    <row r="17" spans="1:11" ht="12.75">
      <c r="A17" s="24">
        <v>555</v>
      </c>
      <c r="B17" s="24">
        <v>3543</v>
      </c>
      <c r="C17" s="24">
        <v>5223</v>
      </c>
      <c r="D17" s="24">
        <v>1055</v>
      </c>
      <c r="E17" s="24">
        <v>0</v>
      </c>
      <c r="F17" s="24" t="s">
        <v>695</v>
      </c>
      <c r="G17" s="78">
        <v>0</v>
      </c>
      <c r="H17" s="78">
        <v>69</v>
      </c>
      <c r="I17" s="78">
        <v>69</v>
      </c>
      <c r="J17" s="78">
        <v>0</v>
      </c>
      <c r="K17" s="78">
        <f t="shared" si="1"/>
        <v>100.00000000000001</v>
      </c>
    </row>
    <row r="18" spans="1:11" ht="12.75">
      <c r="A18" s="24">
        <v>555</v>
      </c>
      <c r="B18" s="24">
        <v>3545</v>
      </c>
      <c r="C18" s="24">
        <v>5229</v>
      </c>
      <c r="D18" s="24">
        <v>1055</v>
      </c>
      <c r="E18" s="24">
        <v>0</v>
      </c>
      <c r="F18" s="24" t="s">
        <v>634</v>
      </c>
      <c r="G18" s="78">
        <v>0</v>
      </c>
      <c r="H18" s="78">
        <v>43</v>
      </c>
      <c r="I18" s="78">
        <v>43</v>
      </c>
      <c r="J18" s="78">
        <v>0</v>
      </c>
      <c r="K18" s="78">
        <f t="shared" si="1"/>
        <v>100</v>
      </c>
    </row>
    <row r="19" spans="1:11" ht="12.75">
      <c r="A19" s="24">
        <v>555</v>
      </c>
      <c r="B19" s="24">
        <v>3545</v>
      </c>
      <c r="C19" s="24">
        <v>5167</v>
      </c>
      <c r="D19" s="24">
        <v>55</v>
      </c>
      <c r="E19" s="24">
        <v>0</v>
      </c>
      <c r="F19" s="24" t="s">
        <v>76</v>
      </c>
      <c r="G19" s="78">
        <v>0</v>
      </c>
      <c r="H19" s="78">
        <v>3</v>
      </c>
      <c r="I19" s="78">
        <v>2.99</v>
      </c>
      <c r="J19" s="78">
        <v>0</v>
      </c>
      <c r="K19" s="78">
        <f t="shared" si="1"/>
        <v>99.66666666666667</v>
      </c>
    </row>
    <row r="20" spans="1:11" ht="12.75">
      <c r="A20" s="24">
        <v>555</v>
      </c>
      <c r="B20" s="24">
        <v>3545</v>
      </c>
      <c r="C20" s="24">
        <v>5169</v>
      </c>
      <c r="D20" s="24">
        <v>55</v>
      </c>
      <c r="E20" s="24">
        <v>0</v>
      </c>
      <c r="F20" s="24" t="s">
        <v>26</v>
      </c>
      <c r="G20" s="78">
        <v>0</v>
      </c>
      <c r="H20" s="78">
        <v>4</v>
      </c>
      <c r="I20" s="78">
        <v>4</v>
      </c>
      <c r="J20" s="78">
        <v>0</v>
      </c>
      <c r="K20" s="78">
        <f t="shared" si="1"/>
        <v>100</v>
      </c>
    </row>
    <row r="21" spans="1:11" ht="12.75">
      <c r="A21" s="24">
        <v>555</v>
      </c>
      <c r="B21" s="24">
        <v>3549</v>
      </c>
      <c r="C21" s="24">
        <v>5169</v>
      </c>
      <c r="D21" s="24">
        <v>55</v>
      </c>
      <c r="E21" s="24">
        <v>115</v>
      </c>
      <c r="F21" s="24" t="s">
        <v>26</v>
      </c>
      <c r="G21" s="78">
        <v>0</v>
      </c>
      <c r="H21" s="78">
        <v>28</v>
      </c>
      <c r="I21" s="78">
        <v>28</v>
      </c>
      <c r="J21" s="78">
        <v>0</v>
      </c>
      <c r="K21" s="78">
        <f t="shared" si="1"/>
        <v>99.99999999999999</v>
      </c>
    </row>
    <row r="22" spans="1:11" ht="12.75">
      <c r="A22" s="24">
        <v>555</v>
      </c>
      <c r="B22" s="24">
        <v>4312</v>
      </c>
      <c r="C22" s="24">
        <v>5221</v>
      </c>
      <c r="D22" s="24">
        <v>1055</v>
      </c>
      <c r="E22" s="24">
        <v>0</v>
      </c>
      <c r="F22" s="24" t="s">
        <v>556</v>
      </c>
      <c r="G22" s="78">
        <v>0</v>
      </c>
      <c r="H22" s="78">
        <v>30</v>
      </c>
      <c r="I22" s="78">
        <v>30</v>
      </c>
      <c r="J22" s="78">
        <v>0</v>
      </c>
      <c r="K22" s="78">
        <f t="shared" si="1"/>
        <v>100</v>
      </c>
    </row>
    <row r="23" spans="1:11" ht="12.75">
      <c r="A23" s="24">
        <v>555</v>
      </c>
      <c r="B23" s="24">
        <v>4312</v>
      </c>
      <c r="C23" s="24">
        <v>5229</v>
      </c>
      <c r="D23" s="24">
        <v>1055</v>
      </c>
      <c r="E23" s="24">
        <v>0</v>
      </c>
      <c r="F23" s="24" t="s">
        <v>557</v>
      </c>
      <c r="G23" s="78">
        <v>0</v>
      </c>
      <c r="H23" s="78">
        <v>50</v>
      </c>
      <c r="I23" s="78">
        <v>50</v>
      </c>
      <c r="J23" s="78">
        <v>0</v>
      </c>
      <c r="K23" s="78">
        <f t="shared" si="1"/>
        <v>100</v>
      </c>
    </row>
    <row r="24" spans="1:11" ht="12.75">
      <c r="A24" s="24">
        <v>555</v>
      </c>
      <c r="B24" s="24">
        <v>4319</v>
      </c>
      <c r="C24" s="24">
        <v>5041</v>
      </c>
      <c r="D24" s="24">
        <v>55</v>
      </c>
      <c r="E24" s="24">
        <v>0</v>
      </c>
      <c r="F24" s="24" t="s">
        <v>773</v>
      </c>
      <c r="G24" s="78">
        <v>0</v>
      </c>
      <c r="H24" s="78">
        <v>2</v>
      </c>
      <c r="I24" s="78">
        <v>0</v>
      </c>
      <c r="J24" s="78">
        <v>0</v>
      </c>
      <c r="K24" s="78">
        <v>0</v>
      </c>
    </row>
    <row r="25" spans="1:11" ht="12.75">
      <c r="A25" s="24">
        <v>555</v>
      </c>
      <c r="B25" s="24">
        <v>4319</v>
      </c>
      <c r="C25" s="24">
        <v>5137</v>
      </c>
      <c r="D25" s="24">
        <v>55</v>
      </c>
      <c r="E25" s="24">
        <v>98</v>
      </c>
      <c r="F25" s="24" t="s">
        <v>63</v>
      </c>
      <c r="G25" s="78">
        <v>0</v>
      </c>
      <c r="H25" s="78">
        <v>2</v>
      </c>
      <c r="I25" s="78">
        <v>2</v>
      </c>
      <c r="J25" s="78">
        <v>0</v>
      </c>
      <c r="K25" s="78">
        <f t="shared" si="1"/>
        <v>100</v>
      </c>
    </row>
    <row r="26" spans="1:11" ht="12.75">
      <c r="A26" s="24">
        <v>555</v>
      </c>
      <c r="B26" s="24">
        <v>4319</v>
      </c>
      <c r="C26" s="24">
        <v>5139</v>
      </c>
      <c r="D26" s="24">
        <v>55</v>
      </c>
      <c r="E26" s="24">
        <v>0</v>
      </c>
      <c r="F26" s="24" t="s">
        <v>172</v>
      </c>
      <c r="G26" s="78">
        <v>7</v>
      </c>
      <c r="H26" s="78">
        <v>7</v>
      </c>
      <c r="I26" s="78">
        <v>3.55</v>
      </c>
      <c r="J26" s="78">
        <f>I26/G26%</f>
        <v>50.71428571428571</v>
      </c>
      <c r="K26" s="78">
        <f t="shared" si="1"/>
        <v>50.71428571428571</v>
      </c>
    </row>
    <row r="27" spans="1:11" ht="12.75">
      <c r="A27" s="24">
        <v>555</v>
      </c>
      <c r="B27" s="24">
        <v>4319</v>
      </c>
      <c r="C27" s="24">
        <v>5139</v>
      </c>
      <c r="D27" s="24">
        <v>55</v>
      </c>
      <c r="E27" s="24">
        <v>98</v>
      </c>
      <c r="F27" s="24" t="s">
        <v>172</v>
      </c>
      <c r="G27" s="78">
        <v>0</v>
      </c>
      <c r="H27" s="78">
        <v>13</v>
      </c>
      <c r="I27" s="78">
        <v>12.07</v>
      </c>
      <c r="J27" s="78">
        <v>0</v>
      </c>
      <c r="K27" s="78">
        <f t="shared" si="1"/>
        <v>92.84615384615384</v>
      </c>
    </row>
    <row r="28" spans="1:11" ht="12.75">
      <c r="A28" s="24">
        <v>555</v>
      </c>
      <c r="B28" s="24">
        <v>4319</v>
      </c>
      <c r="C28" s="24">
        <v>5169</v>
      </c>
      <c r="D28" s="24">
        <v>55</v>
      </c>
      <c r="E28" s="24">
        <v>0</v>
      </c>
      <c r="F28" s="24" t="s">
        <v>26</v>
      </c>
      <c r="G28" s="78">
        <v>257</v>
      </c>
      <c r="H28" s="78">
        <v>180</v>
      </c>
      <c r="I28" s="78">
        <v>158.95</v>
      </c>
      <c r="J28" s="78">
        <f>I28/G28%</f>
        <v>61.84824902723735</v>
      </c>
      <c r="K28" s="78">
        <f t="shared" si="1"/>
        <v>88.30555555555554</v>
      </c>
    </row>
    <row r="29" spans="1:11" ht="12.75">
      <c r="A29" s="24">
        <v>555</v>
      </c>
      <c r="B29" s="24">
        <v>4319</v>
      </c>
      <c r="C29" s="24">
        <v>5169</v>
      </c>
      <c r="D29" s="24">
        <v>55</v>
      </c>
      <c r="E29" s="24">
        <v>98</v>
      </c>
      <c r="F29" s="24" t="s">
        <v>26</v>
      </c>
      <c r="G29" s="78">
        <v>0</v>
      </c>
      <c r="H29" s="78">
        <v>50</v>
      </c>
      <c r="I29" s="78">
        <v>50</v>
      </c>
      <c r="J29" s="78">
        <v>0</v>
      </c>
      <c r="K29" s="78">
        <f t="shared" si="1"/>
        <v>100</v>
      </c>
    </row>
    <row r="30" spans="1:11" ht="12.75">
      <c r="A30" s="24">
        <v>555</v>
      </c>
      <c r="B30" s="24">
        <v>4319</v>
      </c>
      <c r="C30" s="24">
        <v>5169</v>
      </c>
      <c r="D30" s="24">
        <v>55</v>
      </c>
      <c r="E30" s="24">
        <v>79</v>
      </c>
      <c r="F30" s="24" t="s">
        <v>26</v>
      </c>
      <c r="G30" s="78">
        <v>0</v>
      </c>
      <c r="H30" s="78">
        <v>3</v>
      </c>
      <c r="I30" s="78">
        <v>3</v>
      </c>
      <c r="J30" s="78">
        <v>0</v>
      </c>
      <c r="K30" s="78">
        <f t="shared" si="1"/>
        <v>100</v>
      </c>
    </row>
    <row r="31" spans="1:11" ht="12.75">
      <c r="A31" s="24">
        <v>555</v>
      </c>
      <c r="B31" s="24">
        <v>4319</v>
      </c>
      <c r="C31" s="24">
        <v>5175</v>
      </c>
      <c r="D31" s="24">
        <v>55</v>
      </c>
      <c r="E31" s="24">
        <v>0</v>
      </c>
      <c r="F31" s="24" t="s">
        <v>222</v>
      </c>
      <c r="G31" s="78">
        <v>35</v>
      </c>
      <c r="H31" s="78">
        <v>35</v>
      </c>
      <c r="I31" s="78">
        <v>33.12</v>
      </c>
      <c r="J31" s="78">
        <f>I31/G31%</f>
        <v>94.62857142857143</v>
      </c>
      <c r="K31" s="78">
        <f>I31/H31%</f>
        <v>94.62857142857143</v>
      </c>
    </row>
    <row r="32" spans="1:11" ht="12.75">
      <c r="A32" s="24">
        <v>555</v>
      </c>
      <c r="B32" s="24">
        <v>4319</v>
      </c>
      <c r="C32" s="24">
        <v>5175</v>
      </c>
      <c r="D32" s="24">
        <v>55</v>
      </c>
      <c r="E32" s="24">
        <v>98</v>
      </c>
      <c r="F32" s="24" t="s">
        <v>222</v>
      </c>
      <c r="G32" s="78">
        <v>0</v>
      </c>
      <c r="H32" s="78">
        <v>10</v>
      </c>
      <c r="I32" s="78">
        <v>10</v>
      </c>
      <c r="J32" s="78">
        <v>0</v>
      </c>
      <c r="K32" s="78">
        <f>I32/H32%</f>
        <v>100</v>
      </c>
    </row>
    <row r="33" spans="1:11" ht="12.75">
      <c r="A33" s="24">
        <v>555</v>
      </c>
      <c r="B33" s="24">
        <v>4319</v>
      </c>
      <c r="C33" s="24">
        <v>5175</v>
      </c>
      <c r="D33" s="24">
        <v>55</v>
      </c>
      <c r="E33" s="24">
        <v>79</v>
      </c>
      <c r="F33" s="24" t="s">
        <v>222</v>
      </c>
      <c r="G33" s="78">
        <v>0</v>
      </c>
      <c r="H33" s="78">
        <v>2</v>
      </c>
      <c r="I33" s="78">
        <v>2</v>
      </c>
      <c r="J33" s="78">
        <v>0</v>
      </c>
      <c r="K33" s="78">
        <f>I33/H33%</f>
        <v>100</v>
      </c>
    </row>
    <row r="34" spans="1:11" ht="12.75">
      <c r="A34" s="24">
        <v>555</v>
      </c>
      <c r="B34" s="24">
        <v>4319</v>
      </c>
      <c r="C34" s="24">
        <v>5194</v>
      </c>
      <c r="D34" s="24">
        <v>55</v>
      </c>
      <c r="E34" s="24">
        <v>0</v>
      </c>
      <c r="F34" s="24" t="s">
        <v>223</v>
      </c>
      <c r="G34" s="78">
        <v>85</v>
      </c>
      <c r="H34" s="78">
        <v>85</v>
      </c>
      <c r="I34" s="78">
        <v>41.8</v>
      </c>
      <c r="J34" s="78">
        <f>I34/G34%</f>
        <v>49.17647058823529</v>
      </c>
      <c r="K34" s="78">
        <f aca="true" t="shared" si="2" ref="K34:K41">I34/H34%</f>
        <v>49.17647058823529</v>
      </c>
    </row>
    <row r="35" spans="1:11" ht="12.75">
      <c r="A35" s="24">
        <v>555</v>
      </c>
      <c r="B35" s="24">
        <v>4319</v>
      </c>
      <c r="C35" s="24">
        <v>5194</v>
      </c>
      <c r="D35" s="24">
        <v>55</v>
      </c>
      <c r="E35" s="24">
        <v>98</v>
      </c>
      <c r="F35" s="24" t="s">
        <v>223</v>
      </c>
      <c r="G35" s="78">
        <v>0</v>
      </c>
      <c r="H35" s="78">
        <v>40</v>
      </c>
      <c r="I35" s="78">
        <v>40</v>
      </c>
      <c r="J35" s="78">
        <v>0</v>
      </c>
      <c r="K35" s="78">
        <f t="shared" si="2"/>
        <v>100</v>
      </c>
    </row>
    <row r="36" spans="1:11" ht="12.75">
      <c r="A36" s="24">
        <v>555</v>
      </c>
      <c r="B36" s="24">
        <v>4319</v>
      </c>
      <c r="C36" s="24">
        <v>5221</v>
      </c>
      <c r="D36" s="24">
        <v>1055</v>
      </c>
      <c r="E36" s="24">
        <v>0</v>
      </c>
      <c r="F36" s="24" t="s">
        <v>556</v>
      </c>
      <c r="G36" s="78">
        <v>0</v>
      </c>
      <c r="H36" s="78">
        <v>25</v>
      </c>
      <c r="I36" s="78">
        <v>25</v>
      </c>
      <c r="J36" s="78">
        <v>0</v>
      </c>
      <c r="K36" s="78">
        <f t="shared" si="2"/>
        <v>100</v>
      </c>
    </row>
    <row r="37" spans="1:11" ht="12.75">
      <c r="A37" s="24">
        <v>555</v>
      </c>
      <c r="B37" s="24">
        <v>4319</v>
      </c>
      <c r="C37" s="24">
        <v>5222</v>
      </c>
      <c r="D37" s="24">
        <v>1055</v>
      </c>
      <c r="E37" s="24">
        <v>0</v>
      </c>
      <c r="F37" s="24" t="s">
        <v>558</v>
      </c>
      <c r="G37" s="78">
        <v>0</v>
      </c>
      <c r="H37" s="78">
        <v>20</v>
      </c>
      <c r="I37" s="78">
        <v>20</v>
      </c>
      <c r="J37" s="78">
        <v>0</v>
      </c>
      <c r="K37" s="78">
        <f t="shared" si="2"/>
        <v>100</v>
      </c>
    </row>
    <row r="38" spans="1:11" ht="12.75">
      <c r="A38" s="24">
        <v>555</v>
      </c>
      <c r="B38" s="24">
        <v>4319</v>
      </c>
      <c r="C38" s="24">
        <v>5901</v>
      </c>
      <c r="D38" s="24">
        <v>55</v>
      </c>
      <c r="E38" s="24">
        <v>0</v>
      </c>
      <c r="F38" s="24" t="s">
        <v>218</v>
      </c>
      <c r="G38" s="78">
        <v>2250</v>
      </c>
      <c r="H38" s="78">
        <v>40</v>
      </c>
      <c r="I38" s="78">
        <v>0</v>
      </c>
      <c r="J38" s="78">
        <f>I38/G38%</f>
        <v>0</v>
      </c>
      <c r="K38" s="78">
        <f t="shared" si="2"/>
        <v>0</v>
      </c>
    </row>
    <row r="39" spans="1:11" ht="12.75">
      <c r="A39" s="24">
        <v>555</v>
      </c>
      <c r="B39" s="24">
        <v>4329</v>
      </c>
      <c r="C39" s="24">
        <v>5136</v>
      </c>
      <c r="D39" s="24">
        <v>55</v>
      </c>
      <c r="E39" s="24">
        <v>0</v>
      </c>
      <c r="F39" s="24" t="s">
        <v>120</v>
      </c>
      <c r="G39" s="78">
        <v>0</v>
      </c>
      <c r="H39" s="78">
        <v>2</v>
      </c>
      <c r="I39" s="78">
        <v>0.49</v>
      </c>
      <c r="J39" s="78">
        <v>0</v>
      </c>
      <c r="K39" s="78">
        <f t="shared" si="2"/>
        <v>24.5</v>
      </c>
    </row>
    <row r="40" spans="1:11" ht="12.75">
      <c r="A40" s="24">
        <v>555</v>
      </c>
      <c r="B40" s="24">
        <v>4329</v>
      </c>
      <c r="C40" s="24">
        <v>5139</v>
      </c>
      <c r="D40" s="24">
        <v>55</v>
      </c>
      <c r="E40" s="24">
        <v>0</v>
      </c>
      <c r="F40" s="24" t="s">
        <v>172</v>
      </c>
      <c r="G40" s="78">
        <v>0</v>
      </c>
      <c r="H40" s="78">
        <v>5</v>
      </c>
      <c r="I40" s="78">
        <v>5</v>
      </c>
      <c r="J40" s="78">
        <v>0</v>
      </c>
      <c r="K40" s="78">
        <f t="shared" si="2"/>
        <v>100</v>
      </c>
    </row>
    <row r="41" spans="1:11" ht="12.75">
      <c r="A41" s="24">
        <v>555</v>
      </c>
      <c r="B41" s="24">
        <v>4329</v>
      </c>
      <c r="C41" s="24">
        <v>5169</v>
      </c>
      <c r="D41" s="24">
        <v>55</v>
      </c>
      <c r="E41" s="24">
        <v>0</v>
      </c>
      <c r="F41" s="24" t="s">
        <v>26</v>
      </c>
      <c r="G41" s="78">
        <v>2</v>
      </c>
      <c r="H41" s="78">
        <v>11</v>
      </c>
      <c r="I41" s="78">
        <v>0</v>
      </c>
      <c r="J41" s="78">
        <f>I41/G41%</f>
        <v>0</v>
      </c>
      <c r="K41" s="78">
        <f t="shared" si="2"/>
        <v>0</v>
      </c>
    </row>
    <row r="42" spans="1:11" ht="12.75">
      <c r="A42" s="24">
        <v>555</v>
      </c>
      <c r="B42" s="24">
        <v>4329</v>
      </c>
      <c r="C42" s="24">
        <v>5194</v>
      </c>
      <c r="D42" s="24">
        <v>55</v>
      </c>
      <c r="E42" s="24">
        <v>0</v>
      </c>
      <c r="F42" s="24" t="s">
        <v>223</v>
      </c>
      <c r="G42" s="78">
        <v>8</v>
      </c>
      <c r="H42" s="78">
        <v>8</v>
      </c>
      <c r="I42" s="78">
        <v>5.55</v>
      </c>
      <c r="J42" s="78">
        <f>I42/G42%</f>
        <v>69.375</v>
      </c>
      <c r="K42" s="78">
        <f aca="true" t="shared" si="3" ref="K42:K96">I42/H42%</f>
        <v>69.375</v>
      </c>
    </row>
    <row r="43" spans="1:11" ht="12.75">
      <c r="A43" s="24">
        <v>555</v>
      </c>
      <c r="B43" s="24">
        <v>4329</v>
      </c>
      <c r="C43" s="24">
        <v>5169</v>
      </c>
      <c r="D43" s="24">
        <v>55</v>
      </c>
      <c r="E43" s="24">
        <v>13011</v>
      </c>
      <c r="F43" s="24" t="s">
        <v>26</v>
      </c>
      <c r="G43" s="78">
        <v>0</v>
      </c>
      <c r="H43" s="78">
        <v>10</v>
      </c>
      <c r="I43" s="78">
        <v>2.86</v>
      </c>
      <c r="J43" s="78">
        <v>0</v>
      </c>
      <c r="K43" s="78">
        <f t="shared" si="3"/>
        <v>28.599999999999998</v>
      </c>
    </row>
    <row r="44" spans="1:11" ht="12.75">
      <c r="A44" s="24">
        <v>555</v>
      </c>
      <c r="B44" s="24">
        <v>4329</v>
      </c>
      <c r="C44" s="24">
        <v>5194</v>
      </c>
      <c r="D44" s="24">
        <v>55</v>
      </c>
      <c r="E44" s="24">
        <v>13011</v>
      </c>
      <c r="F44" s="24" t="s">
        <v>223</v>
      </c>
      <c r="G44" s="78">
        <v>0</v>
      </c>
      <c r="H44" s="78">
        <v>5</v>
      </c>
      <c r="I44" s="78">
        <v>5</v>
      </c>
      <c r="J44" s="78">
        <v>0</v>
      </c>
      <c r="K44" s="78">
        <f t="shared" si="3"/>
        <v>100</v>
      </c>
    </row>
    <row r="45" spans="1:11" ht="12.75">
      <c r="A45" s="24">
        <v>555</v>
      </c>
      <c r="B45" s="24">
        <v>4339</v>
      </c>
      <c r="C45" s="24">
        <v>5136</v>
      </c>
      <c r="D45" s="24">
        <v>55</v>
      </c>
      <c r="E45" s="24">
        <v>13010</v>
      </c>
      <c r="F45" s="24" t="s">
        <v>120</v>
      </c>
      <c r="G45" s="78">
        <v>0</v>
      </c>
      <c r="H45" s="78">
        <v>30</v>
      </c>
      <c r="I45" s="78">
        <v>8.07</v>
      </c>
      <c r="J45" s="78">
        <v>0</v>
      </c>
      <c r="K45" s="78">
        <f t="shared" si="3"/>
        <v>26.900000000000002</v>
      </c>
    </row>
    <row r="46" spans="1:11" ht="12.75">
      <c r="A46" s="24">
        <v>555</v>
      </c>
      <c r="B46" s="24">
        <v>4339</v>
      </c>
      <c r="C46" s="24">
        <v>5137</v>
      </c>
      <c r="D46" s="24">
        <v>55</v>
      </c>
      <c r="E46" s="24">
        <v>13010</v>
      </c>
      <c r="F46" s="24" t="s">
        <v>63</v>
      </c>
      <c r="G46" s="78">
        <v>0</v>
      </c>
      <c r="H46" s="78">
        <v>6.5</v>
      </c>
      <c r="I46" s="78">
        <v>5.44</v>
      </c>
      <c r="J46" s="78">
        <v>0</v>
      </c>
      <c r="K46" s="78">
        <f t="shared" si="3"/>
        <v>83.6923076923077</v>
      </c>
    </row>
    <row r="47" spans="1:13" ht="12.75">
      <c r="A47" s="24">
        <v>555</v>
      </c>
      <c r="B47" s="24">
        <v>4339</v>
      </c>
      <c r="C47" s="24">
        <v>5139</v>
      </c>
      <c r="D47" s="24">
        <v>55</v>
      </c>
      <c r="E47" s="24">
        <v>13010</v>
      </c>
      <c r="F47" s="24" t="s">
        <v>172</v>
      </c>
      <c r="G47" s="78">
        <v>0</v>
      </c>
      <c r="H47" s="78">
        <v>21.5</v>
      </c>
      <c r="I47" s="78">
        <v>13.2</v>
      </c>
      <c r="J47" s="78">
        <v>0</v>
      </c>
      <c r="K47" s="78">
        <f t="shared" si="3"/>
        <v>61.3953488372093</v>
      </c>
      <c r="L47" s="526"/>
      <c r="M47" s="15"/>
    </row>
    <row r="48" spans="1:11" ht="12.75">
      <c r="A48" s="24">
        <v>555</v>
      </c>
      <c r="B48" s="24">
        <v>4339</v>
      </c>
      <c r="C48" s="24">
        <v>5167</v>
      </c>
      <c r="D48" s="24">
        <v>55</v>
      </c>
      <c r="E48" s="24">
        <v>13010</v>
      </c>
      <c r="F48" s="24" t="s">
        <v>76</v>
      </c>
      <c r="G48" s="78">
        <v>0</v>
      </c>
      <c r="H48" s="78">
        <v>160</v>
      </c>
      <c r="I48" s="78">
        <v>52.8</v>
      </c>
      <c r="J48" s="78">
        <v>0</v>
      </c>
      <c r="K48" s="78">
        <f t="shared" si="3"/>
        <v>32.99999999999999</v>
      </c>
    </row>
    <row r="49" spans="1:11" ht="12.75">
      <c r="A49" s="24">
        <v>555</v>
      </c>
      <c r="B49" s="24">
        <v>4339</v>
      </c>
      <c r="C49" s="24">
        <v>5169</v>
      </c>
      <c r="D49" s="24">
        <v>55</v>
      </c>
      <c r="E49" s="24">
        <v>13010</v>
      </c>
      <c r="F49" s="24" t="s">
        <v>26</v>
      </c>
      <c r="G49" s="78">
        <v>0</v>
      </c>
      <c r="H49" s="78">
        <v>150</v>
      </c>
      <c r="I49" s="78">
        <v>84.6</v>
      </c>
      <c r="J49" s="78">
        <v>0</v>
      </c>
      <c r="K49" s="78">
        <f t="shared" si="3"/>
        <v>56.4</v>
      </c>
    </row>
    <row r="50" spans="1:11" ht="12.75">
      <c r="A50" s="24">
        <v>555</v>
      </c>
      <c r="B50" s="24">
        <v>4339</v>
      </c>
      <c r="C50" s="24">
        <v>5175</v>
      </c>
      <c r="D50" s="24">
        <v>55</v>
      </c>
      <c r="E50" s="24">
        <v>13010</v>
      </c>
      <c r="F50" s="24" t="s">
        <v>222</v>
      </c>
      <c r="G50" s="78">
        <v>0</v>
      </c>
      <c r="H50" s="78">
        <v>15</v>
      </c>
      <c r="I50" s="78">
        <v>3.86</v>
      </c>
      <c r="J50" s="78">
        <v>0</v>
      </c>
      <c r="K50" s="78">
        <f t="shared" si="3"/>
        <v>25.733333333333334</v>
      </c>
    </row>
    <row r="51" spans="1:13" ht="12.75">
      <c r="A51" s="24">
        <v>555</v>
      </c>
      <c r="B51" s="24">
        <v>4339</v>
      </c>
      <c r="C51" s="24">
        <v>5194</v>
      </c>
      <c r="D51" s="24">
        <v>55</v>
      </c>
      <c r="E51" s="24">
        <v>13010</v>
      </c>
      <c r="F51" s="24" t="s">
        <v>223</v>
      </c>
      <c r="G51" s="78">
        <v>0</v>
      </c>
      <c r="H51" s="78">
        <v>50</v>
      </c>
      <c r="I51" s="78">
        <v>32</v>
      </c>
      <c r="J51" s="78">
        <v>0</v>
      </c>
      <c r="K51" s="78">
        <f t="shared" si="3"/>
        <v>64</v>
      </c>
      <c r="L51" s="526"/>
      <c r="M51" s="15"/>
    </row>
    <row r="52" spans="1:11" ht="12.75">
      <c r="A52" s="24">
        <v>555</v>
      </c>
      <c r="B52" s="24">
        <v>4339</v>
      </c>
      <c r="C52" s="24">
        <v>5901</v>
      </c>
      <c r="D52" s="24">
        <v>55</v>
      </c>
      <c r="E52" s="24">
        <v>13010</v>
      </c>
      <c r="F52" s="24" t="s">
        <v>218</v>
      </c>
      <c r="G52" s="78">
        <v>0</v>
      </c>
      <c r="H52" s="78">
        <v>850.6</v>
      </c>
      <c r="I52" s="78">
        <v>0</v>
      </c>
      <c r="J52" s="78">
        <v>0</v>
      </c>
      <c r="K52" s="78">
        <f t="shared" si="3"/>
        <v>0</v>
      </c>
    </row>
    <row r="53" spans="1:11" ht="12.75">
      <c r="A53" s="24">
        <v>555</v>
      </c>
      <c r="B53" s="24">
        <v>4341</v>
      </c>
      <c r="C53" s="24">
        <v>5194</v>
      </c>
      <c r="D53" s="24">
        <v>55</v>
      </c>
      <c r="E53" s="24">
        <v>0</v>
      </c>
      <c r="F53" s="24" t="s">
        <v>223</v>
      </c>
      <c r="G53" s="78">
        <v>3</v>
      </c>
      <c r="H53" s="78">
        <v>3</v>
      </c>
      <c r="I53" s="78">
        <v>2.99</v>
      </c>
      <c r="J53" s="78">
        <f aca="true" t="shared" si="4" ref="J53:J67">I53/G53%</f>
        <v>99.66666666666667</v>
      </c>
      <c r="K53" s="78">
        <f t="shared" si="3"/>
        <v>99.66666666666667</v>
      </c>
    </row>
    <row r="54" spans="1:11" ht="12.75">
      <c r="A54" s="24">
        <v>555</v>
      </c>
      <c r="B54" s="24">
        <v>4341</v>
      </c>
      <c r="C54" s="24">
        <v>5223</v>
      </c>
      <c r="D54" s="24">
        <v>1055</v>
      </c>
      <c r="E54" s="24">
        <v>0</v>
      </c>
      <c r="F54" s="24" t="s">
        <v>695</v>
      </c>
      <c r="G54" s="78">
        <v>0</v>
      </c>
      <c r="H54" s="78">
        <v>20</v>
      </c>
      <c r="I54" s="78">
        <v>20</v>
      </c>
      <c r="J54" s="78">
        <v>0</v>
      </c>
      <c r="K54" s="78">
        <f t="shared" si="3"/>
        <v>100</v>
      </c>
    </row>
    <row r="55" spans="1:11" ht="12.75">
      <c r="A55" s="24">
        <v>555</v>
      </c>
      <c r="B55" s="24">
        <v>4342</v>
      </c>
      <c r="C55" s="24">
        <v>5136</v>
      </c>
      <c r="D55" s="24">
        <v>55</v>
      </c>
      <c r="E55" s="24">
        <v>0</v>
      </c>
      <c r="F55" s="24" t="s">
        <v>120</v>
      </c>
      <c r="G55" s="78">
        <v>1</v>
      </c>
      <c r="H55" s="78">
        <v>1</v>
      </c>
      <c r="I55" s="78">
        <v>0.98</v>
      </c>
      <c r="J55" s="78">
        <f t="shared" si="4"/>
        <v>98</v>
      </c>
      <c r="K55" s="78">
        <f t="shared" si="3"/>
        <v>98</v>
      </c>
    </row>
    <row r="56" spans="1:11" ht="12.75">
      <c r="A56" s="24">
        <v>555</v>
      </c>
      <c r="B56" s="24">
        <v>4342</v>
      </c>
      <c r="C56" s="24">
        <v>5139</v>
      </c>
      <c r="D56" s="24">
        <v>55</v>
      </c>
      <c r="E56" s="24">
        <v>0</v>
      </c>
      <c r="F56" s="24" t="s">
        <v>172</v>
      </c>
      <c r="G56" s="78">
        <v>1</v>
      </c>
      <c r="H56" s="78">
        <v>1</v>
      </c>
      <c r="I56" s="78">
        <v>0.45</v>
      </c>
      <c r="J56" s="78">
        <f t="shared" si="4"/>
        <v>45</v>
      </c>
      <c r="K56" s="78">
        <f t="shared" si="3"/>
        <v>45</v>
      </c>
    </row>
    <row r="57" spans="1:11" ht="12.75">
      <c r="A57" s="24">
        <v>555</v>
      </c>
      <c r="B57" s="24">
        <v>4342</v>
      </c>
      <c r="C57" s="24">
        <v>5167</v>
      </c>
      <c r="D57" s="24">
        <v>55</v>
      </c>
      <c r="E57" s="24">
        <v>0</v>
      </c>
      <c r="F57" s="24" t="s">
        <v>76</v>
      </c>
      <c r="G57" s="78">
        <v>0</v>
      </c>
      <c r="H57" s="78">
        <v>0.5</v>
      </c>
      <c r="I57" s="78">
        <v>0.47</v>
      </c>
      <c r="J57" s="78">
        <v>0</v>
      </c>
      <c r="K57" s="78">
        <f t="shared" si="3"/>
        <v>93.99999999999999</v>
      </c>
    </row>
    <row r="58" spans="1:11" ht="12.75">
      <c r="A58" s="24">
        <v>555</v>
      </c>
      <c r="B58" s="24">
        <v>4342</v>
      </c>
      <c r="C58" s="24">
        <v>5169</v>
      </c>
      <c r="D58" s="24">
        <v>55</v>
      </c>
      <c r="E58" s="24">
        <v>0</v>
      </c>
      <c r="F58" s="24" t="s">
        <v>26</v>
      </c>
      <c r="G58" s="78">
        <v>55</v>
      </c>
      <c r="H58" s="78">
        <v>9</v>
      </c>
      <c r="I58" s="78">
        <v>0.15</v>
      </c>
      <c r="J58" s="78">
        <f t="shared" si="4"/>
        <v>0.2727272727272727</v>
      </c>
      <c r="K58" s="78">
        <f t="shared" si="3"/>
        <v>1.6666666666666667</v>
      </c>
    </row>
    <row r="59" spans="1:11" ht="12.75">
      <c r="A59" s="24">
        <v>555</v>
      </c>
      <c r="B59" s="24">
        <v>4342</v>
      </c>
      <c r="C59" s="24">
        <v>5169</v>
      </c>
      <c r="D59" s="24">
        <v>55</v>
      </c>
      <c r="E59" s="24">
        <v>115</v>
      </c>
      <c r="F59" s="24" t="s">
        <v>26</v>
      </c>
      <c r="G59" s="78">
        <v>0</v>
      </c>
      <c r="H59" s="78">
        <v>15</v>
      </c>
      <c r="I59" s="78">
        <v>0</v>
      </c>
      <c r="J59" s="78">
        <v>0</v>
      </c>
      <c r="K59" s="78">
        <v>0</v>
      </c>
    </row>
    <row r="60" spans="1:11" ht="12.75">
      <c r="A60" s="24">
        <v>555</v>
      </c>
      <c r="B60" s="24">
        <v>4342</v>
      </c>
      <c r="C60" s="24">
        <v>5175</v>
      </c>
      <c r="D60" s="24">
        <v>55</v>
      </c>
      <c r="E60" s="24">
        <v>0</v>
      </c>
      <c r="F60" s="24" t="s">
        <v>222</v>
      </c>
      <c r="G60" s="78">
        <v>5</v>
      </c>
      <c r="H60" s="78">
        <v>3</v>
      </c>
      <c r="I60" s="78">
        <v>2.25</v>
      </c>
      <c r="J60" s="78">
        <f t="shared" si="4"/>
        <v>45</v>
      </c>
      <c r="K60" s="78">
        <f t="shared" si="3"/>
        <v>75</v>
      </c>
    </row>
    <row r="61" spans="1:11" ht="12.75">
      <c r="A61" s="24">
        <v>555</v>
      </c>
      <c r="B61" s="24">
        <v>4344</v>
      </c>
      <c r="C61" s="24">
        <v>5221</v>
      </c>
      <c r="D61" s="24">
        <v>1055</v>
      </c>
      <c r="E61" s="24">
        <v>0</v>
      </c>
      <c r="F61" s="24" t="s">
        <v>556</v>
      </c>
      <c r="G61" s="78">
        <v>0</v>
      </c>
      <c r="H61" s="78">
        <v>30</v>
      </c>
      <c r="I61" s="78">
        <v>30</v>
      </c>
      <c r="J61" s="78">
        <v>0</v>
      </c>
      <c r="K61" s="78">
        <f t="shared" si="3"/>
        <v>100</v>
      </c>
    </row>
    <row r="62" spans="1:11" ht="12.75">
      <c r="A62" s="24">
        <v>555</v>
      </c>
      <c r="B62" s="24">
        <v>4349</v>
      </c>
      <c r="C62" s="24">
        <v>5139</v>
      </c>
      <c r="D62" s="24">
        <v>55</v>
      </c>
      <c r="E62" s="24">
        <v>0</v>
      </c>
      <c r="F62" s="24" t="s">
        <v>172</v>
      </c>
      <c r="G62" s="78">
        <v>1</v>
      </c>
      <c r="H62" s="78">
        <v>0.7</v>
      </c>
      <c r="I62" s="78">
        <v>0.62</v>
      </c>
      <c r="J62" s="78">
        <f t="shared" si="4"/>
        <v>62</v>
      </c>
      <c r="K62" s="78">
        <f t="shared" si="3"/>
        <v>88.57142857142858</v>
      </c>
    </row>
    <row r="63" spans="1:11" ht="12.75">
      <c r="A63" s="24">
        <v>555</v>
      </c>
      <c r="B63" s="24">
        <v>4349</v>
      </c>
      <c r="C63" s="24">
        <v>5169</v>
      </c>
      <c r="D63" s="24">
        <v>55</v>
      </c>
      <c r="E63" s="24">
        <v>0</v>
      </c>
      <c r="F63" s="36" t="s">
        <v>26</v>
      </c>
      <c r="G63" s="78">
        <v>20</v>
      </c>
      <c r="H63" s="78">
        <v>220</v>
      </c>
      <c r="I63" s="78">
        <v>158.14</v>
      </c>
      <c r="J63" s="78">
        <f t="shared" si="4"/>
        <v>790.6999999999999</v>
      </c>
      <c r="K63" s="78">
        <f t="shared" si="3"/>
        <v>71.88181818181818</v>
      </c>
    </row>
    <row r="64" spans="1:11" ht="12.75">
      <c r="A64" s="24">
        <v>555</v>
      </c>
      <c r="B64" s="24">
        <v>4349</v>
      </c>
      <c r="C64" s="24">
        <v>5169</v>
      </c>
      <c r="D64" s="24">
        <v>55</v>
      </c>
      <c r="E64" s="24">
        <v>98</v>
      </c>
      <c r="F64" s="36" t="s">
        <v>26</v>
      </c>
      <c r="G64" s="78">
        <v>0</v>
      </c>
      <c r="H64" s="78">
        <v>20</v>
      </c>
      <c r="I64" s="78">
        <v>20</v>
      </c>
      <c r="J64" s="78">
        <v>0</v>
      </c>
      <c r="K64" s="78">
        <f t="shared" si="3"/>
        <v>100</v>
      </c>
    </row>
    <row r="65" spans="1:11" ht="12.75">
      <c r="A65" s="24">
        <v>555</v>
      </c>
      <c r="B65" s="24">
        <v>4349</v>
      </c>
      <c r="C65" s="24">
        <v>5175</v>
      </c>
      <c r="D65" s="24">
        <v>55</v>
      </c>
      <c r="E65" s="24">
        <v>0</v>
      </c>
      <c r="F65" s="24" t="s">
        <v>222</v>
      </c>
      <c r="G65" s="78">
        <v>6</v>
      </c>
      <c r="H65" s="78">
        <v>6</v>
      </c>
      <c r="I65" s="78">
        <v>2.34</v>
      </c>
      <c r="J65" s="78">
        <f t="shared" si="4"/>
        <v>39</v>
      </c>
      <c r="K65" s="78">
        <f t="shared" si="3"/>
        <v>39</v>
      </c>
    </row>
    <row r="66" spans="1:11" ht="12.75">
      <c r="A66" s="36">
        <v>555</v>
      </c>
      <c r="B66" s="36">
        <v>4349</v>
      </c>
      <c r="C66" s="36">
        <v>5901</v>
      </c>
      <c r="D66" s="24">
        <v>55</v>
      </c>
      <c r="E66" s="36">
        <v>0</v>
      </c>
      <c r="F66" s="24" t="s">
        <v>218</v>
      </c>
      <c r="G66" s="78">
        <v>250</v>
      </c>
      <c r="H66" s="78">
        <v>0</v>
      </c>
      <c r="I66" s="78">
        <v>0</v>
      </c>
      <c r="J66" s="78">
        <f t="shared" si="4"/>
        <v>0</v>
      </c>
      <c r="K66" s="78">
        <v>0</v>
      </c>
    </row>
    <row r="67" spans="1:13" ht="12.75">
      <c r="A67" s="24">
        <v>555</v>
      </c>
      <c r="B67" s="24">
        <v>4350</v>
      </c>
      <c r="C67" s="24">
        <v>5169</v>
      </c>
      <c r="D67" s="24">
        <v>100055</v>
      </c>
      <c r="E67" s="24">
        <v>0</v>
      </c>
      <c r="F67" s="24" t="s">
        <v>26</v>
      </c>
      <c r="G67" s="78">
        <v>10000</v>
      </c>
      <c r="H67" s="78">
        <v>6500</v>
      </c>
      <c r="I67" s="78">
        <v>6158.61</v>
      </c>
      <c r="J67" s="78">
        <f t="shared" si="4"/>
        <v>61.586099999999995</v>
      </c>
      <c r="K67" s="78">
        <f t="shared" si="3"/>
        <v>94.74784615384615</v>
      </c>
      <c r="M67" s="21"/>
    </row>
    <row r="68" spans="1:11" ht="12.75">
      <c r="A68" s="36">
        <v>555</v>
      </c>
      <c r="B68" s="36">
        <v>4351</v>
      </c>
      <c r="C68" s="36">
        <v>5221</v>
      </c>
      <c r="D68" s="24">
        <v>1055</v>
      </c>
      <c r="E68" s="36">
        <v>0</v>
      </c>
      <c r="F68" s="24" t="s">
        <v>556</v>
      </c>
      <c r="G68" s="78">
        <v>0</v>
      </c>
      <c r="H68" s="78">
        <v>105</v>
      </c>
      <c r="I68" s="78">
        <v>105</v>
      </c>
      <c r="J68" s="78">
        <v>0</v>
      </c>
      <c r="K68" s="78">
        <f t="shared" si="3"/>
        <v>100</v>
      </c>
    </row>
    <row r="69" spans="1:11" ht="12.75">
      <c r="A69" s="36">
        <v>555</v>
      </c>
      <c r="B69" s="36">
        <v>4351</v>
      </c>
      <c r="C69" s="36">
        <v>5222</v>
      </c>
      <c r="D69" s="24">
        <v>1055</v>
      </c>
      <c r="E69" s="36">
        <v>0</v>
      </c>
      <c r="F69" s="24" t="s">
        <v>558</v>
      </c>
      <c r="G69" s="78">
        <v>0</v>
      </c>
      <c r="H69" s="78">
        <v>40</v>
      </c>
      <c r="I69" s="78">
        <v>40</v>
      </c>
      <c r="J69" s="78">
        <v>0</v>
      </c>
      <c r="K69" s="78">
        <f t="shared" si="3"/>
        <v>100</v>
      </c>
    </row>
    <row r="70" spans="1:11" ht="12.75">
      <c r="A70" s="36">
        <v>555</v>
      </c>
      <c r="B70" s="36">
        <v>4351</v>
      </c>
      <c r="C70" s="36">
        <v>5229</v>
      </c>
      <c r="D70" s="24">
        <v>1055</v>
      </c>
      <c r="E70" s="36">
        <v>0</v>
      </c>
      <c r="F70" s="24" t="s">
        <v>557</v>
      </c>
      <c r="G70" s="78">
        <v>0</v>
      </c>
      <c r="H70" s="78">
        <v>99</v>
      </c>
      <c r="I70" s="78">
        <v>99</v>
      </c>
      <c r="J70" s="78">
        <v>0</v>
      </c>
      <c r="K70" s="78">
        <f t="shared" si="3"/>
        <v>100</v>
      </c>
    </row>
    <row r="71" spans="1:11" ht="12.75">
      <c r="A71" s="36">
        <v>555</v>
      </c>
      <c r="B71" s="36">
        <v>4352</v>
      </c>
      <c r="C71" s="36">
        <v>5137</v>
      </c>
      <c r="D71" s="24">
        <v>55</v>
      </c>
      <c r="E71" s="36">
        <v>98</v>
      </c>
      <c r="F71" s="24" t="s">
        <v>63</v>
      </c>
      <c r="G71" s="78">
        <v>0</v>
      </c>
      <c r="H71" s="78">
        <v>50</v>
      </c>
      <c r="I71" s="78">
        <v>14.9</v>
      </c>
      <c r="J71" s="78">
        <v>0</v>
      </c>
      <c r="K71" s="78">
        <f t="shared" si="3"/>
        <v>29.8</v>
      </c>
    </row>
    <row r="72" spans="1:11" ht="12.75">
      <c r="A72" s="36">
        <v>555</v>
      </c>
      <c r="B72" s="36">
        <v>4352</v>
      </c>
      <c r="C72" s="36">
        <v>5169</v>
      </c>
      <c r="D72" s="24">
        <v>55</v>
      </c>
      <c r="E72" s="36">
        <v>98</v>
      </c>
      <c r="F72" s="24" t="s">
        <v>26</v>
      </c>
      <c r="G72" s="78">
        <v>0</v>
      </c>
      <c r="H72" s="78">
        <v>30</v>
      </c>
      <c r="I72" s="78">
        <v>6.4</v>
      </c>
      <c r="J72" s="303">
        <v>0</v>
      </c>
      <c r="K72" s="78">
        <f t="shared" si="3"/>
        <v>21.333333333333336</v>
      </c>
    </row>
    <row r="73" spans="1:11" ht="12.75">
      <c r="A73" s="36">
        <v>555</v>
      </c>
      <c r="B73" s="36">
        <v>4354</v>
      </c>
      <c r="C73" s="36">
        <v>5223</v>
      </c>
      <c r="D73" s="24">
        <v>1055</v>
      </c>
      <c r="E73" s="36">
        <v>0</v>
      </c>
      <c r="F73" s="24" t="s">
        <v>561</v>
      </c>
      <c r="G73" s="78">
        <v>0</v>
      </c>
      <c r="H73" s="78">
        <v>15</v>
      </c>
      <c r="I73" s="78">
        <v>15</v>
      </c>
      <c r="J73" s="303">
        <v>0</v>
      </c>
      <c r="K73" s="78">
        <f t="shared" si="3"/>
        <v>100</v>
      </c>
    </row>
    <row r="74" spans="1:11" ht="12.75">
      <c r="A74" s="36">
        <v>555</v>
      </c>
      <c r="B74" s="36">
        <v>4355</v>
      </c>
      <c r="C74" s="36">
        <v>5223</v>
      </c>
      <c r="D74" s="24">
        <v>1055</v>
      </c>
      <c r="E74" s="36">
        <v>0</v>
      </c>
      <c r="F74" s="24" t="s">
        <v>561</v>
      </c>
      <c r="G74" s="78">
        <v>0</v>
      </c>
      <c r="H74" s="78">
        <v>70</v>
      </c>
      <c r="I74" s="78">
        <v>70</v>
      </c>
      <c r="J74" s="303">
        <v>0</v>
      </c>
      <c r="K74" s="78">
        <f t="shared" si="3"/>
        <v>100</v>
      </c>
    </row>
    <row r="75" spans="1:11" ht="12.75">
      <c r="A75" s="36">
        <v>555</v>
      </c>
      <c r="B75" s="36">
        <v>4356</v>
      </c>
      <c r="C75" s="36">
        <v>5223</v>
      </c>
      <c r="D75" s="24">
        <v>1055</v>
      </c>
      <c r="E75" s="36">
        <v>0</v>
      </c>
      <c r="F75" s="24" t="s">
        <v>561</v>
      </c>
      <c r="G75" s="78">
        <v>0</v>
      </c>
      <c r="H75" s="78">
        <v>64</v>
      </c>
      <c r="I75" s="78">
        <v>64</v>
      </c>
      <c r="J75" s="303">
        <v>0</v>
      </c>
      <c r="K75" s="78">
        <f t="shared" si="3"/>
        <v>100</v>
      </c>
    </row>
    <row r="76" spans="1:11" ht="12.75">
      <c r="A76" s="36">
        <v>555</v>
      </c>
      <c r="B76" s="36">
        <v>4357</v>
      </c>
      <c r="C76" s="36">
        <v>5223</v>
      </c>
      <c r="D76" s="24">
        <v>1055</v>
      </c>
      <c r="E76" s="36">
        <v>0</v>
      </c>
      <c r="F76" s="24" t="s">
        <v>561</v>
      </c>
      <c r="G76" s="78">
        <v>0</v>
      </c>
      <c r="H76" s="78">
        <v>15</v>
      </c>
      <c r="I76" s="78">
        <v>15</v>
      </c>
      <c r="J76" s="303">
        <v>0</v>
      </c>
      <c r="K76" s="78">
        <f t="shared" si="3"/>
        <v>100</v>
      </c>
    </row>
    <row r="77" spans="1:11" ht="12.75">
      <c r="A77" s="36">
        <v>555</v>
      </c>
      <c r="B77" s="36">
        <v>4357</v>
      </c>
      <c r="C77" s="36">
        <v>5339</v>
      </c>
      <c r="D77" s="24">
        <v>1055</v>
      </c>
      <c r="E77" s="36">
        <v>0</v>
      </c>
      <c r="F77" s="24" t="s">
        <v>635</v>
      </c>
      <c r="G77" s="78">
        <v>0</v>
      </c>
      <c r="H77" s="78">
        <v>35</v>
      </c>
      <c r="I77" s="78">
        <v>35</v>
      </c>
      <c r="J77" s="303">
        <v>0</v>
      </c>
      <c r="K77" s="78">
        <f t="shared" si="3"/>
        <v>100</v>
      </c>
    </row>
    <row r="78" spans="1:11" ht="12.75">
      <c r="A78" s="36">
        <v>555</v>
      </c>
      <c r="B78" s="36">
        <v>4359</v>
      </c>
      <c r="C78" s="36">
        <v>5221</v>
      </c>
      <c r="D78" s="24">
        <v>1055</v>
      </c>
      <c r="E78" s="36">
        <v>0</v>
      </c>
      <c r="F78" s="24" t="s">
        <v>556</v>
      </c>
      <c r="G78" s="78">
        <v>0</v>
      </c>
      <c r="H78" s="78">
        <v>30</v>
      </c>
      <c r="I78" s="78">
        <v>30</v>
      </c>
      <c r="J78" s="303">
        <v>0</v>
      </c>
      <c r="K78" s="78">
        <f t="shared" si="3"/>
        <v>100</v>
      </c>
    </row>
    <row r="79" spans="1:11" ht="12.75">
      <c r="A79" s="36">
        <v>555</v>
      </c>
      <c r="B79" s="36">
        <v>4359</v>
      </c>
      <c r="C79" s="36">
        <v>5223</v>
      </c>
      <c r="D79" s="24">
        <v>1055</v>
      </c>
      <c r="E79" s="36">
        <v>0</v>
      </c>
      <c r="F79" s="24" t="s">
        <v>561</v>
      </c>
      <c r="G79" s="78">
        <v>0</v>
      </c>
      <c r="H79" s="78">
        <v>45</v>
      </c>
      <c r="I79" s="78">
        <v>45</v>
      </c>
      <c r="J79" s="303">
        <v>0</v>
      </c>
      <c r="K79" s="78">
        <f t="shared" si="3"/>
        <v>100</v>
      </c>
    </row>
    <row r="80" spans="1:11" ht="12.75">
      <c r="A80" s="36">
        <v>555</v>
      </c>
      <c r="B80" s="36">
        <v>4359</v>
      </c>
      <c r="C80" s="36">
        <v>5229</v>
      </c>
      <c r="D80" s="24">
        <v>1055</v>
      </c>
      <c r="E80" s="36">
        <v>0</v>
      </c>
      <c r="F80" s="24" t="s">
        <v>634</v>
      </c>
      <c r="G80" s="78">
        <v>0</v>
      </c>
      <c r="H80" s="78">
        <v>25</v>
      </c>
      <c r="I80" s="78">
        <v>25</v>
      </c>
      <c r="J80" s="303">
        <v>0</v>
      </c>
      <c r="K80" s="78">
        <f t="shared" si="3"/>
        <v>100</v>
      </c>
    </row>
    <row r="81" spans="1:11" ht="12.75">
      <c r="A81" s="36">
        <v>555</v>
      </c>
      <c r="B81" s="36">
        <v>4371</v>
      </c>
      <c r="C81" s="36">
        <v>5223</v>
      </c>
      <c r="D81" s="24">
        <v>1055</v>
      </c>
      <c r="E81" s="36">
        <v>0</v>
      </c>
      <c r="F81" s="24" t="s">
        <v>561</v>
      </c>
      <c r="G81" s="78">
        <v>0</v>
      </c>
      <c r="H81" s="78">
        <v>40</v>
      </c>
      <c r="I81" s="78">
        <v>40</v>
      </c>
      <c r="J81" s="303">
        <v>0</v>
      </c>
      <c r="K81" s="78">
        <f t="shared" si="3"/>
        <v>100</v>
      </c>
    </row>
    <row r="82" spans="1:11" ht="12.75">
      <c r="A82" s="36">
        <v>555</v>
      </c>
      <c r="B82" s="36">
        <v>4371</v>
      </c>
      <c r="C82" s="36">
        <v>5229</v>
      </c>
      <c r="D82" s="24">
        <v>1055</v>
      </c>
      <c r="E82" s="36">
        <v>0</v>
      </c>
      <c r="F82" s="24" t="s">
        <v>634</v>
      </c>
      <c r="G82" s="78">
        <v>0</v>
      </c>
      <c r="H82" s="78">
        <v>30</v>
      </c>
      <c r="I82" s="78">
        <v>30</v>
      </c>
      <c r="J82" s="303">
        <v>0</v>
      </c>
      <c r="K82" s="78">
        <f t="shared" si="3"/>
        <v>100</v>
      </c>
    </row>
    <row r="83" spans="1:11" ht="12.75">
      <c r="A83" s="24">
        <v>555</v>
      </c>
      <c r="B83" s="24">
        <v>4374</v>
      </c>
      <c r="C83" s="24">
        <v>5169</v>
      </c>
      <c r="D83" s="24">
        <v>55</v>
      </c>
      <c r="E83" s="24">
        <v>0</v>
      </c>
      <c r="F83" s="24" t="s">
        <v>26</v>
      </c>
      <c r="G83" s="78">
        <v>30</v>
      </c>
      <c r="H83" s="78">
        <v>30</v>
      </c>
      <c r="I83" s="78">
        <v>7.13</v>
      </c>
      <c r="J83" s="78">
        <f>I83/G83%</f>
        <v>23.766666666666666</v>
      </c>
      <c r="K83" s="78">
        <f t="shared" si="3"/>
        <v>23.766666666666666</v>
      </c>
    </row>
    <row r="84" spans="1:11" ht="12.75">
      <c r="A84" s="36">
        <v>555</v>
      </c>
      <c r="B84" s="36">
        <v>4375</v>
      </c>
      <c r="C84" s="36">
        <v>5221</v>
      </c>
      <c r="D84" s="24">
        <v>1055</v>
      </c>
      <c r="E84" s="36">
        <v>0</v>
      </c>
      <c r="F84" s="24" t="s">
        <v>556</v>
      </c>
      <c r="G84" s="78">
        <v>0</v>
      </c>
      <c r="H84" s="78">
        <v>332</v>
      </c>
      <c r="I84" s="78">
        <v>332</v>
      </c>
      <c r="J84" s="303">
        <v>0</v>
      </c>
      <c r="K84" s="78">
        <f t="shared" si="3"/>
        <v>100</v>
      </c>
    </row>
    <row r="85" spans="1:11" ht="12.75">
      <c r="A85" s="36">
        <v>555</v>
      </c>
      <c r="B85" s="36">
        <v>4376</v>
      </c>
      <c r="C85" s="36">
        <v>5221</v>
      </c>
      <c r="D85" s="24">
        <v>1055</v>
      </c>
      <c r="E85" s="36">
        <v>0</v>
      </c>
      <c r="F85" s="24" t="s">
        <v>556</v>
      </c>
      <c r="G85" s="78">
        <v>0</v>
      </c>
      <c r="H85" s="78">
        <v>20</v>
      </c>
      <c r="I85" s="78">
        <v>20</v>
      </c>
      <c r="J85" s="303">
        <v>0</v>
      </c>
      <c r="K85" s="78">
        <f t="shared" si="3"/>
        <v>100</v>
      </c>
    </row>
    <row r="86" spans="1:11" ht="12.75">
      <c r="A86" s="36">
        <v>555</v>
      </c>
      <c r="B86" s="36">
        <v>4376</v>
      </c>
      <c r="C86" s="36">
        <v>5229</v>
      </c>
      <c r="D86" s="24">
        <v>1055</v>
      </c>
      <c r="E86" s="36">
        <v>0</v>
      </c>
      <c r="F86" s="24" t="s">
        <v>634</v>
      </c>
      <c r="G86" s="78">
        <v>0</v>
      </c>
      <c r="H86" s="78">
        <v>20</v>
      </c>
      <c r="I86" s="78">
        <v>20</v>
      </c>
      <c r="J86" s="303">
        <v>0</v>
      </c>
      <c r="K86" s="78">
        <f t="shared" si="3"/>
        <v>100</v>
      </c>
    </row>
    <row r="87" spans="1:11" ht="12.75">
      <c r="A87" s="36">
        <v>555</v>
      </c>
      <c r="B87" s="36">
        <v>4377</v>
      </c>
      <c r="C87" s="36">
        <v>5222</v>
      </c>
      <c r="D87" s="24">
        <v>1055</v>
      </c>
      <c r="E87" s="36">
        <v>0</v>
      </c>
      <c r="F87" s="24" t="s">
        <v>558</v>
      </c>
      <c r="G87" s="78">
        <v>0</v>
      </c>
      <c r="H87" s="78">
        <v>15</v>
      </c>
      <c r="I87" s="78">
        <v>15</v>
      </c>
      <c r="J87" s="303">
        <v>0</v>
      </c>
      <c r="K87" s="78">
        <f t="shared" si="3"/>
        <v>100</v>
      </c>
    </row>
    <row r="88" spans="1:11" ht="12.75">
      <c r="A88" s="36">
        <v>555</v>
      </c>
      <c r="B88" s="36">
        <v>4377</v>
      </c>
      <c r="C88" s="36">
        <v>5223</v>
      </c>
      <c r="D88" s="24">
        <v>1055</v>
      </c>
      <c r="E88" s="36">
        <v>0</v>
      </c>
      <c r="F88" s="24" t="s">
        <v>695</v>
      </c>
      <c r="G88" s="78">
        <v>0</v>
      </c>
      <c r="H88" s="78">
        <v>45</v>
      </c>
      <c r="I88" s="78">
        <v>45</v>
      </c>
      <c r="J88" s="303">
        <v>0</v>
      </c>
      <c r="K88" s="78">
        <f t="shared" si="3"/>
        <v>100</v>
      </c>
    </row>
    <row r="89" spans="1:11" ht="12.75">
      <c r="A89" s="36">
        <v>555</v>
      </c>
      <c r="B89" s="6">
        <v>4378</v>
      </c>
      <c r="C89" s="6">
        <v>5169</v>
      </c>
      <c r="D89" s="2">
        <v>55</v>
      </c>
      <c r="E89" s="6">
        <v>0</v>
      </c>
      <c r="F89" s="2" t="s">
        <v>26</v>
      </c>
      <c r="G89" s="63">
        <v>150</v>
      </c>
      <c r="H89" s="63">
        <v>283.4</v>
      </c>
      <c r="I89" s="63">
        <v>240</v>
      </c>
      <c r="J89" s="253">
        <f>I89/G89%</f>
        <v>160</v>
      </c>
      <c r="K89" s="78">
        <f t="shared" si="3"/>
        <v>84.68595624558928</v>
      </c>
    </row>
    <row r="90" spans="1:11" ht="12.75">
      <c r="A90" s="24">
        <v>555</v>
      </c>
      <c r="B90" s="2">
        <v>4378</v>
      </c>
      <c r="C90" s="2">
        <v>5169</v>
      </c>
      <c r="D90" s="2">
        <v>55</v>
      </c>
      <c r="E90" s="2">
        <v>81</v>
      </c>
      <c r="F90" s="2" t="s">
        <v>26</v>
      </c>
      <c r="G90" s="63">
        <v>0</v>
      </c>
      <c r="H90" s="63">
        <v>200</v>
      </c>
      <c r="I90" s="63">
        <v>200</v>
      </c>
      <c r="J90" s="251">
        <v>0</v>
      </c>
      <c r="K90" s="78">
        <f t="shared" si="3"/>
        <v>100</v>
      </c>
    </row>
    <row r="91" spans="1:11" ht="12.75">
      <c r="A91" s="36">
        <v>555</v>
      </c>
      <c r="B91" s="6">
        <v>4378</v>
      </c>
      <c r="C91" s="6">
        <v>5221</v>
      </c>
      <c r="D91" s="2">
        <v>1055</v>
      </c>
      <c r="E91" s="6">
        <v>0</v>
      </c>
      <c r="F91" s="24" t="s">
        <v>556</v>
      </c>
      <c r="G91" s="63">
        <v>0</v>
      </c>
      <c r="H91" s="63">
        <v>75</v>
      </c>
      <c r="I91" s="63">
        <v>75</v>
      </c>
      <c r="J91" s="253">
        <v>0</v>
      </c>
      <c r="K91" s="78">
        <f t="shared" si="3"/>
        <v>100</v>
      </c>
    </row>
    <row r="92" spans="1:11" ht="12.75">
      <c r="A92" s="36">
        <v>555</v>
      </c>
      <c r="B92" s="6">
        <v>4379</v>
      </c>
      <c r="C92" s="6">
        <v>5213</v>
      </c>
      <c r="D92" s="2">
        <v>1055</v>
      </c>
      <c r="E92" s="6">
        <v>0</v>
      </c>
      <c r="F92" s="349" t="s">
        <v>560</v>
      </c>
      <c r="G92" s="63">
        <v>0</v>
      </c>
      <c r="H92" s="63">
        <v>28</v>
      </c>
      <c r="I92" s="63">
        <v>28</v>
      </c>
      <c r="J92" s="253">
        <v>0</v>
      </c>
      <c r="K92" s="78">
        <f t="shared" si="3"/>
        <v>99.99999999999999</v>
      </c>
    </row>
    <row r="93" spans="1:11" ht="12.75">
      <c r="A93" s="24">
        <v>555</v>
      </c>
      <c r="B93" s="2">
        <v>4379</v>
      </c>
      <c r="C93" s="2">
        <v>5221</v>
      </c>
      <c r="D93" s="2">
        <v>1055</v>
      </c>
      <c r="E93" s="2">
        <v>0</v>
      </c>
      <c r="F93" s="24" t="s">
        <v>556</v>
      </c>
      <c r="G93" s="63">
        <v>0</v>
      </c>
      <c r="H93" s="63">
        <v>15</v>
      </c>
      <c r="I93" s="63">
        <v>15</v>
      </c>
      <c r="J93" s="251">
        <v>0</v>
      </c>
      <c r="K93" s="78">
        <f t="shared" si="3"/>
        <v>100</v>
      </c>
    </row>
    <row r="94" spans="1:11" ht="12.75">
      <c r="A94" s="36">
        <v>555</v>
      </c>
      <c r="B94" s="6">
        <v>4379</v>
      </c>
      <c r="C94" s="6">
        <v>5223</v>
      </c>
      <c r="D94" s="2">
        <v>1055</v>
      </c>
      <c r="E94" s="6">
        <v>0</v>
      </c>
      <c r="F94" s="24" t="s">
        <v>695</v>
      </c>
      <c r="G94" s="63">
        <v>0</v>
      </c>
      <c r="H94" s="63">
        <v>35</v>
      </c>
      <c r="I94" s="63">
        <v>35</v>
      </c>
      <c r="J94" s="253">
        <v>0</v>
      </c>
      <c r="K94" s="78">
        <f t="shared" si="3"/>
        <v>100</v>
      </c>
    </row>
    <row r="95" spans="1:11" ht="12.75">
      <c r="A95" s="36">
        <v>555</v>
      </c>
      <c r="B95" s="6">
        <v>4379</v>
      </c>
      <c r="C95" s="6">
        <v>5229</v>
      </c>
      <c r="D95" s="2">
        <v>1055</v>
      </c>
      <c r="E95" s="6">
        <v>0</v>
      </c>
      <c r="F95" s="24" t="s">
        <v>634</v>
      </c>
      <c r="G95" s="63">
        <v>0</v>
      </c>
      <c r="H95" s="63">
        <v>60</v>
      </c>
      <c r="I95" s="63">
        <v>60</v>
      </c>
      <c r="J95" s="253">
        <v>0</v>
      </c>
      <c r="K95" s="78">
        <f t="shared" si="3"/>
        <v>100</v>
      </c>
    </row>
    <row r="96" spans="1:11" ht="12.75">
      <c r="A96" s="36">
        <v>1055</v>
      </c>
      <c r="B96" s="6">
        <v>6330</v>
      </c>
      <c r="C96" s="6">
        <v>5347</v>
      </c>
      <c r="D96" s="2">
        <v>0</v>
      </c>
      <c r="E96" s="6">
        <v>13010</v>
      </c>
      <c r="F96" s="36" t="s">
        <v>712</v>
      </c>
      <c r="G96" s="63">
        <v>0</v>
      </c>
      <c r="H96" s="63">
        <v>28</v>
      </c>
      <c r="I96" s="63">
        <v>28</v>
      </c>
      <c r="J96" s="253">
        <v>0</v>
      </c>
      <c r="K96" s="78">
        <f t="shared" si="3"/>
        <v>99.99999999999999</v>
      </c>
    </row>
    <row r="97" spans="1:11" ht="12.75" customHeight="1" thickBot="1">
      <c r="A97" s="36">
        <v>855</v>
      </c>
      <c r="B97" s="36">
        <v>3632</v>
      </c>
      <c r="C97" s="36">
        <v>5811</v>
      </c>
      <c r="D97" s="2">
        <v>55</v>
      </c>
      <c r="E97" s="36">
        <v>0</v>
      </c>
      <c r="F97" s="36" t="s">
        <v>555</v>
      </c>
      <c r="G97" s="63">
        <v>50</v>
      </c>
      <c r="H97" s="63">
        <v>125</v>
      </c>
      <c r="I97" s="78">
        <v>113.9</v>
      </c>
      <c r="J97" s="253">
        <f>I97/G97%</f>
        <v>227.8</v>
      </c>
      <c r="K97" s="253">
        <f>I97/H97%</f>
        <v>91.12</v>
      </c>
    </row>
    <row r="98" spans="1:13" ht="13.5" customHeight="1" thickBot="1">
      <c r="A98" s="9" t="s">
        <v>289</v>
      </c>
      <c r="B98" s="10"/>
      <c r="C98" s="10"/>
      <c r="D98" s="10"/>
      <c r="E98" s="10"/>
      <c r="F98" s="10"/>
      <c r="G98" s="65">
        <f>SUM(G3:G97)</f>
        <v>13350</v>
      </c>
      <c r="H98" s="65">
        <f>SUM(H3:H97)</f>
        <v>11597.5</v>
      </c>
      <c r="I98" s="65">
        <f>SUM(I3:I97)</f>
        <v>9794.649999999998</v>
      </c>
      <c r="J98" s="247">
        <f>I98/G98%</f>
        <v>73.36816479400747</v>
      </c>
      <c r="K98" s="248">
        <f>I98/H98%</f>
        <v>84.45483940504418</v>
      </c>
      <c r="M98" s="21"/>
    </row>
    <row r="99" spans="1:13" ht="8.25" customHeight="1">
      <c r="A99" s="13"/>
      <c r="B99" s="15"/>
      <c r="C99" s="15"/>
      <c r="D99" s="15"/>
      <c r="E99" s="15"/>
      <c r="F99" s="15"/>
      <c r="G99" s="67"/>
      <c r="H99" s="67"/>
      <c r="I99" s="67"/>
      <c r="J99" s="274"/>
      <c r="K99" s="274"/>
      <c r="M99" s="21"/>
    </row>
    <row r="100" spans="1:13" ht="14.25" customHeight="1">
      <c r="A100" s="45" t="s">
        <v>503</v>
      </c>
      <c r="B100" s="15"/>
      <c r="C100" s="15"/>
      <c r="D100" s="15"/>
      <c r="E100" s="15"/>
      <c r="F100" s="15"/>
      <c r="G100" s="67"/>
      <c r="H100" s="67"/>
      <c r="I100" s="67"/>
      <c r="J100" s="274"/>
      <c r="K100" s="274"/>
      <c r="M100" s="21"/>
    </row>
    <row r="101" spans="1:13" ht="12.75">
      <c r="A101" s="1" t="s">
        <v>722</v>
      </c>
      <c r="G101" s="21"/>
      <c r="H101" s="21"/>
      <c r="I101" s="21"/>
      <c r="L101" s="21"/>
      <c r="M101" s="21"/>
    </row>
    <row r="102" spans="1:13" ht="66" customHeight="1">
      <c r="A102" s="738" t="s">
        <v>842</v>
      </c>
      <c r="B102" s="738"/>
      <c r="C102" s="738"/>
      <c r="D102" s="738"/>
      <c r="E102" s="738"/>
      <c r="F102" s="738"/>
      <c r="G102" s="738"/>
      <c r="H102" s="739"/>
      <c r="I102" s="739"/>
      <c r="J102" s="739"/>
      <c r="K102" s="739"/>
      <c r="L102" s="21"/>
      <c r="M102" s="21"/>
    </row>
    <row r="103" spans="1:13" ht="8.25" customHeight="1">
      <c r="A103" s="49"/>
      <c r="B103" s="49"/>
      <c r="C103" s="49"/>
      <c r="D103" s="49"/>
      <c r="E103" s="49"/>
      <c r="F103" s="49"/>
      <c r="G103" s="49"/>
      <c r="H103" s="79"/>
      <c r="I103" s="79"/>
      <c r="J103" s="79"/>
      <c r="K103" s="79"/>
      <c r="L103" s="21"/>
      <c r="M103" s="21"/>
    </row>
    <row r="104" spans="1:13" ht="13.5" customHeight="1">
      <c r="A104" s="1" t="s">
        <v>590</v>
      </c>
      <c r="L104" s="21"/>
      <c r="M104" s="21"/>
    </row>
    <row r="105" spans="1:13" ht="27" customHeight="1">
      <c r="A105" s="738" t="s">
        <v>843</v>
      </c>
      <c r="B105" s="738"/>
      <c r="C105" s="738"/>
      <c r="D105" s="738"/>
      <c r="E105" s="738"/>
      <c r="F105" s="738"/>
      <c r="G105" s="738"/>
      <c r="H105" s="739"/>
      <c r="I105" s="739"/>
      <c r="J105" s="739"/>
      <c r="K105" s="739"/>
      <c r="L105" s="21"/>
      <c r="M105" s="21"/>
    </row>
    <row r="106" spans="1:13" ht="6.75" customHeight="1">
      <c r="A106" s="49"/>
      <c r="B106" s="49"/>
      <c r="C106" s="49"/>
      <c r="D106" s="49"/>
      <c r="E106" s="49"/>
      <c r="F106" s="49"/>
      <c r="G106" s="49"/>
      <c r="H106" s="79"/>
      <c r="I106" s="79"/>
      <c r="J106" s="79"/>
      <c r="K106" s="79"/>
      <c r="L106" s="21"/>
      <c r="M106" s="21"/>
    </row>
    <row r="107" spans="1:13" ht="12.75">
      <c r="A107" s="1" t="s">
        <v>845</v>
      </c>
      <c r="L107" s="21"/>
      <c r="M107" s="21"/>
    </row>
    <row r="108" spans="1:13" ht="80.25" customHeight="1">
      <c r="A108" s="738" t="s">
        <v>844</v>
      </c>
      <c r="B108" s="738"/>
      <c r="C108" s="738"/>
      <c r="D108" s="738"/>
      <c r="E108" s="738"/>
      <c r="F108" s="738"/>
      <c r="G108" s="738"/>
      <c r="H108" s="739"/>
      <c r="I108" s="739"/>
      <c r="J108" s="739"/>
      <c r="K108" s="739"/>
      <c r="L108" s="21"/>
      <c r="M108" s="21"/>
    </row>
    <row r="109" spans="12:13" ht="9" customHeight="1">
      <c r="L109" s="21"/>
      <c r="M109" s="21"/>
    </row>
    <row r="110" spans="1:13" ht="12.75">
      <c r="A110" s="1" t="s">
        <v>723</v>
      </c>
      <c r="B110" s="1"/>
      <c r="C110" s="1"/>
      <c r="D110" s="1"/>
      <c r="E110" s="1"/>
      <c r="F110" s="1"/>
      <c r="L110" s="21"/>
      <c r="M110" s="21"/>
    </row>
    <row r="111" spans="1:13" ht="27.75" customHeight="1">
      <c r="A111" s="738" t="s">
        <v>846</v>
      </c>
      <c r="B111" s="738"/>
      <c r="C111" s="738"/>
      <c r="D111" s="738"/>
      <c r="E111" s="738"/>
      <c r="F111" s="738"/>
      <c r="G111" s="738"/>
      <c r="H111" s="739"/>
      <c r="I111" s="739"/>
      <c r="J111" s="739"/>
      <c r="K111" s="739"/>
      <c r="L111" s="21"/>
      <c r="M111" s="21"/>
    </row>
    <row r="112" spans="1:13" ht="27.75" customHeight="1">
      <c r="A112" s="49"/>
      <c r="B112" s="49"/>
      <c r="C112" s="49"/>
      <c r="D112" s="49"/>
      <c r="E112" s="49"/>
      <c r="F112" s="49"/>
      <c r="G112" s="49"/>
      <c r="H112" s="79"/>
      <c r="I112" s="79"/>
      <c r="J112" s="79"/>
      <c r="K112" s="79"/>
      <c r="L112" s="21"/>
      <c r="M112" s="21"/>
    </row>
    <row r="113" spans="1:13" ht="15" customHeight="1">
      <c r="A113" s="49"/>
      <c r="B113" s="49"/>
      <c r="C113" s="49"/>
      <c r="D113" s="49"/>
      <c r="E113" s="49"/>
      <c r="F113" s="49"/>
      <c r="G113" s="49"/>
      <c r="H113" s="79"/>
      <c r="I113" s="79"/>
      <c r="J113" s="79"/>
      <c r="K113" s="79"/>
      <c r="L113" s="21"/>
      <c r="M113" s="21"/>
    </row>
    <row r="114" spans="1:13" ht="12.75" customHeight="1">
      <c r="A114" s="1" t="s">
        <v>848</v>
      </c>
      <c r="B114" s="1"/>
      <c r="C114" s="1"/>
      <c r="D114" s="1"/>
      <c r="E114" s="1"/>
      <c r="F114" s="1"/>
      <c r="L114" s="21"/>
      <c r="M114" s="21"/>
    </row>
    <row r="115" spans="1:13" ht="28.5" customHeight="1">
      <c r="A115" s="738" t="s">
        <v>847</v>
      </c>
      <c r="B115" s="738"/>
      <c r="C115" s="738"/>
      <c r="D115" s="738"/>
      <c r="E115" s="738"/>
      <c r="F115" s="738"/>
      <c r="G115" s="738"/>
      <c r="H115" s="739"/>
      <c r="I115" s="739"/>
      <c r="J115" s="739"/>
      <c r="K115" s="739"/>
      <c r="L115" s="21"/>
      <c r="M115" s="21"/>
    </row>
    <row r="116" spans="1:13" ht="12" customHeight="1">
      <c r="A116" s="49"/>
      <c r="B116" s="49"/>
      <c r="C116" s="49"/>
      <c r="D116" s="49"/>
      <c r="E116" s="49"/>
      <c r="F116" s="49"/>
      <c r="G116" s="49"/>
      <c r="H116" s="79"/>
      <c r="I116" s="79"/>
      <c r="J116" s="79"/>
      <c r="K116" s="79"/>
      <c r="L116" s="21"/>
      <c r="M116" s="21"/>
    </row>
    <row r="117" spans="1:13" ht="12" customHeight="1">
      <c r="A117" s="41" t="s">
        <v>475</v>
      </c>
      <c r="M117" s="21"/>
    </row>
    <row r="118" spans="1:13" ht="15.75" customHeight="1">
      <c r="A118" s="738" t="s">
        <v>728</v>
      </c>
      <c r="B118" s="738"/>
      <c r="C118" s="738"/>
      <c r="D118" s="738"/>
      <c r="E118" s="738"/>
      <c r="F118" s="738"/>
      <c r="G118" s="738"/>
      <c r="H118" s="739"/>
      <c r="I118" s="739"/>
      <c r="J118" s="739"/>
      <c r="K118" s="739"/>
      <c r="L118" s="21"/>
      <c r="M118" s="21"/>
    </row>
    <row r="119" spans="1:13" ht="15.75" customHeight="1">
      <c r="A119" s="49"/>
      <c r="B119" s="49"/>
      <c r="C119" s="49"/>
      <c r="D119" s="49"/>
      <c r="E119" s="49"/>
      <c r="F119" s="49"/>
      <c r="G119" s="49"/>
      <c r="H119" s="79"/>
      <c r="I119" s="79"/>
      <c r="J119" s="79"/>
      <c r="K119" s="79"/>
      <c r="L119" s="21"/>
      <c r="M119" s="21"/>
    </row>
    <row r="120" spans="1:13" ht="12.75">
      <c r="A120" s="41" t="s">
        <v>724</v>
      </c>
      <c r="B120" s="1"/>
      <c r="C120" s="1"/>
      <c r="D120" s="1"/>
      <c r="E120" s="1"/>
      <c r="F120" s="1"/>
      <c r="L120" s="21"/>
      <c r="M120" s="21"/>
    </row>
    <row r="121" spans="1:13" ht="42" customHeight="1">
      <c r="A121" s="738" t="s">
        <v>849</v>
      </c>
      <c r="B121" s="738"/>
      <c r="C121" s="738"/>
      <c r="D121" s="738"/>
      <c r="E121" s="738"/>
      <c r="F121" s="738"/>
      <c r="G121" s="738"/>
      <c r="H121" s="739"/>
      <c r="I121" s="739"/>
      <c r="J121" s="739"/>
      <c r="K121" s="739"/>
      <c r="L121" s="21"/>
      <c r="M121" s="21"/>
    </row>
    <row r="122" spans="1:13" ht="12.75" customHeight="1">
      <c r="A122" s="49"/>
      <c r="B122" s="49"/>
      <c r="C122" s="49"/>
      <c r="D122" s="49"/>
      <c r="E122" s="49"/>
      <c r="F122" s="49"/>
      <c r="G122" s="49"/>
      <c r="H122" s="79"/>
      <c r="I122" s="313"/>
      <c r="J122" s="79"/>
      <c r="K122" s="79"/>
      <c r="L122" s="21"/>
      <c r="M122" s="21"/>
    </row>
    <row r="123" spans="1:13" ht="12.75" customHeight="1">
      <c r="A123" s="41" t="s">
        <v>655</v>
      </c>
      <c r="B123" s="49"/>
      <c r="C123" s="49"/>
      <c r="D123" s="49"/>
      <c r="E123" s="49"/>
      <c r="F123" s="49"/>
      <c r="G123" s="49"/>
      <c r="H123" s="79"/>
      <c r="I123" s="313"/>
      <c r="J123" s="79"/>
      <c r="K123" s="79"/>
      <c r="L123" s="21"/>
      <c r="M123" s="21"/>
    </row>
    <row r="124" spans="1:13" ht="27" customHeight="1">
      <c r="A124" s="726" t="s">
        <v>1035</v>
      </c>
      <c r="B124" s="726"/>
      <c r="C124" s="726"/>
      <c r="D124" s="726"/>
      <c r="E124" s="726"/>
      <c r="F124" s="726"/>
      <c r="G124" s="726"/>
      <c r="H124" s="713"/>
      <c r="I124" s="713"/>
      <c r="J124" s="713"/>
      <c r="K124" s="713"/>
      <c r="L124" s="21"/>
      <c r="M124" s="21"/>
    </row>
    <row r="125" spans="1:13" ht="14.25" customHeight="1">
      <c r="A125" s="49"/>
      <c r="B125" s="49"/>
      <c r="C125" s="49"/>
      <c r="D125" s="49"/>
      <c r="E125" s="49"/>
      <c r="F125" s="49"/>
      <c r="G125" s="49"/>
      <c r="H125" s="79"/>
      <c r="I125" s="313"/>
      <c r="J125" s="79"/>
      <c r="K125" s="79"/>
      <c r="L125" s="21"/>
      <c r="M125" s="21"/>
    </row>
    <row r="126" spans="1:13" ht="12.75">
      <c r="A126" s="41" t="s">
        <v>587</v>
      </c>
      <c r="B126" s="1"/>
      <c r="C126" s="1"/>
      <c r="D126" s="1"/>
      <c r="E126" s="1"/>
      <c r="F126" s="1"/>
      <c r="L126" s="21"/>
      <c r="M126" s="21"/>
    </row>
    <row r="127" spans="1:13" ht="27.75" customHeight="1">
      <c r="A127" s="738" t="s">
        <v>850</v>
      </c>
      <c r="B127" s="738"/>
      <c r="C127" s="738"/>
      <c r="D127" s="738"/>
      <c r="E127" s="738"/>
      <c r="F127" s="738"/>
      <c r="G127" s="738"/>
      <c r="H127" s="739"/>
      <c r="I127" s="739"/>
      <c r="J127" s="739"/>
      <c r="K127" s="739"/>
      <c r="L127" s="21"/>
      <c r="M127" s="21"/>
    </row>
    <row r="128" spans="1:13" ht="12" customHeight="1">
      <c r="A128" s="49"/>
      <c r="B128" s="49"/>
      <c r="C128" s="49"/>
      <c r="D128" s="49"/>
      <c r="E128" s="49"/>
      <c r="F128" s="49"/>
      <c r="G128" s="49"/>
      <c r="H128" s="79"/>
      <c r="I128" s="79"/>
      <c r="J128" s="79"/>
      <c r="K128" s="79"/>
      <c r="L128" s="21"/>
      <c r="M128" s="21"/>
    </row>
    <row r="129" spans="1:13" ht="13.5" customHeight="1">
      <c r="A129" s="41" t="s">
        <v>588</v>
      </c>
      <c r="B129" s="1"/>
      <c r="C129" s="1"/>
      <c r="D129" s="1"/>
      <c r="E129" s="1"/>
      <c r="F129" s="1"/>
      <c r="L129" s="21"/>
      <c r="M129" s="21"/>
    </row>
    <row r="130" spans="1:13" ht="15" customHeight="1">
      <c r="A130" s="738" t="s">
        <v>851</v>
      </c>
      <c r="B130" s="738"/>
      <c r="C130" s="738"/>
      <c r="D130" s="738"/>
      <c r="E130" s="738"/>
      <c r="F130" s="738"/>
      <c r="G130" s="738"/>
      <c r="H130" s="739"/>
      <c r="I130" s="739"/>
      <c r="J130" s="739"/>
      <c r="K130" s="739"/>
      <c r="L130" s="21"/>
      <c r="M130" s="21"/>
    </row>
    <row r="131" spans="1:13" ht="10.5" customHeight="1">
      <c r="A131" s="49"/>
      <c r="B131" s="49"/>
      <c r="C131" s="49"/>
      <c r="D131" s="49"/>
      <c r="E131" s="49"/>
      <c r="F131" s="49"/>
      <c r="G131" s="49"/>
      <c r="H131" s="79"/>
      <c r="I131" s="79"/>
      <c r="J131" s="79"/>
      <c r="K131" s="79"/>
      <c r="L131" s="21"/>
      <c r="M131" s="21"/>
    </row>
    <row r="132" spans="1:13" ht="15" customHeight="1">
      <c r="A132" s="41" t="s">
        <v>589</v>
      </c>
      <c r="B132" s="1"/>
      <c r="C132" s="1"/>
      <c r="D132" s="1"/>
      <c r="E132" s="1"/>
      <c r="F132" s="1"/>
      <c r="L132" s="21"/>
      <c r="M132" s="21"/>
    </row>
    <row r="133" spans="1:13" ht="27" customHeight="1">
      <c r="A133" s="738" t="s">
        <v>852</v>
      </c>
      <c r="B133" s="738"/>
      <c r="C133" s="738"/>
      <c r="D133" s="738"/>
      <c r="E133" s="738"/>
      <c r="F133" s="738"/>
      <c r="G133" s="738"/>
      <c r="H133" s="739"/>
      <c r="I133" s="739"/>
      <c r="J133" s="739"/>
      <c r="K133" s="739"/>
      <c r="L133" s="21"/>
      <c r="M133" s="21"/>
    </row>
    <row r="134" spans="1:13" ht="9.75" customHeight="1">
      <c r="A134" s="50" t="s">
        <v>188</v>
      </c>
      <c r="B134" s="49"/>
      <c r="C134" s="49"/>
      <c r="D134" s="49"/>
      <c r="E134" s="49"/>
      <c r="F134" s="49"/>
      <c r="G134" s="49"/>
      <c r="H134" s="49"/>
      <c r="I134" s="49"/>
      <c r="L134" s="21"/>
      <c r="M134" s="21"/>
    </row>
    <row r="135" spans="1:13" ht="12.75">
      <c r="A135" s="1" t="s">
        <v>725</v>
      </c>
      <c r="B135" s="1"/>
      <c r="C135" s="1"/>
      <c r="D135" s="1"/>
      <c r="E135" s="1"/>
      <c r="F135" s="1"/>
      <c r="L135" s="21"/>
      <c r="M135" s="21"/>
    </row>
    <row r="136" spans="1:13" ht="15" customHeight="1">
      <c r="A136" s="726" t="s">
        <v>591</v>
      </c>
      <c r="B136" s="726"/>
      <c r="C136" s="726"/>
      <c r="D136" s="726"/>
      <c r="E136" s="726"/>
      <c r="F136" s="726"/>
      <c r="G136" s="726"/>
      <c r="H136" s="713"/>
      <c r="I136" s="713"/>
      <c r="J136" s="713"/>
      <c r="K136" s="713"/>
      <c r="L136" s="21"/>
      <c r="M136" s="21"/>
    </row>
    <row r="137" spans="1:13" ht="15" customHeight="1">
      <c r="A137" s="59"/>
      <c r="B137" s="59"/>
      <c r="C137" s="59"/>
      <c r="D137" s="59"/>
      <c r="E137" s="59"/>
      <c r="F137" s="59"/>
      <c r="G137" s="59"/>
      <c r="H137" s="313"/>
      <c r="I137" s="313"/>
      <c r="J137" s="313"/>
      <c r="K137" s="313"/>
      <c r="L137" s="21"/>
      <c r="M137" s="21"/>
    </row>
    <row r="138" spans="1:13" ht="15" customHeight="1">
      <c r="A138" s="1" t="s">
        <v>656</v>
      </c>
      <c r="B138" s="59"/>
      <c r="C138" s="59"/>
      <c r="D138" s="59"/>
      <c r="E138" s="59"/>
      <c r="F138" s="59"/>
      <c r="G138" s="59"/>
      <c r="H138" s="313"/>
      <c r="I138" s="313"/>
      <c r="J138" s="313"/>
      <c r="K138" s="313"/>
      <c r="L138" s="21"/>
      <c r="M138" s="21"/>
    </row>
    <row r="139" spans="1:13" ht="27.75" customHeight="1">
      <c r="A139" s="726" t="s">
        <v>853</v>
      </c>
      <c r="B139" s="726"/>
      <c r="C139" s="726"/>
      <c r="D139" s="726"/>
      <c r="E139" s="726"/>
      <c r="F139" s="726"/>
      <c r="G139" s="726"/>
      <c r="H139" s="713"/>
      <c r="I139" s="713"/>
      <c r="J139" s="713"/>
      <c r="K139" s="713"/>
      <c r="L139" s="21"/>
      <c r="M139" s="21"/>
    </row>
    <row r="140" spans="1:13" ht="14.25" customHeight="1">
      <c r="A140" s="59"/>
      <c r="B140" s="59"/>
      <c r="C140" s="59"/>
      <c r="D140" s="59"/>
      <c r="E140" s="59"/>
      <c r="F140" s="59"/>
      <c r="G140" s="59"/>
      <c r="H140" s="313"/>
      <c r="I140" s="313"/>
      <c r="J140" s="313"/>
      <c r="K140" s="313"/>
      <c r="L140" s="21"/>
      <c r="M140" s="21"/>
    </row>
    <row r="141" spans="1:13" ht="12" customHeight="1">
      <c r="A141" s="1" t="s">
        <v>592</v>
      </c>
      <c r="B141" s="1"/>
      <c r="C141" s="1"/>
      <c r="D141" s="1"/>
      <c r="E141" s="1"/>
      <c r="F141" s="1"/>
      <c r="L141" s="21"/>
      <c r="M141" s="21"/>
    </row>
    <row r="142" spans="1:13" ht="27" customHeight="1">
      <c r="A142" s="726" t="s">
        <v>1036</v>
      </c>
      <c r="B142" s="726"/>
      <c r="C142" s="726"/>
      <c r="D142" s="726"/>
      <c r="E142" s="726"/>
      <c r="F142" s="726"/>
      <c r="G142" s="726"/>
      <c r="H142" s="713"/>
      <c r="I142" s="713"/>
      <c r="J142" s="713"/>
      <c r="K142" s="713"/>
      <c r="L142" s="21"/>
      <c r="M142" s="21"/>
    </row>
    <row r="143" spans="1:13" ht="27" customHeight="1">
      <c r="A143" s="59"/>
      <c r="B143" s="59"/>
      <c r="C143" s="59"/>
      <c r="D143" s="59"/>
      <c r="E143" s="59"/>
      <c r="F143" s="59"/>
      <c r="G143" s="59"/>
      <c r="H143" s="313"/>
      <c r="I143" s="313"/>
      <c r="J143" s="313"/>
      <c r="K143" s="313"/>
      <c r="L143" s="21"/>
      <c r="M143" s="21"/>
    </row>
    <row r="144" spans="1:13" ht="27" customHeight="1">
      <c r="A144" s="59"/>
      <c r="B144" s="59"/>
      <c r="C144" s="59"/>
      <c r="D144" s="59"/>
      <c r="E144" s="59"/>
      <c r="F144" s="59"/>
      <c r="G144" s="59"/>
      <c r="H144" s="313"/>
      <c r="I144" s="313"/>
      <c r="J144" s="313"/>
      <c r="K144" s="313"/>
      <c r="L144" s="21"/>
      <c r="M144" s="21"/>
    </row>
    <row r="145" spans="1:13" ht="14.25" customHeight="1">
      <c r="A145" s="55"/>
      <c r="B145" s="21"/>
      <c r="C145" s="21"/>
      <c r="D145" s="21"/>
      <c r="E145" s="21"/>
      <c r="F145" s="21"/>
      <c r="G145" s="21"/>
      <c r="H145" s="21"/>
      <c r="I145" s="21"/>
      <c r="J145" s="21"/>
      <c r="K145" s="21"/>
      <c r="L145" s="21"/>
      <c r="M145" s="21"/>
    </row>
    <row r="146" spans="1:13" ht="14.25" customHeight="1">
      <c r="A146" s="1" t="s">
        <v>657</v>
      </c>
      <c r="B146" s="59"/>
      <c r="C146" s="59"/>
      <c r="D146" s="59"/>
      <c r="E146" s="59"/>
      <c r="F146" s="59"/>
      <c r="G146" s="59"/>
      <c r="H146" s="313"/>
      <c r="I146" s="313"/>
      <c r="J146" s="313"/>
      <c r="K146" s="313"/>
      <c r="L146" s="21"/>
      <c r="M146" s="21"/>
    </row>
    <row r="147" spans="1:13" ht="27.75" customHeight="1">
      <c r="A147" s="726" t="s">
        <v>854</v>
      </c>
      <c r="B147" s="726"/>
      <c r="C147" s="726"/>
      <c r="D147" s="726"/>
      <c r="E147" s="726"/>
      <c r="F147" s="726"/>
      <c r="G147" s="726"/>
      <c r="H147" s="713"/>
      <c r="I147" s="713"/>
      <c r="J147" s="713"/>
      <c r="K147" s="713"/>
      <c r="L147" s="21"/>
      <c r="M147" s="21"/>
    </row>
    <row r="148" spans="1:13" ht="15" customHeight="1">
      <c r="A148" s="55"/>
      <c r="B148" s="21"/>
      <c r="C148" s="21"/>
      <c r="D148" s="21"/>
      <c r="E148" s="21"/>
      <c r="F148" s="21"/>
      <c r="G148" s="21"/>
      <c r="H148" s="21"/>
      <c r="I148" s="21"/>
      <c r="J148" s="21"/>
      <c r="K148" s="21"/>
      <c r="L148" s="21"/>
      <c r="M148" s="21"/>
    </row>
    <row r="149" spans="1:13" ht="12.75">
      <c r="A149" s="55" t="s">
        <v>476</v>
      </c>
      <c r="B149" s="55"/>
      <c r="C149" s="55"/>
      <c r="D149" s="55"/>
      <c r="E149" s="21"/>
      <c r="F149" s="21"/>
      <c r="G149" s="21"/>
      <c r="H149" s="21"/>
      <c r="I149" s="21"/>
      <c r="J149" s="21"/>
      <c r="K149" s="21"/>
      <c r="L149" s="21"/>
      <c r="M149" s="21"/>
    </row>
    <row r="150" spans="1:13" ht="16.5" customHeight="1">
      <c r="A150" s="726" t="s">
        <v>855</v>
      </c>
      <c r="B150" s="726"/>
      <c r="C150" s="726"/>
      <c r="D150" s="726"/>
      <c r="E150" s="726"/>
      <c r="F150" s="726"/>
      <c r="G150" s="726"/>
      <c r="H150" s="713"/>
      <c r="I150" s="713"/>
      <c r="J150" s="713"/>
      <c r="K150" s="713"/>
      <c r="L150" s="21"/>
      <c r="M150" s="21"/>
    </row>
    <row r="151" spans="1:13" ht="16.5" customHeight="1">
      <c r="A151" s="59"/>
      <c r="B151" s="59"/>
      <c r="C151" s="59"/>
      <c r="D151" s="59"/>
      <c r="E151" s="59"/>
      <c r="F151" s="59"/>
      <c r="G151" s="59"/>
      <c r="H151" s="313"/>
      <c r="I151" s="313"/>
      <c r="J151" s="313"/>
      <c r="K151" s="313"/>
      <c r="L151" s="21"/>
      <c r="M151" s="21"/>
    </row>
    <row r="152" spans="1:13" ht="16.5" customHeight="1">
      <c r="A152" s="55" t="s">
        <v>856</v>
      </c>
      <c r="B152" s="55"/>
      <c r="C152" s="55"/>
      <c r="D152" s="55"/>
      <c r="E152" s="21"/>
      <c r="F152" s="21"/>
      <c r="G152" s="21"/>
      <c r="H152" s="21"/>
      <c r="I152" s="21"/>
      <c r="J152" s="21"/>
      <c r="K152" s="21"/>
      <c r="L152" s="21"/>
      <c r="M152" s="21"/>
    </row>
    <row r="153" spans="1:13" ht="54" customHeight="1">
      <c r="A153" s="726" t="s">
        <v>857</v>
      </c>
      <c r="B153" s="726"/>
      <c r="C153" s="726"/>
      <c r="D153" s="726"/>
      <c r="E153" s="726"/>
      <c r="F153" s="726"/>
      <c r="G153" s="726"/>
      <c r="H153" s="713"/>
      <c r="I153" s="713"/>
      <c r="J153" s="713"/>
      <c r="K153" s="713"/>
      <c r="L153" s="21"/>
      <c r="M153" s="21"/>
    </row>
    <row r="154" spans="1:13" ht="15" customHeight="1">
      <c r="A154" s="59"/>
      <c r="B154" s="59"/>
      <c r="C154" s="59"/>
      <c r="D154" s="59"/>
      <c r="E154" s="59"/>
      <c r="F154" s="59"/>
      <c r="G154" s="59"/>
      <c r="H154" s="313"/>
      <c r="I154" s="313"/>
      <c r="J154" s="313"/>
      <c r="K154" s="313"/>
      <c r="L154" s="21"/>
      <c r="M154" s="21"/>
    </row>
    <row r="155" spans="1:13" ht="15" customHeight="1">
      <c r="A155" s="766" t="s">
        <v>726</v>
      </c>
      <c r="B155" s="766"/>
      <c r="C155" s="59"/>
      <c r="D155" s="59"/>
      <c r="E155" s="59"/>
      <c r="F155" s="59"/>
      <c r="G155" s="59"/>
      <c r="H155" s="313"/>
      <c r="I155" s="313"/>
      <c r="J155" s="313"/>
      <c r="K155" s="313"/>
      <c r="L155" s="21"/>
      <c r="M155" s="21"/>
    </row>
    <row r="156" spans="1:13" ht="15" customHeight="1">
      <c r="A156" s="55" t="s">
        <v>727</v>
      </c>
      <c r="B156" s="55"/>
      <c r="C156" s="55"/>
      <c r="D156" s="55"/>
      <c r="E156" s="55"/>
      <c r="F156" s="55"/>
      <c r="G156" s="21"/>
      <c r="H156" s="21"/>
      <c r="I156" s="21"/>
      <c r="J156" s="21"/>
      <c r="K156" s="21"/>
      <c r="L156" s="21"/>
      <c r="M156" s="21"/>
    </row>
    <row r="157" spans="1:13" ht="29.25" customHeight="1">
      <c r="A157" s="726" t="s">
        <v>859</v>
      </c>
      <c r="B157" s="726"/>
      <c r="C157" s="726"/>
      <c r="D157" s="726"/>
      <c r="E157" s="726"/>
      <c r="F157" s="726"/>
      <c r="G157" s="726"/>
      <c r="H157" s="713"/>
      <c r="I157" s="713"/>
      <c r="J157" s="713"/>
      <c r="K157" s="713"/>
      <c r="L157" s="21"/>
      <c r="M157" s="21"/>
    </row>
    <row r="158" spans="1:13" ht="11.25" customHeight="1">
      <c r="A158" s="59"/>
      <c r="B158" s="59"/>
      <c r="C158" s="59"/>
      <c r="D158" s="59"/>
      <c r="E158" s="59"/>
      <c r="F158" s="59"/>
      <c r="G158" s="59"/>
      <c r="H158" s="313"/>
      <c r="I158" s="313"/>
      <c r="J158" s="313"/>
      <c r="K158" s="313"/>
      <c r="L158" s="21"/>
      <c r="M158" s="21"/>
    </row>
    <row r="159" spans="1:13" ht="14.25" customHeight="1">
      <c r="A159" s="766" t="s">
        <v>504</v>
      </c>
      <c r="B159" s="766"/>
      <c r="C159" s="59"/>
      <c r="D159" s="59"/>
      <c r="E159" s="59"/>
      <c r="F159" s="59"/>
      <c r="G159" s="59"/>
      <c r="H159" s="313"/>
      <c r="I159" s="313"/>
      <c r="J159" s="313"/>
      <c r="K159" s="313"/>
      <c r="L159" s="21"/>
      <c r="M159" s="21"/>
    </row>
    <row r="160" spans="1:13" ht="12.75">
      <c r="A160" s="55" t="s">
        <v>477</v>
      </c>
      <c r="B160" s="55"/>
      <c r="C160" s="55"/>
      <c r="D160" s="55"/>
      <c r="E160" s="55"/>
      <c r="F160" s="55"/>
      <c r="G160" s="21"/>
      <c r="H160" s="21"/>
      <c r="I160" s="21"/>
      <c r="J160" s="21"/>
      <c r="K160" s="21"/>
      <c r="L160" s="21"/>
      <c r="M160" s="21"/>
    </row>
    <row r="161" spans="1:13" ht="15" customHeight="1">
      <c r="A161" s="726" t="s">
        <v>858</v>
      </c>
      <c r="B161" s="726"/>
      <c r="C161" s="726"/>
      <c r="D161" s="726"/>
      <c r="E161" s="726"/>
      <c r="F161" s="726"/>
      <c r="G161" s="726"/>
      <c r="H161" s="713"/>
      <c r="I161" s="713"/>
      <c r="J161" s="713"/>
      <c r="K161" s="713"/>
      <c r="L161" s="21"/>
      <c r="M161" s="21"/>
    </row>
    <row r="162" spans="1:13" ht="12.75">
      <c r="A162" s="21"/>
      <c r="B162" s="21"/>
      <c r="C162" s="21"/>
      <c r="D162" s="21"/>
      <c r="E162" s="21"/>
      <c r="F162" s="21"/>
      <c r="G162" s="21"/>
      <c r="H162" s="21"/>
      <c r="I162" s="21"/>
      <c r="J162" s="21"/>
      <c r="K162" s="21"/>
      <c r="L162" s="21"/>
      <c r="M162" s="21"/>
    </row>
    <row r="163" spans="1:13" ht="12.75">
      <c r="A163" s="21"/>
      <c r="B163" s="21"/>
      <c r="C163" s="21"/>
      <c r="D163" s="21"/>
      <c r="E163" s="21"/>
      <c r="F163" s="21"/>
      <c r="G163" s="21"/>
      <c r="H163" s="21"/>
      <c r="I163" s="21"/>
      <c r="J163" s="21"/>
      <c r="K163" s="21"/>
      <c r="L163" s="21"/>
      <c r="M163" s="21"/>
    </row>
    <row r="164" spans="1:13" ht="12.75">
      <c r="A164" s="21"/>
      <c r="B164" s="21"/>
      <c r="C164" s="21"/>
      <c r="D164" s="21"/>
      <c r="E164" s="21"/>
      <c r="F164" s="21"/>
      <c r="G164" s="21"/>
      <c r="H164" s="21"/>
      <c r="I164" s="21"/>
      <c r="J164" s="21"/>
      <c r="K164" s="21"/>
      <c r="L164" s="21"/>
      <c r="M164" s="21"/>
    </row>
    <row r="165" spans="1:12" ht="12.75">
      <c r="A165" s="21"/>
      <c r="B165" s="21"/>
      <c r="C165" s="21"/>
      <c r="D165" s="21"/>
      <c r="E165" s="21"/>
      <c r="F165" s="21"/>
      <c r="G165" s="21"/>
      <c r="H165" s="21"/>
      <c r="I165" s="21"/>
      <c r="J165" s="21"/>
      <c r="K165" s="21"/>
      <c r="L165" s="21"/>
    </row>
    <row r="166" spans="1:12" ht="12.75">
      <c r="A166" s="21"/>
      <c r="B166" s="21"/>
      <c r="C166" s="21"/>
      <c r="D166" s="21"/>
      <c r="E166" s="21"/>
      <c r="F166" s="21"/>
      <c r="G166" s="21"/>
      <c r="H166" s="21"/>
      <c r="I166" s="21"/>
      <c r="J166" s="21"/>
      <c r="K166" s="21"/>
      <c r="L166" s="21"/>
    </row>
    <row r="167" spans="1:12" ht="12.75">
      <c r="A167" s="21"/>
      <c r="B167" s="21"/>
      <c r="C167" s="21"/>
      <c r="D167" s="21"/>
      <c r="E167" s="21"/>
      <c r="F167" s="21"/>
      <c r="G167" s="21"/>
      <c r="H167" s="21"/>
      <c r="I167" s="21"/>
      <c r="J167" s="21"/>
      <c r="K167" s="21"/>
      <c r="L167" s="21"/>
    </row>
    <row r="168" spans="1:12" ht="12.75">
      <c r="A168" s="21"/>
      <c r="B168" s="21"/>
      <c r="C168" s="21"/>
      <c r="D168" s="21"/>
      <c r="E168" s="21"/>
      <c r="F168" s="21"/>
      <c r="G168" s="21"/>
      <c r="H168" s="21"/>
      <c r="I168" s="21"/>
      <c r="J168" s="21"/>
      <c r="K168" s="21"/>
      <c r="L168" s="21"/>
    </row>
    <row r="169" spans="1:12" ht="12.75">
      <c r="A169" s="21"/>
      <c r="B169" s="21"/>
      <c r="C169" s="21"/>
      <c r="D169" s="21"/>
      <c r="E169" s="21"/>
      <c r="F169" s="21"/>
      <c r="G169" s="21"/>
      <c r="H169" s="21"/>
      <c r="I169" s="21"/>
      <c r="J169" s="21"/>
      <c r="K169" s="21"/>
      <c r="L169" s="21"/>
    </row>
    <row r="170" spans="1:12" ht="12.75">
      <c r="A170" s="21"/>
      <c r="B170" s="21"/>
      <c r="C170" s="21"/>
      <c r="D170" s="21"/>
      <c r="E170" s="21"/>
      <c r="F170" s="21"/>
      <c r="G170" s="21"/>
      <c r="H170" s="21"/>
      <c r="I170" s="21"/>
      <c r="J170" s="21"/>
      <c r="K170" s="21"/>
      <c r="L170" s="21"/>
    </row>
    <row r="171" spans="1:12" ht="12.75">
      <c r="A171" s="21"/>
      <c r="B171" s="21"/>
      <c r="C171" s="21"/>
      <c r="D171" s="21"/>
      <c r="E171" s="21"/>
      <c r="F171" s="21"/>
      <c r="G171" s="21"/>
      <c r="H171" s="21"/>
      <c r="I171" s="21"/>
      <c r="J171" s="21"/>
      <c r="K171" s="21"/>
      <c r="L171" s="21"/>
    </row>
  </sheetData>
  <sheetProtection/>
  <mergeCells count="21">
    <mergeCell ref="A102:K102"/>
    <mergeCell ref="A108:K108"/>
    <mergeCell ref="A118:K118"/>
    <mergeCell ref="A115:K115"/>
    <mergeCell ref="A105:K105"/>
    <mergeCell ref="A124:K124"/>
    <mergeCell ref="A161:K161"/>
    <mergeCell ref="A153:K153"/>
    <mergeCell ref="A155:B155"/>
    <mergeCell ref="A157:K157"/>
    <mergeCell ref="A130:K130"/>
    <mergeCell ref="A133:K133"/>
    <mergeCell ref="A159:B159"/>
    <mergeCell ref="A127:K127"/>
    <mergeCell ref="A142:K142"/>
    <mergeCell ref="A121:K121"/>
    <mergeCell ref="A111:K111"/>
    <mergeCell ref="A150:K150"/>
    <mergeCell ref="A147:K147"/>
    <mergeCell ref="A139:K139"/>
    <mergeCell ref="A136:K136"/>
  </mergeCells>
  <printOptions/>
  <pageMargins left="0.7874015748031497" right="0.7874015748031497" top="0.5905511811023623" bottom="0.7874015748031497" header="0.5118110236220472" footer="0.5118110236220472"/>
  <pageSetup horizontalDpi="600" verticalDpi="600" orientation="landscape" paperSize="9" scale="95" r:id="rId1"/>
  <headerFooter alignWithMargins="0">
    <oddFooter>&amp;L&amp;A&amp;R&amp;P</oddFooter>
  </headerFooter>
</worksheet>
</file>

<file path=xl/worksheets/sheet38.xml><?xml version="1.0" encoding="utf-8"?>
<worksheet xmlns="http://schemas.openxmlformats.org/spreadsheetml/2006/main" xmlns:r="http://schemas.openxmlformats.org/officeDocument/2006/relationships">
  <dimension ref="A1:L33"/>
  <sheetViews>
    <sheetView zoomScalePageLayoutView="0" workbookViewId="0" topLeftCell="A1">
      <selection activeCell="F33" sqref="F33"/>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9.625" style="0" customWidth="1"/>
    <col min="6" max="6" width="38.37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11" ht="12.75">
      <c r="A1" s="332" t="s">
        <v>622</v>
      </c>
      <c r="B1" s="332"/>
      <c r="C1" s="21"/>
      <c r="D1" s="21"/>
      <c r="E1" s="21"/>
      <c r="F1" s="21"/>
      <c r="G1" s="21"/>
      <c r="H1" s="21"/>
      <c r="I1" s="21"/>
      <c r="J1" s="21"/>
      <c r="K1" s="21"/>
    </row>
    <row r="2" spans="1:11" ht="12.75">
      <c r="A2" s="55"/>
      <c r="B2" s="21"/>
      <c r="C2" s="21"/>
      <c r="D2" s="21"/>
      <c r="E2" s="21"/>
      <c r="F2" s="21"/>
      <c r="G2" s="21"/>
      <c r="H2" s="21"/>
      <c r="I2" s="21"/>
      <c r="J2" s="21"/>
      <c r="K2" s="21"/>
    </row>
    <row r="3" spans="1:12" ht="13.5" thickBot="1">
      <c r="A3" s="44" t="s">
        <v>623</v>
      </c>
      <c r="B3" s="23"/>
      <c r="C3" s="23"/>
      <c r="D3" s="23"/>
      <c r="E3" s="23"/>
      <c r="F3" s="23"/>
      <c r="G3" s="67"/>
      <c r="H3" s="67"/>
      <c r="I3" s="67"/>
      <c r="J3" s="347"/>
      <c r="K3" s="347"/>
      <c r="L3" s="15"/>
    </row>
    <row r="4" spans="1:12" ht="13.5" customHeight="1" thickBot="1">
      <c r="A4" s="518" t="s">
        <v>235</v>
      </c>
      <c r="B4" s="518" t="s">
        <v>236</v>
      </c>
      <c r="C4" s="518" t="s">
        <v>36</v>
      </c>
      <c r="D4" s="518" t="s">
        <v>282</v>
      </c>
      <c r="E4" s="518" t="s">
        <v>283</v>
      </c>
      <c r="F4" s="518" t="s">
        <v>284</v>
      </c>
      <c r="G4" s="518" t="s">
        <v>253</v>
      </c>
      <c r="H4" s="519" t="s">
        <v>254</v>
      </c>
      <c r="I4" s="519" t="s">
        <v>255</v>
      </c>
      <c r="J4" s="519" t="s">
        <v>256</v>
      </c>
      <c r="K4" s="519" t="s">
        <v>257</v>
      </c>
      <c r="L4" s="15"/>
    </row>
    <row r="5" spans="1:11" ht="12.75" customHeight="1">
      <c r="A5" s="397">
        <v>542</v>
      </c>
      <c r="B5" s="93">
        <v>4342</v>
      </c>
      <c r="C5" s="93">
        <v>5021</v>
      </c>
      <c r="D5" s="93">
        <v>42</v>
      </c>
      <c r="E5" s="93">
        <v>14007</v>
      </c>
      <c r="F5" s="93" t="s">
        <v>212</v>
      </c>
      <c r="G5" s="462">
        <v>0</v>
      </c>
      <c r="H5" s="462">
        <v>960.6</v>
      </c>
      <c r="I5" s="462">
        <v>941.1</v>
      </c>
      <c r="J5" s="78">
        <v>0</v>
      </c>
      <c r="K5" s="78">
        <f aca="true" t="shared" si="0" ref="K5:K14">I5/H5%</f>
        <v>97.97001873828857</v>
      </c>
    </row>
    <row r="6" spans="1:11" ht="13.5" customHeight="1">
      <c r="A6" s="599" t="s">
        <v>624</v>
      </c>
      <c r="B6" s="600"/>
      <c r="C6" s="600"/>
      <c r="D6" s="21"/>
      <c r="E6" s="21"/>
      <c r="F6" s="21"/>
      <c r="G6" s="462">
        <v>0</v>
      </c>
      <c r="H6" s="462">
        <f>H5</f>
        <v>960.6</v>
      </c>
      <c r="I6" s="462">
        <f>I5</f>
        <v>941.1</v>
      </c>
      <c r="J6" s="462">
        <v>0</v>
      </c>
      <c r="K6" s="251">
        <f t="shared" si="0"/>
        <v>97.97001873828857</v>
      </c>
    </row>
    <row r="7" spans="1:11" ht="12.75">
      <c r="A7" s="2">
        <v>555</v>
      </c>
      <c r="B7" s="2">
        <v>4342</v>
      </c>
      <c r="C7" s="2">
        <v>5136</v>
      </c>
      <c r="D7" s="2">
        <v>55</v>
      </c>
      <c r="E7" s="2">
        <v>14007</v>
      </c>
      <c r="F7" s="2" t="s">
        <v>120</v>
      </c>
      <c r="G7" s="462">
        <v>0</v>
      </c>
      <c r="H7" s="462">
        <v>22.5</v>
      </c>
      <c r="I7" s="462">
        <v>22.5</v>
      </c>
      <c r="J7" s="462">
        <v>0</v>
      </c>
      <c r="K7" s="251">
        <f t="shared" si="0"/>
        <v>100</v>
      </c>
    </row>
    <row r="8" spans="1:11" ht="12.75">
      <c r="A8" s="2">
        <v>555</v>
      </c>
      <c r="B8" s="2">
        <v>4342</v>
      </c>
      <c r="C8" s="2">
        <v>5139</v>
      </c>
      <c r="D8" s="2">
        <v>55</v>
      </c>
      <c r="E8" s="2">
        <v>14007</v>
      </c>
      <c r="F8" s="2" t="s">
        <v>625</v>
      </c>
      <c r="G8" s="462">
        <v>0</v>
      </c>
      <c r="H8" s="462">
        <v>29.3</v>
      </c>
      <c r="I8" s="462">
        <v>29.3</v>
      </c>
      <c r="J8" s="462">
        <v>0</v>
      </c>
      <c r="K8" s="251">
        <f t="shared" si="0"/>
        <v>100.00000000000001</v>
      </c>
    </row>
    <row r="9" spans="1:11" ht="12.75">
      <c r="A9" s="2">
        <v>555</v>
      </c>
      <c r="B9" s="2">
        <v>4342</v>
      </c>
      <c r="C9" s="2">
        <v>5164</v>
      </c>
      <c r="D9" s="2">
        <v>55</v>
      </c>
      <c r="E9" s="2">
        <v>14007</v>
      </c>
      <c r="F9" s="2" t="s">
        <v>55</v>
      </c>
      <c r="G9" s="462">
        <v>0</v>
      </c>
      <c r="H9" s="462">
        <v>3.7</v>
      </c>
      <c r="I9" s="462">
        <v>3.63</v>
      </c>
      <c r="J9" s="462">
        <v>0</v>
      </c>
      <c r="K9" s="251">
        <f t="shared" si="0"/>
        <v>98.1081081081081</v>
      </c>
    </row>
    <row r="10" spans="1:11" ht="12.75">
      <c r="A10" s="2">
        <v>555</v>
      </c>
      <c r="B10" s="2">
        <v>4342</v>
      </c>
      <c r="C10" s="2">
        <v>5167</v>
      </c>
      <c r="D10" s="2">
        <v>55</v>
      </c>
      <c r="E10" s="2">
        <v>14007</v>
      </c>
      <c r="F10" s="2" t="s">
        <v>76</v>
      </c>
      <c r="G10" s="462">
        <v>0</v>
      </c>
      <c r="H10" s="462">
        <v>36.5</v>
      </c>
      <c r="I10" s="462">
        <v>36.5</v>
      </c>
      <c r="J10" s="462">
        <v>0</v>
      </c>
      <c r="K10" s="251">
        <f t="shared" si="0"/>
        <v>100</v>
      </c>
    </row>
    <row r="11" spans="1:11" ht="12.75">
      <c r="A11" s="2">
        <v>555</v>
      </c>
      <c r="B11" s="2">
        <v>4342</v>
      </c>
      <c r="C11" s="2">
        <v>5169</v>
      </c>
      <c r="D11" s="2">
        <v>55</v>
      </c>
      <c r="E11" s="2">
        <v>14007</v>
      </c>
      <c r="F11" s="2" t="s">
        <v>26</v>
      </c>
      <c r="G11" s="462">
        <v>0</v>
      </c>
      <c r="H11" s="462">
        <v>372.8</v>
      </c>
      <c r="I11" s="462">
        <v>345.43</v>
      </c>
      <c r="J11" s="462">
        <v>0</v>
      </c>
      <c r="K11" s="251">
        <f t="shared" si="0"/>
        <v>92.6582618025751</v>
      </c>
    </row>
    <row r="12" spans="1:11" ht="12.75">
      <c r="A12" s="6">
        <v>555</v>
      </c>
      <c r="B12" s="6">
        <v>4342</v>
      </c>
      <c r="C12" s="6">
        <v>5175</v>
      </c>
      <c r="D12" s="6">
        <v>55</v>
      </c>
      <c r="E12" s="6">
        <v>14007</v>
      </c>
      <c r="F12" s="6" t="s">
        <v>222</v>
      </c>
      <c r="G12" s="652">
        <v>0</v>
      </c>
      <c r="H12" s="652">
        <v>80</v>
      </c>
      <c r="I12" s="652">
        <v>31</v>
      </c>
      <c r="J12" s="652">
        <v>0</v>
      </c>
      <c r="K12" s="251">
        <f t="shared" si="0"/>
        <v>38.75</v>
      </c>
    </row>
    <row r="13" spans="1:11" ht="13.5" thickBot="1">
      <c r="A13" s="595" t="s">
        <v>626</v>
      </c>
      <c r="B13" s="595"/>
      <c r="C13" s="595"/>
      <c r="D13" s="6"/>
      <c r="E13" s="6"/>
      <c r="F13" s="6"/>
      <c r="G13" s="601">
        <v>0</v>
      </c>
      <c r="H13" s="601">
        <f>H12+H11+H10+H9+H8+H7</f>
        <v>544.8</v>
      </c>
      <c r="I13" s="601">
        <f>I12+I11+I10+I9+I8+I7</f>
        <v>468.36</v>
      </c>
      <c r="J13" s="601">
        <v>0</v>
      </c>
      <c r="K13" s="239">
        <f t="shared" si="0"/>
        <v>85.96916299559473</v>
      </c>
    </row>
    <row r="14" spans="1:11" ht="13.5" thickBot="1">
      <c r="A14" s="439" t="s">
        <v>627</v>
      </c>
      <c r="B14" s="329"/>
      <c r="C14" s="330"/>
      <c r="D14" s="330"/>
      <c r="E14" s="330"/>
      <c r="F14" s="330"/>
      <c r="G14" s="602">
        <v>0</v>
      </c>
      <c r="H14" s="602">
        <f>SUM(H6+H13)</f>
        <v>1505.4</v>
      </c>
      <c r="I14" s="602">
        <f>SUM(I6+I13)</f>
        <v>1409.46</v>
      </c>
      <c r="J14" s="524">
        <v>0</v>
      </c>
      <c r="K14" s="248">
        <f t="shared" si="0"/>
        <v>93.62694300518135</v>
      </c>
    </row>
    <row r="16" spans="1:4" ht="13.5" thickBot="1">
      <c r="A16" s="273" t="s">
        <v>628</v>
      </c>
      <c r="B16" s="273"/>
      <c r="C16" s="273"/>
      <c r="D16" s="273"/>
    </row>
    <row r="17" spans="1:11" ht="15.75" customHeight="1" thickBot="1">
      <c r="A17" s="449" t="s">
        <v>235</v>
      </c>
      <c r="B17" s="449" t="s">
        <v>236</v>
      </c>
      <c r="C17" s="449" t="s">
        <v>36</v>
      </c>
      <c r="D17" s="449" t="s">
        <v>282</v>
      </c>
      <c r="E17" s="449" t="s">
        <v>283</v>
      </c>
      <c r="F17" s="449" t="s">
        <v>284</v>
      </c>
      <c r="G17" s="449" t="s">
        <v>253</v>
      </c>
      <c r="H17" s="449" t="s">
        <v>254</v>
      </c>
      <c r="I17" s="449" t="s">
        <v>255</v>
      </c>
      <c r="J17" s="449" t="s">
        <v>256</v>
      </c>
      <c r="K17" s="449" t="s">
        <v>257</v>
      </c>
    </row>
    <row r="18" spans="1:11" ht="15.75" customHeight="1">
      <c r="A18" s="2">
        <v>542</v>
      </c>
      <c r="B18" s="2">
        <v>4342</v>
      </c>
      <c r="C18" s="2">
        <v>5021</v>
      </c>
      <c r="D18" s="2">
        <v>55</v>
      </c>
      <c r="E18" s="2">
        <v>5</v>
      </c>
      <c r="F18" s="93" t="s">
        <v>212</v>
      </c>
      <c r="G18" s="462">
        <v>0</v>
      </c>
      <c r="H18" s="462">
        <v>7.5</v>
      </c>
      <c r="I18" s="462">
        <v>7.5</v>
      </c>
      <c r="J18" s="462">
        <v>0</v>
      </c>
      <c r="K18" s="251">
        <f aca="true" t="shared" si="1" ref="K18:K24">I18/H18%</f>
        <v>100</v>
      </c>
    </row>
    <row r="19" spans="1:11" ht="12.75">
      <c r="A19" s="2">
        <v>555</v>
      </c>
      <c r="B19" s="2">
        <v>4342</v>
      </c>
      <c r="C19" s="2">
        <v>5169</v>
      </c>
      <c r="D19" s="2">
        <v>55</v>
      </c>
      <c r="E19" s="2">
        <v>5</v>
      </c>
      <c r="F19" s="2" t="s">
        <v>26</v>
      </c>
      <c r="G19" s="462">
        <v>0</v>
      </c>
      <c r="H19" s="462">
        <v>75.5</v>
      </c>
      <c r="I19" s="462">
        <v>75.5</v>
      </c>
      <c r="J19" s="462">
        <v>0</v>
      </c>
      <c r="K19" s="251">
        <f t="shared" si="1"/>
        <v>100</v>
      </c>
    </row>
    <row r="20" spans="1:11" ht="12.75">
      <c r="A20" s="2">
        <v>555</v>
      </c>
      <c r="B20" s="2">
        <v>4342</v>
      </c>
      <c r="C20" s="2">
        <v>5175</v>
      </c>
      <c r="D20" s="2">
        <v>55</v>
      </c>
      <c r="E20" s="2">
        <v>5</v>
      </c>
      <c r="F20" s="2" t="s">
        <v>222</v>
      </c>
      <c r="G20" s="462">
        <v>0</v>
      </c>
      <c r="H20" s="462">
        <v>2</v>
      </c>
      <c r="I20" s="462">
        <v>2</v>
      </c>
      <c r="J20" s="462">
        <v>0</v>
      </c>
      <c r="K20" s="251">
        <f t="shared" si="1"/>
        <v>100</v>
      </c>
    </row>
    <row r="21" spans="1:11" ht="13.5" thickBot="1">
      <c r="A21" s="6">
        <v>555</v>
      </c>
      <c r="B21" s="6">
        <v>4342</v>
      </c>
      <c r="C21" s="6">
        <v>5221</v>
      </c>
      <c r="D21" s="6">
        <v>1055</v>
      </c>
      <c r="E21" s="6">
        <v>5</v>
      </c>
      <c r="F21" s="6" t="s">
        <v>629</v>
      </c>
      <c r="G21" s="601">
        <v>0</v>
      </c>
      <c r="H21" s="601">
        <v>55</v>
      </c>
      <c r="I21" s="462">
        <v>55</v>
      </c>
      <c r="J21" s="601">
        <v>0</v>
      </c>
      <c r="K21" s="251">
        <f t="shared" si="1"/>
        <v>99.99999999999999</v>
      </c>
    </row>
    <row r="22" spans="1:11" ht="15.75" customHeight="1" thickBot="1">
      <c r="A22" s="329" t="s">
        <v>630</v>
      </c>
      <c r="B22" s="330"/>
      <c r="C22" s="330"/>
      <c r="D22" s="330"/>
      <c r="E22" s="603"/>
      <c r="F22" s="604"/>
      <c r="G22" s="345">
        <v>0</v>
      </c>
      <c r="H22" s="345">
        <f>SUM(H18:H21)</f>
        <v>140</v>
      </c>
      <c r="I22" s="345">
        <f>SUM(I18:I21)</f>
        <v>140</v>
      </c>
      <c r="J22" s="345">
        <v>0</v>
      </c>
      <c r="K22" s="248">
        <f t="shared" si="1"/>
        <v>100</v>
      </c>
    </row>
    <row r="23" ht="13.5" thickBot="1"/>
    <row r="24" spans="1:11" ht="13.5" thickBot="1">
      <c r="A24" s="439" t="s">
        <v>529</v>
      </c>
      <c r="B24" s="448"/>
      <c r="C24" s="448"/>
      <c r="D24" s="448"/>
      <c r="E24" s="605"/>
      <c r="F24" s="605"/>
      <c r="G24" s="345">
        <v>0</v>
      </c>
      <c r="H24" s="345">
        <f>SUM(H14+H22)</f>
        <v>1645.4</v>
      </c>
      <c r="I24" s="345">
        <f>SUM(I14+I22)</f>
        <v>1549.46</v>
      </c>
      <c r="J24" s="345">
        <v>0</v>
      </c>
      <c r="K24" s="248">
        <f t="shared" si="1"/>
        <v>94.16919897897168</v>
      </c>
    </row>
    <row r="25" spans="1:11" ht="12.75">
      <c r="A25" s="21"/>
      <c r="B25" s="21"/>
      <c r="C25" s="21"/>
      <c r="D25" s="21"/>
      <c r="E25" s="21"/>
      <c r="F25" s="21"/>
      <c r="G25" s="21"/>
      <c r="H25" s="21"/>
      <c r="I25" s="21"/>
      <c r="J25" s="21"/>
      <c r="K25" s="21"/>
    </row>
    <row r="26" spans="1:11" ht="12.75">
      <c r="A26" s="21"/>
      <c r="B26" s="21"/>
      <c r="C26" s="21"/>
      <c r="D26" s="21"/>
      <c r="E26" s="21"/>
      <c r="F26" s="21"/>
      <c r="G26" s="21"/>
      <c r="H26" s="21"/>
      <c r="I26" s="21"/>
      <c r="J26" s="21"/>
      <c r="K26" s="21"/>
    </row>
    <row r="27" spans="1:11" ht="12.75">
      <c r="A27" s="606" t="s">
        <v>677</v>
      </c>
      <c r="B27" s="332"/>
      <c r="C27" s="332"/>
      <c r="D27" s="21"/>
      <c r="E27" s="21"/>
      <c r="F27" s="21"/>
      <c r="G27" s="21"/>
      <c r="H27" s="21"/>
      <c r="I27" s="21"/>
      <c r="J27" s="21"/>
      <c r="K27" s="21"/>
    </row>
    <row r="28" spans="1:11" ht="12.75">
      <c r="A28" s="332" t="s">
        <v>631</v>
      </c>
      <c r="B28" s="332"/>
      <c r="C28" s="332"/>
      <c r="D28" s="332"/>
      <c r="E28" s="332"/>
      <c r="F28" s="332"/>
      <c r="G28" s="21"/>
      <c r="H28" s="21"/>
      <c r="I28" s="21"/>
      <c r="J28" s="21"/>
      <c r="K28" s="21"/>
    </row>
    <row r="29" spans="1:11" ht="70.5" customHeight="1">
      <c r="A29" s="726" t="s">
        <v>860</v>
      </c>
      <c r="B29" s="726"/>
      <c r="C29" s="726"/>
      <c r="D29" s="726"/>
      <c r="E29" s="726"/>
      <c r="F29" s="726"/>
      <c r="G29" s="726"/>
      <c r="H29" s="713"/>
      <c r="I29" s="713"/>
      <c r="J29" s="713"/>
      <c r="K29" s="713"/>
    </row>
    <row r="30" spans="1:11" ht="15" customHeight="1">
      <c r="A30" s="726"/>
      <c r="B30" s="726"/>
      <c r="C30" s="726"/>
      <c r="D30" s="726"/>
      <c r="E30" s="726"/>
      <c r="F30" s="726"/>
      <c r="G30" s="726"/>
      <c r="H30" s="713"/>
      <c r="I30" s="713"/>
      <c r="J30" s="713"/>
      <c r="K30" s="713"/>
    </row>
    <row r="31" spans="1:11" ht="12.75">
      <c r="A31" s="21"/>
      <c r="B31" s="21"/>
      <c r="C31" s="21"/>
      <c r="D31" s="21"/>
      <c r="E31" s="21"/>
      <c r="F31" s="21"/>
      <c r="G31" s="21"/>
      <c r="H31" s="21"/>
      <c r="I31" s="21"/>
      <c r="J31" s="21"/>
      <c r="K31" s="21"/>
    </row>
    <row r="32" spans="1:11" ht="12.75">
      <c r="A32" s="21"/>
      <c r="B32" s="21"/>
      <c r="C32" s="21"/>
      <c r="D32" s="21"/>
      <c r="E32" s="21"/>
      <c r="F32" s="21"/>
      <c r="G32" s="21"/>
      <c r="H32" s="21"/>
      <c r="I32" s="21"/>
      <c r="J32" s="21"/>
      <c r="K32" s="21"/>
    </row>
    <row r="33" spans="8:9" ht="12.75">
      <c r="H33" s="21"/>
      <c r="I33" s="21"/>
    </row>
  </sheetData>
  <sheetProtection/>
  <mergeCells count="2">
    <mergeCell ref="A29:K29"/>
    <mergeCell ref="A30:K30"/>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&amp;L&amp;A&amp;R&amp;P</oddFooter>
  </headerFooter>
</worksheet>
</file>

<file path=xl/worksheets/sheet39.xml><?xml version="1.0" encoding="utf-8"?>
<worksheet xmlns="http://schemas.openxmlformats.org/spreadsheetml/2006/main" xmlns:r="http://schemas.openxmlformats.org/officeDocument/2006/relationships">
  <dimension ref="A1:M82"/>
  <sheetViews>
    <sheetView workbookViewId="0" topLeftCell="A31">
      <selection activeCell="N44" sqref="N44"/>
    </sheetView>
  </sheetViews>
  <sheetFormatPr defaultColWidth="9.00390625" defaultRowHeight="12.75"/>
  <cols>
    <col min="1" max="1" width="4.875" style="0" customWidth="1"/>
    <col min="2" max="3" width="6.125" style="0" customWidth="1"/>
    <col min="4" max="4" width="5.375" style="0" customWidth="1"/>
    <col min="5" max="5" width="6.375" style="0" customWidth="1"/>
    <col min="6" max="6" width="35.625" style="0" customWidth="1"/>
    <col min="7" max="7" width="11.375" style="0" customWidth="1"/>
    <col min="8" max="8" width="11.50390625" style="0" customWidth="1"/>
    <col min="9" max="9" width="17.50390625" style="0" customWidth="1"/>
    <col min="14" max="14" width="8.625" style="0" customWidth="1"/>
  </cols>
  <sheetData>
    <row r="1" spans="1:5" ht="13.5" thickBot="1">
      <c r="A1" s="41" t="s">
        <v>159</v>
      </c>
      <c r="B1" s="42"/>
      <c r="C1" s="42"/>
      <c r="D1" s="42"/>
      <c r="E1" s="42"/>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4.25" customHeight="1">
      <c r="A3" s="327">
        <v>525</v>
      </c>
      <c r="B3" s="327">
        <v>4329</v>
      </c>
      <c r="C3" s="327">
        <v>5136</v>
      </c>
      <c r="D3" s="327">
        <v>25</v>
      </c>
      <c r="E3" s="327">
        <v>13011</v>
      </c>
      <c r="F3" s="2" t="s">
        <v>120</v>
      </c>
      <c r="G3" s="66">
        <v>0</v>
      </c>
      <c r="H3" s="66">
        <v>10</v>
      </c>
      <c r="I3" s="66">
        <v>10</v>
      </c>
      <c r="J3" s="89">
        <v>0</v>
      </c>
      <c r="K3" s="89">
        <f>I3/H3%</f>
        <v>100</v>
      </c>
    </row>
    <row r="4" spans="1:11" ht="14.25" customHeight="1">
      <c r="A4" s="326">
        <v>525</v>
      </c>
      <c r="B4" s="326">
        <v>4329</v>
      </c>
      <c r="C4" s="326">
        <v>5139</v>
      </c>
      <c r="D4" s="326">
        <v>25</v>
      </c>
      <c r="E4" s="326">
        <v>13011</v>
      </c>
      <c r="F4" s="2" t="s">
        <v>172</v>
      </c>
      <c r="G4" s="66">
        <v>0</v>
      </c>
      <c r="H4" s="66">
        <v>39.7</v>
      </c>
      <c r="I4" s="66">
        <v>39.7</v>
      </c>
      <c r="J4" s="89">
        <v>0</v>
      </c>
      <c r="K4" s="89">
        <f aca="true" t="shared" si="0" ref="K4:K10">I4/H4%</f>
        <v>100</v>
      </c>
    </row>
    <row r="5" spans="1:11" ht="14.25" customHeight="1">
      <c r="A5" s="326">
        <v>525</v>
      </c>
      <c r="B5" s="326">
        <v>4329</v>
      </c>
      <c r="C5" s="326">
        <v>5151</v>
      </c>
      <c r="D5" s="326">
        <v>25</v>
      </c>
      <c r="E5" s="326">
        <v>13011</v>
      </c>
      <c r="F5" s="2" t="s">
        <v>117</v>
      </c>
      <c r="G5" s="66">
        <v>0</v>
      </c>
      <c r="H5" s="66">
        <v>18.3</v>
      </c>
      <c r="I5" s="66">
        <v>18.3</v>
      </c>
      <c r="J5" s="89">
        <v>0</v>
      </c>
      <c r="K5" s="89">
        <f t="shared" si="0"/>
        <v>100</v>
      </c>
    </row>
    <row r="6" spans="1:11" ht="14.25" customHeight="1">
      <c r="A6" s="326">
        <v>525</v>
      </c>
      <c r="B6" s="326">
        <v>4329</v>
      </c>
      <c r="C6" s="326">
        <v>5152</v>
      </c>
      <c r="D6" s="326">
        <v>25</v>
      </c>
      <c r="E6" s="326">
        <v>13011</v>
      </c>
      <c r="F6" s="2" t="s">
        <v>118</v>
      </c>
      <c r="G6" s="66">
        <v>0</v>
      </c>
      <c r="H6" s="66">
        <v>82.4</v>
      </c>
      <c r="I6" s="66">
        <v>82.4</v>
      </c>
      <c r="J6" s="89">
        <v>0</v>
      </c>
      <c r="K6" s="89">
        <f t="shared" si="0"/>
        <v>100</v>
      </c>
    </row>
    <row r="7" spans="1:11" ht="14.25" customHeight="1">
      <c r="A7" s="326">
        <v>525</v>
      </c>
      <c r="B7" s="326">
        <v>4329</v>
      </c>
      <c r="C7" s="326">
        <v>5154</v>
      </c>
      <c r="D7" s="326">
        <v>25</v>
      </c>
      <c r="E7" s="326">
        <v>13011</v>
      </c>
      <c r="F7" s="2" t="s">
        <v>119</v>
      </c>
      <c r="G7" s="66">
        <v>0</v>
      </c>
      <c r="H7" s="66">
        <v>112.5</v>
      </c>
      <c r="I7" s="66">
        <v>112.5</v>
      </c>
      <c r="J7" s="89">
        <v>0</v>
      </c>
      <c r="K7" s="89">
        <f t="shared" si="0"/>
        <v>100</v>
      </c>
    </row>
    <row r="8" spans="1:11" ht="14.25" customHeight="1">
      <c r="A8" s="326">
        <v>525</v>
      </c>
      <c r="B8" s="326">
        <v>4329</v>
      </c>
      <c r="C8" s="326">
        <v>5156</v>
      </c>
      <c r="D8" s="326">
        <v>25</v>
      </c>
      <c r="E8" s="326">
        <v>13011</v>
      </c>
      <c r="F8" s="18" t="s">
        <v>64</v>
      </c>
      <c r="G8" s="66">
        <v>0</v>
      </c>
      <c r="H8" s="66">
        <v>16.7</v>
      </c>
      <c r="I8" s="66">
        <v>16.7</v>
      </c>
      <c r="J8" s="89">
        <v>0</v>
      </c>
      <c r="K8" s="89">
        <f t="shared" si="0"/>
        <v>100</v>
      </c>
    </row>
    <row r="9" spans="1:11" ht="14.25" customHeight="1">
      <c r="A9" s="326">
        <v>525</v>
      </c>
      <c r="B9" s="326">
        <v>4329</v>
      </c>
      <c r="C9" s="326">
        <v>5161</v>
      </c>
      <c r="D9" s="326">
        <v>25</v>
      </c>
      <c r="E9" s="326">
        <v>13011</v>
      </c>
      <c r="F9" s="2" t="s">
        <v>77</v>
      </c>
      <c r="G9" s="66">
        <v>0</v>
      </c>
      <c r="H9" s="66">
        <v>34.5</v>
      </c>
      <c r="I9" s="66">
        <v>34.5</v>
      </c>
      <c r="J9" s="89">
        <v>0</v>
      </c>
      <c r="K9" s="89">
        <f t="shared" si="0"/>
        <v>100.00000000000001</v>
      </c>
    </row>
    <row r="10" spans="1:11" ht="14.25" customHeight="1">
      <c r="A10" s="326">
        <v>525</v>
      </c>
      <c r="B10" s="326">
        <v>4329</v>
      </c>
      <c r="C10" s="326">
        <v>5162</v>
      </c>
      <c r="D10" s="326">
        <v>25</v>
      </c>
      <c r="E10" s="326">
        <v>13011</v>
      </c>
      <c r="F10" s="2" t="s">
        <v>62</v>
      </c>
      <c r="G10" s="66">
        <v>0</v>
      </c>
      <c r="H10" s="66">
        <v>27.4</v>
      </c>
      <c r="I10" s="66">
        <v>27.4</v>
      </c>
      <c r="J10" s="89">
        <v>0</v>
      </c>
      <c r="K10" s="89">
        <f t="shared" si="0"/>
        <v>100.00000000000001</v>
      </c>
    </row>
    <row r="11" spans="1:11" ht="14.25" customHeight="1">
      <c r="A11" s="397">
        <v>525</v>
      </c>
      <c r="B11" s="397">
        <v>4339</v>
      </c>
      <c r="C11" s="397">
        <v>5151</v>
      </c>
      <c r="D11" s="397">
        <v>25</v>
      </c>
      <c r="E11" s="397">
        <v>13010</v>
      </c>
      <c r="F11" s="93" t="s">
        <v>117</v>
      </c>
      <c r="G11" s="68">
        <v>0</v>
      </c>
      <c r="H11" s="68">
        <v>1.4</v>
      </c>
      <c r="I11" s="68">
        <v>1.4</v>
      </c>
      <c r="J11" s="89">
        <v>0</v>
      </c>
      <c r="K11" s="89">
        <f aca="true" t="shared" si="1" ref="K11:K20">I11/H11%</f>
        <v>100</v>
      </c>
    </row>
    <row r="12" spans="1:11" ht="14.25" customHeight="1">
      <c r="A12" s="349">
        <v>525</v>
      </c>
      <c r="B12" s="349">
        <v>4339</v>
      </c>
      <c r="C12" s="349">
        <v>5152</v>
      </c>
      <c r="D12" s="349">
        <v>25</v>
      </c>
      <c r="E12" s="349">
        <v>13010</v>
      </c>
      <c r="F12" s="24" t="s">
        <v>118</v>
      </c>
      <c r="G12" s="78">
        <v>0</v>
      </c>
      <c r="H12" s="78">
        <v>6.3</v>
      </c>
      <c r="I12" s="78">
        <v>6.3</v>
      </c>
      <c r="J12" s="251">
        <v>0</v>
      </c>
      <c r="K12" s="251">
        <f t="shared" si="1"/>
        <v>100</v>
      </c>
    </row>
    <row r="13" spans="1:11" ht="14.25" customHeight="1">
      <c r="A13" s="349">
        <v>525</v>
      </c>
      <c r="B13" s="349">
        <v>4339</v>
      </c>
      <c r="C13" s="349">
        <v>5154</v>
      </c>
      <c r="D13" s="349">
        <v>25</v>
      </c>
      <c r="E13" s="349">
        <v>13010</v>
      </c>
      <c r="F13" s="24" t="s">
        <v>119</v>
      </c>
      <c r="G13" s="78">
        <v>0</v>
      </c>
      <c r="H13" s="78">
        <v>8.7</v>
      </c>
      <c r="I13" s="78">
        <v>8.7</v>
      </c>
      <c r="J13" s="251">
        <v>0</v>
      </c>
      <c r="K13" s="251">
        <f t="shared" si="1"/>
        <v>100</v>
      </c>
    </row>
    <row r="14" spans="1:11" ht="14.25" customHeight="1">
      <c r="A14" s="349">
        <v>525</v>
      </c>
      <c r="B14" s="349">
        <v>4339</v>
      </c>
      <c r="C14" s="349">
        <v>5156</v>
      </c>
      <c r="D14" s="349">
        <v>25</v>
      </c>
      <c r="E14" s="349">
        <v>13010</v>
      </c>
      <c r="F14" s="207" t="s">
        <v>64</v>
      </c>
      <c r="G14" s="78">
        <v>0</v>
      </c>
      <c r="H14" s="78">
        <v>1.3</v>
      </c>
      <c r="I14" s="78">
        <v>1.3</v>
      </c>
      <c r="J14" s="251">
        <v>0</v>
      </c>
      <c r="K14" s="251">
        <f t="shared" si="1"/>
        <v>100</v>
      </c>
    </row>
    <row r="15" spans="1:11" ht="14.25" customHeight="1">
      <c r="A15" s="349">
        <v>525</v>
      </c>
      <c r="B15" s="349">
        <v>4339</v>
      </c>
      <c r="C15" s="349">
        <v>5161</v>
      </c>
      <c r="D15" s="349">
        <v>25</v>
      </c>
      <c r="E15" s="349">
        <v>13010</v>
      </c>
      <c r="F15" s="24" t="s">
        <v>77</v>
      </c>
      <c r="G15" s="78">
        <v>0</v>
      </c>
      <c r="H15" s="78">
        <v>2.6</v>
      </c>
      <c r="I15" s="78">
        <v>2.6</v>
      </c>
      <c r="J15" s="251">
        <v>0</v>
      </c>
      <c r="K15" s="251">
        <f t="shared" si="1"/>
        <v>100</v>
      </c>
    </row>
    <row r="16" spans="1:11" ht="14.25" customHeight="1">
      <c r="A16" s="349">
        <v>525</v>
      </c>
      <c r="B16" s="349">
        <v>4339</v>
      </c>
      <c r="C16" s="349">
        <v>5162</v>
      </c>
      <c r="D16" s="349">
        <v>25</v>
      </c>
      <c r="E16" s="349">
        <v>13010</v>
      </c>
      <c r="F16" s="24" t="s">
        <v>62</v>
      </c>
      <c r="G16" s="78">
        <v>0</v>
      </c>
      <c r="H16" s="78">
        <v>2.1</v>
      </c>
      <c r="I16" s="78">
        <v>2.1</v>
      </c>
      <c r="J16" s="251">
        <v>0</v>
      </c>
      <c r="K16" s="251">
        <f t="shared" si="1"/>
        <v>100</v>
      </c>
    </row>
    <row r="17" spans="1:11" ht="14.25" customHeight="1">
      <c r="A17" s="326">
        <v>525</v>
      </c>
      <c r="B17" s="326">
        <v>4339</v>
      </c>
      <c r="C17" s="326">
        <v>5132</v>
      </c>
      <c r="D17" s="326">
        <v>25</v>
      </c>
      <c r="E17" s="326">
        <v>13015</v>
      </c>
      <c r="F17" s="2" t="s">
        <v>16</v>
      </c>
      <c r="G17" s="63">
        <v>0</v>
      </c>
      <c r="H17" s="63">
        <v>3</v>
      </c>
      <c r="I17" s="63">
        <v>3</v>
      </c>
      <c r="J17" s="251">
        <v>0</v>
      </c>
      <c r="K17" s="251">
        <f t="shared" si="1"/>
        <v>100</v>
      </c>
    </row>
    <row r="18" spans="1:11" ht="14.25" customHeight="1">
      <c r="A18" s="326">
        <v>525</v>
      </c>
      <c r="B18" s="326">
        <v>4339</v>
      </c>
      <c r="C18" s="326">
        <v>5136</v>
      </c>
      <c r="D18" s="326">
        <v>25</v>
      </c>
      <c r="E18" s="326">
        <v>13015</v>
      </c>
      <c r="F18" s="2" t="s">
        <v>120</v>
      </c>
      <c r="G18" s="63">
        <v>0</v>
      </c>
      <c r="H18" s="63">
        <v>3</v>
      </c>
      <c r="I18" s="63">
        <v>3</v>
      </c>
      <c r="J18" s="251">
        <v>0</v>
      </c>
      <c r="K18" s="251">
        <f t="shared" si="1"/>
        <v>100</v>
      </c>
    </row>
    <row r="19" spans="1:11" ht="14.25" customHeight="1">
      <c r="A19" s="326">
        <v>525</v>
      </c>
      <c r="B19" s="326">
        <v>4339</v>
      </c>
      <c r="C19" s="326">
        <v>5156</v>
      </c>
      <c r="D19" s="326">
        <v>25</v>
      </c>
      <c r="E19" s="326">
        <v>13015</v>
      </c>
      <c r="F19" s="18" t="s">
        <v>64</v>
      </c>
      <c r="G19" s="63">
        <v>0</v>
      </c>
      <c r="H19" s="63">
        <v>7</v>
      </c>
      <c r="I19" s="63">
        <v>7</v>
      </c>
      <c r="J19" s="251">
        <v>0</v>
      </c>
      <c r="K19" s="251">
        <f t="shared" si="1"/>
        <v>99.99999999999999</v>
      </c>
    </row>
    <row r="20" spans="1:11" ht="14.25" customHeight="1">
      <c r="A20" s="349">
        <v>925</v>
      </c>
      <c r="B20" s="349">
        <v>6171</v>
      </c>
      <c r="C20" s="349">
        <v>5123</v>
      </c>
      <c r="D20" s="349">
        <v>25</v>
      </c>
      <c r="E20" s="349">
        <v>0</v>
      </c>
      <c r="F20" s="24" t="s">
        <v>706</v>
      </c>
      <c r="G20" s="78">
        <v>0</v>
      </c>
      <c r="H20" s="78">
        <v>67</v>
      </c>
      <c r="I20" s="78">
        <v>35.83</v>
      </c>
      <c r="J20" s="78">
        <v>0</v>
      </c>
      <c r="K20" s="251">
        <f t="shared" si="1"/>
        <v>53.4776119402985</v>
      </c>
    </row>
    <row r="21" spans="1:11" ht="12.75">
      <c r="A21" s="2">
        <v>925</v>
      </c>
      <c r="B21" s="2">
        <v>6171</v>
      </c>
      <c r="C21" s="2">
        <v>5131</v>
      </c>
      <c r="D21" s="18">
        <v>25</v>
      </c>
      <c r="E21" s="2">
        <v>0</v>
      </c>
      <c r="F21" s="2" t="s">
        <v>168</v>
      </c>
      <c r="G21" s="63">
        <v>15</v>
      </c>
      <c r="H21" s="78">
        <v>40</v>
      </c>
      <c r="I21" s="63">
        <v>33.02</v>
      </c>
      <c r="J21" s="251">
        <f aca="true" t="shared" si="2" ref="J21:J36">I21/G21%</f>
        <v>220.13333333333335</v>
      </c>
      <c r="K21" s="251">
        <f aca="true" t="shared" si="3" ref="K21:K36">I21/H21%</f>
        <v>82.55</v>
      </c>
    </row>
    <row r="22" spans="1:11" ht="12.75">
      <c r="A22" s="2">
        <v>925</v>
      </c>
      <c r="B22" s="2">
        <v>6171</v>
      </c>
      <c r="C22" s="2">
        <v>5132</v>
      </c>
      <c r="D22" s="18">
        <v>25</v>
      </c>
      <c r="E22" s="2">
        <v>0</v>
      </c>
      <c r="F22" s="2" t="s">
        <v>16</v>
      </c>
      <c r="G22" s="63">
        <v>20</v>
      </c>
      <c r="H22" s="78">
        <v>20</v>
      </c>
      <c r="I22" s="78">
        <v>18.38</v>
      </c>
      <c r="J22" s="251">
        <f t="shared" si="2"/>
        <v>91.89999999999999</v>
      </c>
      <c r="K22" s="251">
        <f t="shared" si="3"/>
        <v>91.89999999999999</v>
      </c>
    </row>
    <row r="23" spans="1:11" ht="12.75">
      <c r="A23" s="3">
        <v>925</v>
      </c>
      <c r="B23" s="2">
        <v>6171</v>
      </c>
      <c r="C23" s="2">
        <v>5133</v>
      </c>
      <c r="D23" s="17">
        <v>25</v>
      </c>
      <c r="E23" s="2">
        <v>0</v>
      </c>
      <c r="F23" s="2" t="s">
        <v>28</v>
      </c>
      <c r="G23" s="63">
        <v>15</v>
      </c>
      <c r="H23" s="78">
        <v>15</v>
      </c>
      <c r="I23" s="78">
        <v>6.91</v>
      </c>
      <c r="J23" s="251">
        <f t="shared" si="2"/>
        <v>46.06666666666667</v>
      </c>
      <c r="K23" s="251">
        <f t="shared" si="3"/>
        <v>46.06666666666667</v>
      </c>
    </row>
    <row r="24" spans="1:11" ht="12.75">
      <c r="A24" s="3">
        <v>925</v>
      </c>
      <c r="B24" s="2">
        <v>6171</v>
      </c>
      <c r="C24" s="2">
        <v>5134</v>
      </c>
      <c r="D24" s="17">
        <v>25</v>
      </c>
      <c r="E24" s="2">
        <v>0</v>
      </c>
      <c r="F24" s="2" t="s">
        <v>151</v>
      </c>
      <c r="G24" s="63">
        <v>28</v>
      </c>
      <c r="H24" s="78">
        <v>28</v>
      </c>
      <c r="I24" s="78">
        <v>22.98</v>
      </c>
      <c r="J24" s="251">
        <f t="shared" si="2"/>
        <v>82.07142857142857</v>
      </c>
      <c r="K24" s="251">
        <f t="shared" si="3"/>
        <v>82.07142857142857</v>
      </c>
    </row>
    <row r="25" spans="1:11" ht="12.75">
      <c r="A25" s="3">
        <v>925</v>
      </c>
      <c r="B25" s="2">
        <v>6171</v>
      </c>
      <c r="C25" s="2">
        <v>5136</v>
      </c>
      <c r="D25" s="17">
        <v>25</v>
      </c>
      <c r="E25" s="2">
        <v>0</v>
      </c>
      <c r="F25" s="2" t="s">
        <v>120</v>
      </c>
      <c r="G25" s="63">
        <v>250</v>
      </c>
      <c r="H25" s="78">
        <v>250</v>
      </c>
      <c r="I25" s="78">
        <v>189.15</v>
      </c>
      <c r="J25" s="251">
        <f t="shared" si="2"/>
        <v>75.66</v>
      </c>
      <c r="K25" s="251">
        <f t="shared" si="3"/>
        <v>75.66</v>
      </c>
    </row>
    <row r="26" spans="1:11" ht="12.75">
      <c r="A26" s="3">
        <v>925</v>
      </c>
      <c r="B26" s="2">
        <v>6171</v>
      </c>
      <c r="C26" s="2">
        <v>5137</v>
      </c>
      <c r="D26" s="17">
        <v>25</v>
      </c>
      <c r="E26" s="2">
        <v>0</v>
      </c>
      <c r="F26" s="2" t="s">
        <v>63</v>
      </c>
      <c r="G26" s="63">
        <v>313</v>
      </c>
      <c r="H26" s="78">
        <v>593</v>
      </c>
      <c r="I26" s="78">
        <v>582.63</v>
      </c>
      <c r="J26" s="251">
        <f t="shared" si="2"/>
        <v>186.14376996805112</v>
      </c>
      <c r="K26" s="251">
        <f t="shared" si="3"/>
        <v>98.2512647554806</v>
      </c>
    </row>
    <row r="27" spans="1:11" ht="12.75">
      <c r="A27" s="3">
        <v>925</v>
      </c>
      <c r="B27" s="2">
        <v>6171</v>
      </c>
      <c r="C27" s="2">
        <v>5139</v>
      </c>
      <c r="D27" s="17">
        <v>25</v>
      </c>
      <c r="E27" s="2">
        <v>0</v>
      </c>
      <c r="F27" s="2" t="s">
        <v>172</v>
      </c>
      <c r="G27" s="63">
        <v>1300.6</v>
      </c>
      <c r="H27" s="78">
        <v>1310.7</v>
      </c>
      <c r="I27" s="78">
        <v>1151.55</v>
      </c>
      <c r="J27" s="251">
        <f t="shared" si="2"/>
        <v>88.53990465938799</v>
      </c>
      <c r="K27" s="251">
        <f t="shared" si="3"/>
        <v>87.85763332570382</v>
      </c>
    </row>
    <row r="28" spans="1:11" ht="12.75">
      <c r="A28" s="3">
        <v>925</v>
      </c>
      <c r="B28" s="2">
        <v>6171</v>
      </c>
      <c r="C28" s="2">
        <v>5151</v>
      </c>
      <c r="D28" s="17">
        <v>25</v>
      </c>
      <c r="E28" s="2">
        <v>0</v>
      </c>
      <c r="F28" s="2" t="s">
        <v>117</v>
      </c>
      <c r="G28" s="63">
        <v>500</v>
      </c>
      <c r="H28" s="78">
        <v>345</v>
      </c>
      <c r="I28" s="78">
        <v>320.96</v>
      </c>
      <c r="J28" s="78">
        <f t="shared" si="2"/>
        <v>64.192</v>
      </c>
      <c r="K28" s="251">
        <f t="shared" si="3"/>
        <v>93.031884057971</v>
      </c>
    </row>
    <row r="29" spans="1:11" ht="12.75">
      <c r="A29" s="3">
        <v>925</v>
      </c>
      <c r="B29" s="2">
        <v>6171</v>
      </c>
      <c r="C29" s="2">
        <v>5152</v>
      </c>
      <c r="D29" s="17">
        <v>25</v>
      </c>
      <c r="E29" s="2">
        <v>0</v>
      </c>
      <c r="F29" s="2" t="s">
        <v>118</v>
      </c>
      <c r="G29" s="63">
        <v>1760</v>
      </c>
      <c r="H29" s="78">
        <v>1454</v>
      </c>
      <c r="I29" s="63">
        <v>1344.68</v>
      </c>
      <c r="J29" s="251">
        <f t="shared" si="2"/>
        <v>76.40227272727273</v>
      </c>
      <c r="K29" s="251">
        <f t="shared" si="3"/>
        <v>92.48143053645119</v>
      </c>
    </row>
    <row r="30" spans="1:11" ht="12.75">
      <c r="A30" s="3">
        <v>925</v>
      </c>
      <c r="B30" s="2">
        <v>6171</v>
      </c>
      <c r="C30" s="2">
        <v>5154</v>
      </c>
      <c r="D30" s="17">
        <v>25</v>
      </c>
      <c r="E30" s="2">
        <v>0</v>
      </c>
      <c r="F30" s="2" t="s">
        <v>119</v>
      </c>
      <c r="G30" s="63">
        <v>2400</v>
      </c>
      <c r="H30" s="78">
        <v>2170</v>
      </c>
      <c r="I30" s="63">
        <v>2143.33</v>
      </c>
      <c r="J30" s="251">
        <f t="shared" si="2"/>
        <v>89.30541666666666</v>
      </c>
      <c r="K30" s="251">
        <f t="shared" si="3"/>
        <v>98.77096774193548</v>
      </c>
    </row>
    <row r="31" spans="1:11" ht="12.75">
      <c r="A31" s="3">
        <v>925</v>
      </c>
      <c r="B31" s="2">
        <v>6171</v>
      </c>
      <c r="C31" s="2">
        <v>5161</v>
      </c>
      <c r="D31" s="17">
        <v>25</v>
      </c>
      <c r="E31" s="2">
        <v>0</v>
      </c>
      <c r="F31" s="2" t="s">
        <v>77</v>
      </c>
      <c r="G31" s="63">
        <v>600</v>
      </c>
      <c r="H31" s="78">
        <v>800</v>
      </c>
      <c r="I31" s="63">
        <v>789.95</v>
      </c>
      <c r="J31" s="251">
        <f t="shared" si="2"/>
        <v>131.65833333333333</v>
      </c>
      <c r="K31" s="251">
        <f t="shared" si="3"/>
        <v>98.74375</v>
      </c>
    </row>
    <row r="32" spans="1:11" ht="12.75">
      <c r="A32" s="3">
        <v>925</v>
      </c>
      <c r="B32" s="2">
        <v>6171</v>
      </c>
      <c r="C32" s="2">
        <v>5162</v>
      </c>
      <c r="D32" s="17">
        <v>25</v>
      </c>
      <c r="E32" s="2">
        <v>0</v>
      </c>
      <c r="F32" s="2" t="s">
        <v>62</v>
      </c>
      <c r="G32" s="63">
        <v>750</v>
      </c>
      <c r="H32" s="78">
        <v>574</v>
      </c>
      <c r="I32" s="63">
        <v>568.58</v>
      </c>
      <c r="J32" s="251">
        <f t="shared" si="2"/>
        <v>75.81066666666668</v>
      </c>
      <c r="K32" s="251">
        <f t="shared" si="3"/>
        <v>99.05574912891987</v>
      </c>
    </row>
    <row r="33" spans="1:11" ht="12.75">
      <c r="A33" s="3">
        <v>925</v>
      </c>
      <c r="B33" s="2">
        <v>6171</v>
      </c>
      <c r="C33" s="2">
        <v>5164</v>
      </c>
      <c r="D33" s="17">
        <v>25</v>
      </c>
      <c r="E33" s="2">
        <v>0</v>
      </c>
      <c r="F33" s="2" t="s">
        <v>55</v>
      </c>
      <c r="G33" s="63">
        <v>5</v>
      </c>
      <c r="H33" s="78">
        <v>5</v>
      </c>
      <c r="I33" s="63">
        <v>4.93</v>
      </c>
      <c r="J33" s="251">
        <f t="shared" si="2"/>
        <v>98.6</v>
      </c>
      <c r="K33" s="251">
        <f t="shared" si="3"/>
        <v>98.6</v>
      </c>
    </row>
    <row r="34" spans="1:11" ht="12.75">
      <c r="A34" s="3">
        <v>925</v>
      </c>
      <c r="B34" s="2">
        <v>6171</v>
      </c>
      <c r="C34" s="2">
        <v>5169</v>
      </c>
      <c r="D34" s="17">
        <v>25</v>
      </c>
      <c r="E34" s="2">
        <v>0</v>
      </c>
      <c r="F34" s="2" t="s">
        <v>26</v>
      </c>
      <c r="G34" s="63">
        <v>1800</v>
      </c>
      <c r="H34" s="78">
        <v>1600</v>
      </c>
      <c r="I34" s="63">
        <v>1447.28</v>
      </c>
      <c r="J34" s="251">
        <f t="shared" si="2"/>
        <v>80.40444444444444</v>
      </c>
      <c r="K34" s="251">
        <f t="shared" si="3"/>
        <v>90.455</v>
      </c>
    </row>
    <row r="35" spans="1:11" ht="13.5" thickBot="1">
      <c r="A35" s="2">
        <v>925</v>
      </c>
      <c r="B35" s="2">
        <v>6171</v>
      </c>
      <c r="C35" s="2">
        <v>5171</v>
      </c>
      <c r="D35" s="18">
        <v>25</v>
      </c>
      <c r="E35" s="6">
        <v>0</v>
      </c>
      <c r="F35" s="6" t="s">
        <v>15</v>
      </c>
      <c r="G35" s="75">
        <v>1850.5</v>
      </c>
      <c r="H35" s="303">
        <v>1954.2</v>
      </c>
      <c r="I35" s="303">
        <v>1872.61</v>
      </c>
      <c r="J35" s="303">
        <f t="shared" si="2"/>
        <v>101.19481221291542</v>
      </c>
      <c r="K35" s="303">
        <f t="shared" si="3"/>
        <v>95.82488998055469</v>
      </c>
    </row>
    <row r="36" spans="1:13" ht="13.5" thickBot="1">
      <c r="A36" s="9" t="s">
        <v>289</v>
      </c>
      <c r="B36" s="10"/>
      <c r="C36" s="10"/>
      <c r="D36" s="10"/>
      <c r="E36" s="10"/>
      <c r="F36" s="10"/>
      <c r="G36" s="65">
        <f>SUM(G3:G35)</f>
        <v>11607.1</v>
      </c>
      <c r="H36" s="65">
        <f>SUM(H3:H35)</f>
        <v>11602.800000000001</v>
      </c>
      <c r="I36" s="65">
        <f>SUM(I3:I35)</f>
        <v>10909.67</v>
      </c>
      <c r="J36" s="247">
        <f t="shared" si="2"/>
        <v>93.99135012190814</v>
      </c>
      <c r="K36" s="248">
        <f t="shared" si="3"/>
        <v>94.02618333505706</v>
      </c>
      <c r="M36" s="21"/>
    </row>
    <row r="37" spans="1:13" ht="12.75">
      <c r="A37" s="13"/>
      <c r="B37" s="15"/>
      <c r="C37" s="15"/>
      <c r="D37" s="15"/>
      <c r="E37" s="15"/>
      <c r="F37" s="15"/>
      <c r="G37" s="67"/>
      <c r="H37" s="67"/>
      <c r="I37" s="67"/>
      <c r="J37" s="274"/>
      <c r="K37" s="274"/>
      <c r="M37" s="21"/>
    </row>
    <row r="38" spans="1:13" ht="12.75">
      <c r="A38" s="13"/>
      <c r="B38" s="15"/>
      <c r="C38" s="15"/>
      <c r="D38" s="15"/>
      <c r="E38" s="15"/>
      <c r="F38" s="15"/>
      <c r="G38" s="67"/>
      <c r="H38" s="67"/>
      <c r="I38" s="67"/>
      <c r="J38" s="274"/>
      <c r="K38" s="274"/>
      <c r="M38" s="21"/>
    </row>
    <row r="39" spans="1:9" ht="12" customHeight="1">
      <c r="A39" s="13"/>
      <c r="B39" s="15"/>
      <c r="C39" s="15"/>
      <c r="D39" s="15"/>
      <c r="E39" s="15"/>
      <c r="F39" s="15"/>
      <c r="G39" s="16"/>
      <c r="H39" s="16"/>
      <c r="I39" s="16"/>
    </row>
    <row r="40" spans="1:11" ht="12.75">
      <c r="A40" s="47" t="s">
        <v>585</v>
      </c>
      <c r="B40" s="23"/>
      <c r="C40" s="23"/>
      <c r="D40" s="23"/>
      <c r="E40" s="23"/>
      <c r="F40" s="23"/>
      <c r="G40" s="67"/>
      <c r="H40" s="67"/>
      <c r="I40" s="67"/>
      <c r="J40" s="21"/>
      <c r="K40" s="21"/>
    </row>
    <row r="41" spans="1:11" ht="29.25" customHeight="1">
      <c r="A41" s="767" t="s">
        <v>1037</v>
      </c>
      <c r="B41" s="767"/>
      <c r="C41" s="767"/>
      <c r="D41" s="767"/>
      <c r="E41" s="767"/>
      <c r="F41" s="767"/>
      <c r="G41" s="767"/>
      <c r="H41" s="767"/>
      <c r="I41" s="767"/>
      <c r="J41" s="767"/>
      <c r="K41" s="767"/>
    </row>
    <row r="42" spans="1:11" ht="9" customHeight="1">
      <c r="A42" s="44"/>
      <c r="B42" s="23"/>
      <c r="C42" s="23"/>
      <c r="D42" s="23"/>
      <c r="E42" s="23"/>
      <c r="F42" s="23"/>
      <c r="G42" s="67"/>
      <c r="H42" s="67"/>
      <c r="I42" s="67"/>
      <c r="J42" s="21"/>
      <c r="K42" s="21"/>
    </row>
    <row r="43" spans="1:11" ht="12.75">
      <c r="A43" s="47" t="s">
        <v>137</v>
      </c>
      <c r="B43" s="23"/>
      <c r="C43" s="23"/>
      <c r="D43" s="23"/>
      <c r="E43" s="23"/>
      <c r="F43" s="23"/>
      <c r="G43" s="67"/>
      <c r="H43" s="67"/>
      <c r="I43" s="67"/>
      <c r="J43" s="21"/>
      <c r="K43" s="21"/>
    </row>
    <row r="44" spans="1:11" ht="56.25" customHeight="1">
      <c r="A44" s="725" t="s">
        <v>1038</v>
      </c>
      <c r="B44" s="743"/>
      <c r="C44" s="743"/>
      <c r="D44" s="743"/>
      <c r="E44" s="743"/>
      <c r="F44" s="743"/>
      <c r="G44" s="743"/>
      <c r="H44" s="713"/>
      <c r="I44" s="713"/>
      <c r="J44" s="713"/>
      <c r="K44" s="713"/>
    </row>
    <row r="45" spans="1:11" ht="54" customHeight="1">
      <c r="A45" s="725" t="s">
        <v>804</v>
      </c>
      <c r="B45" s="743"/>
      <c r="C45" s="743"/>
      <c r="D45" s="743"/>
      <c r="E45" s="743"/>
      <c r="F45" s="743"/>
      <c r="G45" s="743"/>
      <c r="H45" s="713"/>
      <c r="I45" s="713"/>
      <c r="J45" s="713"/>
      <c r="K45" s="713"/>
    </row>
    <row r="46" spans="1:11" ht="39" customHeight="1">
      <c r="A46" s="725" t="s">
        <v>743</v>
      </c>
      <c r="B46" s="743"/>
      <c r="C46" s="743"/>
      <c r="D46" s="743"/>
      <c r="E46" s="743"/>
      <c r="F46" s="743"/>
      <c r="G46" s="743"/>
      <c r="H46" s="713"/>
      <c r="I46" s="713"/>
      <c r="J46" s="713"/>
      <c r="K46" s="713"/>
    </row>
    <row r="47" spans="1:11" ht="66" customHeight="1">
      <c r="A47" s="725" t="s">
        <v>805</v>
      </c>
      <c r="B47" s="743"/>
      <c r="C47" s="743"/>
      <c r="D47" s="743"/>
      <c r="E47" s="743"/>
      <c r="F47" s="743"/>
      <c r="G47" s="743"/>
      <c r="H47" s="713"/>
      <c r="I47" s="713"/>
      <c r="J47" s="713"/>
      <c r="K47" s="713"/>
    </row>
    <row r="48" spans="1:11" ht="7.5" customHeight="1">
      <c r="A48" s="48"/>
      <c r="B48" s="60"/>
      <c r="C48" s="60"/>
      <c r="D48" s="60"/>
      <c r="E48" s="60"/>
      <c r="F48" s="60"/>
      <c r="G48" s="60"/>
      <c r="H48" s="313"/>
      <c r="I48" s="313"/>
      <c r="J48" s="313"/>
      <c r="K48" s="313"/>
    </row>
    <row r="49" spans="1:11" ht="14.25" customHeight="1" thickBot="1">
      <c r="A49" s="55" t="s">
        <v>182</v>
      </c>
      <c r="B49" s="21"/>
      <c r="C49" s="21"/>
      <c r="D49" s="21"/>
      <c r="E49" s="21"/>
      <c r="F49" s="21"/>
      <c r="G49" s="21"/>
      <c r="H49" s="21"/>
      <c r="I49" s="21"/>
      <c r="J49" s="21"/>
      <c r="K49" s="21"/>
    </row>
    <row r="50" spans="1:11" ht="14.25" customHeight="1" thickBot="1">
      <c r="A50" s="338" t="s">
        <v>235</v>
      </c>
      <c r="B50" s="339" t="s">
        <v>236</v>
      </c>
      <c r="C50" s="339" t="s">
        <v>36</v>
      </c>
      <c r="D50" s="339" t="s">
        <v>282</v>
      </c>
      <c r="E50" s="339" t="s">
        <v>283</v>
      </c>
      <c r="F50" s="339" t="s">
        <v>284</v>
      </c>
      <c r="G50" s="209" t="s">
        <v>253</v>
      </c>
      <c r="H50" s="209" t="s">
        <v>254</v>
      </c>
      <c r="I50" s="209" t="s">
        <v>255</v>
      </c>
      <c r="J50" s="209" t="s">
        <v>256</v>
      </c>
      <c r="K50" s="209" t="s">
        <v>257</v>
      </c>
    </row>
    <row r="51" spans="1:11" ht="12.75">
      <c r="A51" s="93">
        <v>725</v>
      </c>
      <c r="B51" s="93">
        <v>5512</v>
      </c>
      <c r="C51" s="93">
        <v>5139</v>
      </c>
      <c r="D51" s="93">
        <v>25</v>
      </c>
      <c r="E51" s="93">
        <v>0</v>
      </c>
      <c r="F51" s="93" t="s">
        <v>172</v>
      </c>
      <c r="G51" s="78">
        <v>2</v>
      </c>
      <c r="H51" s="78">
        <v>2</v>
      </c>
      <c r="I51" s="78">
        <v>2</v>
      </c>
      <c r="J51" s="78">
        <f>I51/G51%</f>
        <v>100</v>
      </c>
      <c r="K51" s="78">
        <f>I51/H51%</f>
        <v>100</v>
      </c>
    </row>
    <row r="52" spans="1:11" ht="12.75">
      <c r="A52" s="24">
        <v>725</v>
      </c>
      <c r="B52" s="24">
        <v>5512</v>
      </c>
      <c r="C52" s="24">
        <v>5169</v>
      </c>
      <c r="D52" s="24">
        <v>25</v>
      </c>
      <c r="E52" s="24">
        <v>0</v>
      </c>
      <c r="F52" s="24" t="s">
        <v>26</v>
      </c>
      <c r="G52" s="78">
        <v>160</v>
      </c>
      <c r="H52" s="78">
        <v>170</v>
      </c>
      <c r="I52" s="78">
        <v>170</v>
      </c>
      <c r="J52" s="78">
        <f>I52/G52%</f>
        <v>106.25</v>
      </c>
      <c r="K52" s="78">
        <f>I52/H52%</f>
        <v>100</v>
      </c>
    </row>
    <row r="53" spans="1:11" ht="14.25" customHeight="1" thickBot="1">
      <c r="A53" s="24">
        <v>725</v>
      </c>
      <c r="B53" s="24">
        <v>5512</v>
      </c>
      <c r="C53" s="24">
        <v>5171</v>
      </c>
      <c r="D53" s="24">
        <v>25</v>
      </c>
      <c r="E53" s="24">
        <v>0</v>
      </c>
      <c r="F53" s="24" t="s">
        <v>15</v>
      </c>
      <c r="G53" s="78">
        <v>2</v>
      </c>
      <c r="H53" s="78">
        <v>2</v>
      </c>
      <c r="I53" s="78">
        <v>2</v>
      </c>
      <c r="J53" s="303">
        <f>I53/G53%</f>
        <v>100</v>
      </c>
      <c r="K53" s="303">
        <f>I53/H53%</f>
        <v>100</v>
      </c>
    </row>
    <row r="54" spans="1:11" ht="13.5" thickBot="1">
      <c r="A54" s="269" t="s">
        <v>289</v>
      </c>
      <c r="B54" s="343"/>
      <c r="C54" s="343"/>
      <c r="D54" s="343"/>
      <c r="E54" s="343"/>
      <c r="F54" s="343"/>
      <c r="G54" s="65">
        <f>SUM(G51:G53)</f>
        <v>164</v>
      </c>
      <c r="H54" s="65">
        <f>SUM(H51:H53)</f>
        <v>174</v>
      </c>
      <c r="I54" s="65">
        <f>SUM(I51:I53)</f>
        <v>174</v>
      </c>
      <c r="J54" s="344">
        <f>I54/G54%</f>
        <v>106.09756097560977</v>
      </c>
      <c r="K54" s="345">
        <f>I54/H54%</f>
        <v>100</v>
      </c>
    </row>
    <row r="55" spans="1:11" ht="9" customHeight="1">
      <c r="A55" s="44"/>
      <c r="B55" s="23"/>
      <c r="C55" s="23"/>
      <c r="D55" s="23"/>
      <c r="E55" s="23"/>
      <c r="F55" s="23"/>
      <c r="G55" s="67"/>
      <c r="H55" s="67"/>
      <c r="I55" s="67"/>
      <c r="J55" s="347"/>
      <c r="K55" s="347"/>
    </row>
    <row r="56" spans="1:11" ht="12.75">
      <c r="A56" s="58" t="s">
        <v>50</v>
      </c>
      <c r="B56" s="21"/>
      <c r="C56" s="21"/>
      <c r="D56" s="21"/>
      <c r="E56" s="21"/>
      <c r="F56" s="21"/>
      <c r="G56" s="21"/>
      <c r="H56" s="21"/>
      <c r="I56" s="21"/>
      <c r="J56" s="21"/>
      <c r="K56" s="21"/>
    </row>
    <row r="57" spans="1:13" ht="40.5" customHeight="1">
      <c r="A57" s="725" t="s">
        <v>715</v>
      </c>
      <c r="B57" s="743"/>
      <c r="C57" s="743"/>
      <c r="D57" s="743"/>
      <c r="E57" s="743"/>
      <c r="F57" s="743"/>
      <c r="G57" s="743"/>
      <c r="H57" s="713"/>
      <c r="I57" s="713"/>
      <c r="J57" s="713"/>
      <c r="K57" s="713"/>
      <c r="M57" s="21"/>
    </row>
    <row r="58" spans="1:13" ht="40.5" customHeight="1">
      <c r="A58" s="48"/>
      <c r="B58" s="60"/>
      <c r="C58" s="60"/>
      <c r="D58" s="60"/>
      <c r="E58" s="60"/>
      <c r="F58" s="60"/>
      <c r="G58" s="60"/>
      <c r="H58" s="313"/>
      <c r="I58" s="313"/>
      <c r="J58" s="313"/>
      <c r="K58" s="313"/>
      <c r="M58" s="21"/>
    </row>
    <row r="59" spans="1:13" ht="40.5" customHeight="1">
      <c r="A59" s="48"/>
      <c r="B59" s="60"/>
      <c r="C59" s="60"/>
      <c r="D59" s="60"/>
      <c r="E59" s="60"/>
      <c r="F59" s="60"/>
      <c r="G59" s="60"/>
      <c r="H59" s="313"/>
      <c r="I59" s="313"/>
      <c r="J59" s="313"/>
      <c r="K59" s="313"/>
      <c r="M59" s="21"/>
    </row>
    <row r="60" spans="1:13" ht="14.25" customHeight="1">
      <c r="A60" s="48"/>
      <c r="B60" s="60"/>
      <c r="C60" s="60"/>
      <c r="D60" s="60"/>
      <c r="E60" s="60"/>
      <c r="F60" s="60"/>
      <c r="G60" s="60"/>
      <c r="H60" s="313"/>
      <c r="I60" s="313"/>
      <c r="J60" s="313"/>
      <c r="K60" s="313"/>
      <c r="M60" s="21"/>
    </row>
    <row r="61" spans="1:11" ht="9.75" customHeight="1">
      <c r="A61" s="58"/>
      <c r="B61" s="21"/>
      <c r="C61" s="21"/>
      <c r="D61" s="21"/>
      <c r="E61" s="21"/>
      <c r="F61" s="21"/>
      <c r="G61" s="21"/>
      <c r="H61" s="21"/>
      <c r="I61" s="21"/>
      <c r="J61" s="21"/>
      <c r="K61" s="21"/>
    </row>
    <row r="62" spans="1:11" ht="13.5" thickBot="1">
      <c r="A62" s="55" t="s">
        <v>359</v>
      </c>
      <c r="B62" s="56"/>
      <c r="C62" s="56"/>
      <c r="D62" s="56"/>
      <c r="E62" s="56"/>
      <c r="F62" s="56"/>
      <c r="G62" s="56"/>
      <c r="H62" s="56"/>
      <c r="I62" s="56"/>
      <c r="J62" s="56"/>
      <c r="K62" s="56"/>
    </row>
    <row r="63" spans="1:11" ht="17.25" customHeight="1" thickBot="1">
      <c r="A63" s="338" t="s">
        <v>235</v>
      </c>
      <c r="B63" s="339" t="s">
        <v>236</v>
      </c>
      <c r="C63" s="339" t="s">
        <v>36</v>
      </c>
      <c r="D63" s="339" t="s">
        <v>282</v>
      </c>
      <c r="E63" s="339" t="s">
        <v>283</v>
      </c>
      <c r="F63" s="340" t="s">
        <v>284</v>
      </c>
      <c r="G63" s="209" t="s">
        <v>253</v>
      </c>
      <c r="H63" s="209" t="s">
        <v>254</v>
      </c>
      <c r="I63" s="209" t="s">
        <v>255</v>
      </c>
      <c r="J63" s="209" t="s">
        <v>256</v>
      </c>
      <c r="K63" s="209" t="s">
        <v>257</v>
      </c>
    </row>
    <row r="64" spans="1:11" ht="12.75">
      <c r="A64" s="207">
        <v>926</v>
      </c>
      <c r="B64" s="207">
        <v>6171</v>
      </c>
      <c r="C64" s="207">
        <v>5139</v>
      </c>
      <c r="D64" s="207">
        <v>26</v>
      </c>
      <c r="E64" s="207">
        <v>0</v>
      </c>
      <c r="F64" s="207" t="s">
        <v>172</v>
      </c>
      <c r="G64" s="78">
        <v>30</v>
      </c>
      <c r="H64" s="78">
        <v>50</v>
      </c>
      <c r="I64" s="78">
        <v>30.64</v>
      </c>
      <c r="J64" s="78">
        <f aca="true" t="shared" si="4" ref="J64:J72">I64/G64%</f>
        <v>102.13333333333334</v>
      </c>
      <c r="K64" s="78">
        <f aca="true" t="shared" si="5" ref="K64:K72">I64/H64%</f>
        <v>61.28</v>
      </c>
    </row>
    <row r="65" spans="1:11" s="11" customFormat="1" ht="12.75">
      <c r="A65" s="207">
        <v>926</v>
      </c>
      <c r="B65" s="207">
        <v>6171</v>
      </c>
      <c r="C65" s="207">
        <v>5156</v>
      </c>
      <c r="D65" s="207">
        <v>26</v>
      </c>
      <c r="E65" s="207">
        <v>0</v>
      </c>
      <c r="F65" s="207" t="s">
        <v>64</v>
      </c>
      <c r="G65" s="78">
        <v>450</v>
      </c>
      <c r="H65" s="78">
        <v>317</v>
      </c>
      <c r="I65" s="78">
        <v>309.05</v>
      </c>
      <c r="J65" s="78">
        <f t="shared" si="4"/>
        <v>68.67777777777778</v>
      </c>
      <c r="K65" s="78">
        <f t="shared" si="5"/>
        <v>97.49211356466877</v>
      </c>
    </row>
    <row r="66" spans="1:11" s="11" customFormat="1" ht="14.25" customHeight="1">
      <c r="A66" s="207">
        <v>926</v>
      </c>
      <c r="B66" s="207">
        <v>6171</v>
      </c>
      <c r="C66" s="207">
        <v>5163</v>
      </c>
      <c r="D66" s="207">
        <v>26</v>
      </c>
      <c r="E66" s="207">
        <v>0</v>
      </c>
      <c r="F66" s="207" t="s">
        <v>61</v>
      </c>
      <c r="G66" s="78">
        <v>230</v>
      </c>
      <c r="H66" s="78">
        <v>641</v>
      </c>
      <c r="I66" s="78">
        <v>622.2</v>
      </c>
      <c r="J66" s="78">
        <f t="shared" si="4"/>
        <v>270.5217391304348</v>
      </c>
      <c r="K66" s="78">
        <f t="shared" si="5"/>
        <v>97.06708268330733</v>
      </c>
    </row>
    <row r="67" spans="1:11" s="11" customFormat="1" ht="12.75">
      <c r="A67" s="207">
        <v>926</v>
      </c>
      <c r="B67" s="207">
        <v>6171</v>
      </c>
      <c r="C67" s="207">
        <v>5169</v>
      </c>
      <c r="D67" s="207">
        <v>26</v>
      </c>
      <c r="E67" s="207">
        <v>0</v>
      </c>
      <c r="F67" s="207" t="s">
        <v>26</v>
      </c>
      <c r="G67" s="78">
        <v>95</v>
      </c>
      <c r="H67" s="78">
        <v>177</v>
      </c>
      <c r="I67" s="78">
        <v>132.56</v>
      </c>
      <c r="J67" s="78">
        <f t="shared" si="4"/>
        <v>139.53684210526316</v>
      </c>
      <c r="K67" s="78">
        <f t="shared" si="5"/>
        <v>74.89265536723164</v>
      </c>
    </row>
    <row r="68" spans="1:11" s="11" customFormat="1" ht="12.75">
      <c r="A68" s="207">
        <v>926</v>
      </c>
      <c r="B68" s="207">
        <v>6171</v>
      </c>
      <c r="C68" s="207">
        <v>5171</v>
      </c>
      <c r="D68" s="207">
        <v>26</v>
      </c>
      <c r="E68" s="207">
        <v>0</v>
      </c>
      <c r="F68" s="207" t="s">
        <v>15</v>
      </c>
      <c r="G68" s="78">
        <v>310</v>
      </c>
      <c r="H68" s="78">
        <v>430</v>
      </c>
      <c r="I68" s="78">
        <v>396.16</v>
      </c>
      <c r="J68" s="78">
        <f t="shared" si="4"/>
        <v>127.79354838709678</v>
      </c>
      <c r="K68" s="78">
        <f t="shared" si="5"/>
        <v>92.13023255813954</v>
      </c>
    </row>
    <row r="69" spans="1:11" s="11" customFormat="1" ht="12.75">
      <c r="A69" s="207">
        <v>926</v>
      </c>
      <c r="B69" s="207">
        <v>6171</v>
      </c>
      <c r="C69" s="207">
        <v>5178</v>
      </c>
      <c r="D69" s="207">
        <v>26</v>
      </c>
      <c r="E69" s="207">
        <v>0</v>
      </c>
      <c r="F69" s="207" t="s">
        <v>230</v>
      </c>
      <c r="G69" s="78">
        <v>443</v>
      </c>
      <c r="H69" s="78">
        <v>252</v>
      </c>
      <c r="I69" s="78">
        <v>250.56</v>
      </c>
      <c r="J69" s="78">
        <f t="shared" si="4"/>
        <v>56.559819413092555</v>
      </c>
      <c r="K69" s="78">
        <f t="shared" si="5"/>
        <v>99.42857142857143</v>
      </c>
    </row>
    <row r="70" spans="1:11" s="11" customFormat="1" ht="12.75">
      <c r="A70" s="207">
        <v>926</v>
      </c>
      <c r="B70" s="207">
        <v>6171</v>
      </c>
      <c r="C70" s="207">
        <v>5189</v>
      </c>
      <c r="D70" s="207">
        <v>26</v>
      </c>
      <c r="E70" s="207">
        <v>0</v>
      </c>
      <c r="F70" s="207" t="s">
        <v>39</v>
      </c>
      <c r="G70" s="78">
        <v>30</v>
      </c>
      <c r="H70" s="78">
        <v>30</v>
      </c>
      <c r="I70" s="78">
        <v>0</v>
      </c>
      <c r="J70" s="78">
        <f t="shared" si="4"/>
        <v>0</v>
      </c>
      <c r="K70" s="78">
        <f t="shared" si="5"/>
        <v>0</v>
      </c>
    </row>
    <row r="71" spans="1:11" s="11" customFormat="1" ht="13.5" thickBot="1">
      <c r="A71" s="207">
        <v>926</v>
      </c>
      <c r="B71" s="207">
        <v>6171</v>
      </c>
      <c r="C71" s="207">
        <v>5362</v>
      </c>
      <c r="D71" s="104">
        <v>26</v>
      </c>
      <c r="E71" s="207">
        <v>0</v>
      </c>
      <c r="F71" s="207" t="s">
        <v>14</v>
      </c>
      <c r="G71" s="78">
        <v>22</v>
      </c>
      <c r="H71" s="78">
        <v>27</v>
      </c>
      <c r="I71" s="78">
        <v>27</v>
      </c>
      <c r="J71" s="303">
        <f t="shared" si="4"/>
        <v>122.72727272727273</v>
      </c>
      <c r="K71" s="303">
        <f t="shared" si="5"/>
        <v>100</v>
      </c>
    </row>
    <row r="72" spans="1:11" s="11" customFormat="1" ht="13.5" thickBot="1">
      <c r="A72" s="269" t="s">
        <v>289</v>
      </c>
      <c r="B72" s="609"/>
      <c r="C72" s="609"/>
      <c r="D72" s="609"/>
      <c r="E72" s="609"/>
      <c r="F72" s="609"/>
      <c r="G72" s="65">
        <f>SUM(G64:G71)</f>
        <v>1610</v>
      </c>
      <c r="H72" s="65">
        <f>SUM(H64:H71)</f>
        <v>1924</v>
      </c>
      <c r="I72" s="65">
        <f>SUM(I64:I71)</f>
        <v>1768.17</v>
      </c>
      <c r="J72" s="344">
        <f t="shared" si="4"/>
        <v>109.82422360248447</v>
      </c>
      <c r="K72" s="345">
        <f t="shared" si="5"/>
        <v>91.90072765072766</v>
      </c>
    </row>
    <row r="73" spans="1:11" s="11" customFormat="1" ht="7.5" customHeight="1">
      <c r="A73" s="58"/>
      <c r="B73" s="21"/>
      <c r="C73" s="21"/>
      <c r="D73" s="21"/>
      <c r="E73" s="21"/>
      <c r="F73" s="21"/>
      <c r="G73" s="21"/>
      <c r="H73" s="21"/>
      <c r="I73" s="21"/>
      <c r="J73" s="21"/>
      <c r="K73" s="21"/>
    </row>
    <row r="74" spans="1:13" s="11" customFormat="1" ht="12.75">
      <c r="A74" s="58" t="s">
        <v>51</v>
      </c>
      <c r="B74" s="21"/>
      <c r="C74" s="21"/>
      <c r="D74" s="21"/>
      <c r="E74" s="21"/>
      <c r="F74" s="21"/>
      <c r="G74" s="21"/>
      <c r="H74" s="21"/>
      <c r="I74" s="21"/>
      <c r="J74" s="21"/>
      <c r="K74" s="21"/>
      <c r="M74" s="56"/>
    </row>
    <row r="75" spans="1:11" ht="52.5" customHeight="1">
      <c r="A75" s="725" t="s">
        <v>716</v>
      </c>
      <c r="B75" s="743"/>
      <c r="C75" s="743"/>
      <c r="D75" s="743"/>
      <c r="E75" s="743"/>
      <c r="F75" s="743"/>
      <c r="G75" s="743"/>
      <c r="H75" s="713"/>
      <c r="I75" s="713"/>
      <c r="J75" s="713"/>
      <c r="K75" s="713"/>
    </row>
    <row r="76" spans="1:11" ht="26.25" customHeight="1">
      <c r="A76" s="725" t="s">
        <v>806</v>
      </c>
      <c r="B76" s="743"/>
      <c r="C76" s="743"/>
      <c r="D76" s="743"/>
      <c r="E76" s="743"/>
      <c r="F76" s="743"/>
      <c r="G76" s="743"/>
      <c r="H76" s="713"/>
      <c r="I76" s="713"/>
      <c r="J76" s="713"/>
      <c r="K76" s="713"/>
    </row>
    <row r="77" spans="1:11" s="15" customFormat="1" ht="40.5" customHeight="1">
      <c r="A77" s="725" t="s">
        <v>807</v>
      </c>
      <c r="B77" s="743"/>
      <c r="C77" s="743"/>
      <c r="D77" s="743"/>
      <c r="E77" s="743"/>
      <c r="F77" s="743"/>
      <c r="G77" s="743"/>
      <c r="H77" s="713"/>
      <c r="I77" s="713"/>
      <c r="J77" s="713"/>
      <c r="K77" s="713"/>
    </row>
    <row r="78" spans="1:11" ht="18" customHeight="1">
      <c r="A78" s="21"/>
      <c r="B78" s="21"/>
      <c r="C78" s="21"/>
      <c r="D78" s="21"/>
      <c r="E78" s="21"/>
      <c r="F78" s="21"/>
      <c r="G78" s="21"/>
      <c r="H78" s="21"/>
      <c r="I78" s="21"/>
      <c r="J78" s="21"/>
      <c r="K78" s="21"/>
    </row>
    <row r="79" spans="1:11" ht="12" customHeight="1">
      <c r="A79" s="21"/>
      <c r="B79" s="21"/>
      <c r="C79" s="21"/>
      <c r="D79" s="21"/>
      <c r="E79" s="21"/>
      <c r="F79" s="21"/>
      <c r="G79" s="21"/>
      <c r="H79" s="21"/>
      <c r="I79" s="21"/>
      <c r="J79" s="21"/>
      <c r="K79" s="21"/>
    </row>
    <row r="80" spans="1:11" ht="45" customHeight="1">
      <c r="A80" s="21"/>
      <c r="B80" s="21"/>
      <c r="C80" s="21"/>
      <c r="D80" s="21"/>
      <c r="E80" s="21"/>
      <c r="F80" s="21"/>
      <c r="G80" s="21"/>
      <c r="H80" s="21"/>
      <c r="I80" s="21"/>
      <c r="J80" s="21"/>
      <c r="K80" s="21"/>
    </row>
    <row r="81" spans="1:11" ht="12.75">
      <c r="A81" s="21"/>
      <c r="B81" s="21"/>
      <c r="C81" s="21"/>
      <c r="D81" s="21"/>
      <c r="E81" s="21"/>
      <c r="F81" s="21"/>
      <c r="G81" s="21"/>
      <c r="H81" s="21"/>
      <c r="I81" s="21"/>
      <c r="J81" s="21"/>
      <c r="K81" s="21"/>
    </row>
    <row r="82" spans="1:11" ht="12.75">
      <c r="A82" s="21"/>
      <c r="B82" s="21"/>
      <c r="C82" s="21"/>
      <c r="D82" s="21"/>
      <c r="E82" s="21"/>
      <c r="F82" s="21"/>
      <c r="G82" s="21"/>
      <c r="H82" s="21"/>
      <c r="I82" s="21"/>
      <c r="J82" s="21"/>
      <c r="K82" s="21"/>
    </row>
  </sheetData>
  <sheetProtection/>
  <mergeCells count="9">
    <mergeCell ref="A41:K41"/>
    <mergeCell ref="A75:K75"/>
    <mergeCell ref="A77:K77"/>
    <mergeCell ref="A76:K76"/>
    <mergeCell ref="A45:K45"/>
    <mergeCell ref="A57:K57"/>
    <mergeCell ref="A44:K44"/>
    <mergeCell ref="A46:K46"/>
    <mergeCell ref="A47:K47"/>
  </mergeCells>
  <printOptions/>
  <pageMargins left="0.7874015748031497" right="0.7874015748031497" top="0.5905511811023623" bottom="0.5905511811023623" header="0.5118110236220472" footer="0.5118110236220472"/>
  <pageSetup horizontalDpi="600" verticalDpi="600" orientation="landscape" paperSize="9" r:id="rId1"/>
  <headerFooter alignWithMargins="0">
    <oddFooter>&amp;L&amp;A&amp;R&amp;P</oddFooter>
  </headerFooter>
  <colBreaks count="1" manualBreakCount="1">
    <brk id="11" max="58" man="1"/>
  </colBreaks>
</worksheet>
</file>

<file path=xl/worksheets/sheet4.xml><?xml version="1.0" encoding="utf-8"?>
<worksheet xmlns="http://schemas.openxmlformats.org/spreadsheetml/2006/main" xmlns:r="http://schemas.openxmlformats.org/officeDocument/2006/relationships">
  <dimension ref="A1:J446"/>
  <sheetViews>
    <sheetView zoomScalePageLayoutView="0" workbookViewId="0" topLeftCell="A78">
      <selection activeCell="H82" sqref="H82"/>
    </sheetView>
  </sheetViews>
  <sheetFormatPr defaultColWidth="9.00390625" defaultRowHeight="12.75"/>
  <cols>
    <col min="1" max="1" width="37.50390625" style="0" customWidth="1"/>
    <col min="2" max="2" width="12.00390625" style="0" customWidth="1"/>
    <col min="3" max="3" width="41.875" style="21" customWidth="1"/>
    <col min="4" max="4" width="14.00390625" style="0" customWidth="1"/>
    <col min="5" max="5" width="13.50390625" style="0" customWidth="1"/>
    <col min="6" max="6" width="12.125" style="0" customWidth="1"/>
  </cols>
  <sheetData>
    <row r="1" spans="1:6" ht="24.75" customHeight="1" thickBot="1">
      <c r="A1" s="703" t="s">
        <v>761</v>
      </c>
      <c r="B1" s="703"/>
      <c r="C1" s="703"/>
      <c r="D1" s="703"/>
      <c r="E1" s="105"/>
      <c r="F1" s="105" t="s">
        <v>18</v>
      </c>
    </row>
    <row r="2" spans="1:8" ht="36" customHeight="1" thickBot="1">
      <c r="A2" s="106" t="s">
        <v>19</v>
      </c>
      <c r="B2" s="107" t="s">
        <v>20</v>
      </c>
      <c r="C2" s="106" t="s">
        <v>21</v>
      </c>
      <c r="D2" s="205" t="s">
        <v>545</v>
      </c>
      <c r="E2" s="205" t="s">
        <v>546</v>
      </c>
      <c r="F2" s="205" t="s">
        <v>252</v>
      </c>
      <c r="H2" s="21"/>
    </row>
    <row r="3" spans="1:8" ht="14.25" customHeight="1" thickBot="1">
      <c r="A3" s="704" t="s">
        <v>22</v>
      </c>
      <c r="B3" s="705"/>
      <c r="C3" s="706"/>
      <c r="D3" s="108">
        <f>D4+D8</f>
        <v>11555.6</v>
      </c>
      <c r="E3" s="108">
        <f>E4+E8</f>
        <v>11952.6</v>
      </c>
      <c r="F3" s="108">
        <f>F4+F8</f>
        <v>6506.17</v>
      </c>
      <c r="H3" s="21"/>
    </row>
    <row r="4" spans="1:8" ht="14.25" customHeight="1">
      <c r="A4" s="109"/>
      <c r="B4" s="110" t="s">
        <v>23</v>
      </c>
      <c r="C4" s="394" t="s">
        <v>24</v>
      </c>
      <c r="D4" s="112">
        <f>D5+D6+D7</f>
        <v>4924.5</v>
      </c>
      <c r="E4" s="112">
        <f>E5+E6+E7</f>
        <v>6168.3</v>
      </c>
      <c r="F4" s="112">
        <f>F5+F6+F7</f>
        <v>5688.67</v>
      </c>
      <c r="H4" s="21"/>
    </row>
    <row r="5" spans="1:8" ht="42.75" customHeight="1">
      <c r="A5" s="113" t="s">
        <v>929</v>
      </c>
      <c r="B5" s="114"/>
      <c r="C5" s="115" t="s">
        <v>376</v>
      </c>
      <c r="D5" s="363">
        <v>4887</v>
      </c>
      <c r="E5" s="400">
        <v>4927</v>
      </c>
      <c r="F5" s="364">
        <v>4659.22</v>
      </c>
      <c r="H5" s="21"/>
    </row>
    <row r="6" spans="1:8" ht="33" customHeight="1">
      <c r="A6" s="113" t="s">
        <v>930</v>
      </c>
      <c r="B6" s="114"/>
      <c r="C6" s="115" t="s">
        <v>729</v>
      </c>
      <c r="D6" s="406">
        <v>0</v>
      </c>
      <c r="E6" s="401">
        <v>1215.8</v>
      </c>
      <c r="F6" s="365">
        <v>1004</v>
      </c>
      <c r="H6" s="21"/>
    </row>
    <row r="7" spans="1:8" ht="22.5" customHeight="1">
      <c r="A7" s="113" t="s">
        <v>931</v>
      </c>
      <c r="B7" s="114"/>
      <c r="C7" s="115" t="s">
        <v>429</v>
      </c>
      <c r="D7" s="360">
        <v>37.5</v>
      </c>
      <c r="E7" s="399">
        <v>25.5</v>
      </c>
      <c r="F7" s="367">
        <v>25.45</v>
      </c>
      <c r="H7" s="21"/>
    </row>
    <row r="8" spans="1:8" ht="15.75" customHeight="1">
      <c r="A8" s="122"/>
      <c r="B8" s="116" t="s">
        <v>203</v>
      </c>
      <c r="C8" s="117" t="s">
        <v>24</v>
      </c>
      <c r="D8" s="370">
        <f>D9+D10</f>
        <v>6631.1</v>
      </c>
      <c r="E8" s="370">
        <f>E9+E10</f>
        <v>5784.3</v>
      </c>
      <c r="F8" s="372">
        <f>F9+F10</f>
        <v>817.5</v>
      </c>
      <c r="H8" s="21"/>
    </row>
    <row r="9" spans="1:8" ht="24" customHeight="1" hidden="1">
      <c r="A9" s="135" t="s">
        <v>385</v>
      </c>
      <c r="B9" s="368"/>
      <c r="C9" s="369" t="s">
        <v>348</v>
      </c>
      <c r="D9" s="371">
        <v>0</v>
      </c>
      <c r="E9" s="400">
        <v>0</v>
      </c>
      <c r="F9" s="364">
        <v>0</v>
      </c>
      <c r="H9" s="21"/>
    </row>
    <row r="10" spans="1:8" ht="24.75" customHeight="1" thickBot="1">
      <c r="A10" s="135" t="s">
        <v>932</v>
      </c>
      <c r="B10" s="454"/>
      <c r="C10" s="512" t="s">
        <v>593</v>
      </c>
      <c r="D10" s="513">
        <v>6631.1</v>
      </c>
      <c r="E10" s="399">
        <v>5784.3</v>
      </c>
      <c r="F10" s="367">
        <v>817.5</v>
      </c>
      <c r="H10" s="21"/>
    </row>
    <row r="11" spans="1:8" ht="13.5" thickBot="1">
      <c r="A11" s="707" t="s">
        <v>266</v>
      </c>
      <c r="B11" s="708"/>
      <c r="C11" s="514"/>
      <c r="D11" s="515">
        <f>D12+D17</f>
        <v>56065.2</v>
      </c>
      <c r="E11" s="516">
        <f>E12+E17</f>
        <v>94380.6</v>
      </c>
      <c r="F11" s="516">
        <f>F12+F17</f>
        <v>92895.04999999999</v>
      </c>
      <c r="H11" s="21"/>
    </row>
    <row r="12" spans="1:8" ht="13.5" customHeight="1">
      <c r="A12" s="118" t="s">
        <v>267</v>
      </c>
      <c r="B12" s="111" t="s">
        <v>23</v>
      </c>
      <c r="C12" s="119" t="s">
        <v>24</v>
      </c>
      <c r="D12" s="112">
        <f>D13+D14+D15+D16</f>
        <v>48360</v>
      </c>
      <c r="E12" s="112">
        <f>E13+E14+E15+E16</f>
        <v>52016.1</v>
      </c>
      <c r="F12" s="112">
        <f>F13+F14+F15+F16</f>
        <v>51693.74</v>
      </c>
      <c r="H12" s="21"/>
    </row>
    <row r="13" spans="1:8" ht="75" customHeight="1">
      <c r="A13" s="113" t="s">
        <v>933</v>
      </c>
      <c r="B13" s="120"/>
      <c r="C13" s="121" t="s">
        <v>1015</v>
      </c>
      <c r="D13" s="197">
        <v>48000</v>
      </c>
      <c r="E13" s="197">
        <v>50145.1</v>
      </c>
      <c r="F13" s="197">
        <v>50140.96</v>
      </c>
      <c r="H13" s="21"/>
    </row>
    <row r="14" spans="1:8" ht="21" customHeight="1" hidden="1">
      <c r="A14" s="113" t="s">
        <v>386</v>
      </c>
      <c r="B14" s="120"/>
      <c r="C14" s="121" t="s">
        <v>398</v>
      </c>
      <c r="D14" s="197">
        <v>0</v>
      </c>
      <c r="E14" s="197">
        <v>0</v>
      </c>
      <c r="F14" s="197">
        <v>0</v>
      </c>
      <c r="H14" s="21"/>
    </row>
    <row r="15" spans="1:8" ht="21" customHeight="1">
      <c r="A15" s="113" t="s">
        <v>934</v>
      </c>
      <c r="B15" s="120"/>
      <c r="C15" s="121" t="s">
        <v>745</v>
      </c>
      <c r="D15" s="197">
        <v>360</v>
      </c>
      <c r="E15" s="197">
        <v>349.9</v>
      </c>
      <c r="F15" s="197">
        <v>337.28</v>
      </c>
      <c r="H15" s="21"/>
    </row>
    <row r="16" spans="1:8" ht="21" customHeight="1">
      <c r="A16" s="139" t="s">
        <v>935</v>
      </c>
      <c r="B16" s="137"/>
      <c r="C16" s="121" t="s">
        <v>746</v>
      </c>
      <c r="D16" s="197">
        <v>0</v>
      </c>
      <c r="E16" s="197">
        <v>1521.1</v>
      </c>
      <c r="F16" s="197">
        <v>1215.5</v>
      </c>
      <c r="H16" s="21"/>
    </row>
    <row r="17" spans="1:8" ht="12.75">
      <c r="A17" s="122"/>
      <c r="B17" s="374" t="s">
        <v>203</v>
      </c>
      <c r="C17" s="117" t="s">
        <v>24</v>
      </c>
      <c r="D17" s="123">
        <f>D18+D19</f>
        <v>7705.2</v>
      </c>
      <c r="E17" s="123">
        <f>E18+E19</f>
        <v>42364.5</v>
      </c>
      <c r="F17" s="123">
        <f>F18+F19</f>
        <v>41201.31</v>
      </c>
      <c r="H17" s="21"/>
    </row>
    <row r="18" spans="1:8" ht="24.75" customHeight="1">
      <c r="A18" s="135" t="s">
        <v>936</v>
      </c>
      <c r="B18" s="373"/>
      <c r="C18" s="124" t="s">
        <v>424</v>
      </c>
      <c r="D18" s="197">
        <v>6205.2</v>
      </c>
      <c r="E18" s="197">
        <v>28632.5</v>
      </c>
      <c r="F18" s="197">
        <v>27470.92</v>
      </c>
      <c r="H18" s="21"/>
    </row>
    <row r="19" spans="1:10" ht="45" customHeight="1" thickBot="1">
      <c r="A19" s="135" t="s">
        <v>937</v>
      </c>
      <c r="B19" s="136"/>
      <c r="C19" s="375" t="s">
        <v>869</v>
      </c>
      <c r="D19" s="334">
        <v>1500</v>
      </c>
      <c r="E19" s="334">
        <v>13732</v>
      </c>
      <c r="F19" s="334">
        <v>13730.39</v>
      </c>
      <c r="H19" s="21"/>
      <c r="J19" t="s">
        <v>188</v>
      </c>
    </row>
    <row r="20" spans="1:8" ht="13.5" thickBot="1">
      <c r="A20" s="707" t="s">
        <v>308</v>
      </c>
      <c r="B20" s="708"/>
      <c r="C20" s="125"/>
      <c r="D20" s="108">
        <f>D21+D28</f>
        <v>11212.2</v>
      </c>
      <c r="E20" s="517">
        <f>E21+E28</f>
        <v>13687.2</v>
      </c>
      <c r="F20" s="108">
        <f>F21+F28</f>
        <v>10385.57</v>
      </c>
      <c r="H20" s="21"/>
    </row>
    <row r="21" spans="1:8" ht="12.75">
      <c r="A21" s="127"/>
      <c r="B21" s="111" t="s">
        <v>23</v>
      </c>
      <c r="C21" s="111" t="s">
        <v>24</v>
      </c>
      <c r="D21" s="470">
        <f>D22+D26+D27</f>
        <v>6252</v>
      </c>
      <c r="E21" s="588">
        <f>E22+E26+E27</f>
        <v>12200</v>
      </c>
      <c r="F21" s="588">
        <f>F22+F26+F27</f>
        <v>10211.01</v>
      </c>
      <c r="H21" s="21"/>
    </row>
    <row r="22" spans="1:8" ht="39" customHeight="1">
      <c r="A22" s="139" t="s">
        <v>938</v>
      </c>
      <c r="B22" s="527"/>
      <c r="C22" s="138" t="s">
        <v>440</v>
      </c>
      <c r="D22" s="471">
        <v>5652</v>
      </c>
      <c r="E22" s="400">
        <v>3562</v>
      </c>
      <c r="F22" s="365">
        <v>2674.7</v>
      </c>
      <c r="H22" s="21"/>
    </row>
    <row r="23" spans="1:8" ht="9" customHeight="1">
      <c r="A23" s="129"/>
      <c r="B23" s="130"/>
      <c r="C23" s="131"/>
      <c r="D23" s="146"/>
      <c r="E23" s="146"/>
      <c r="F23" s="146"/>
      <c r="H23" s="21"/>
    </row>
    <row r="24" spans="1:8" ht="12" customHeight="1" thickBot="1">
      <c r="A24" s="129"/>
      <c r="B24" s="130"/>
      <c r="C24" s="131"/>
      <c r="D24" s="105"/>
      <c r="E24" s="105"/>
      <c r="F24" s="105" t="s">
        <v>18</v>
      </c>
      <c r="H24" s="21"/>
    </row>
    <row r="25" spans="1:8" ht="38.25" customHeight="1" thickBot="1">
      <c r="A25" s="106" t="s">
        <v>19</v>
      </c>
      <c r="B25" s="107" t="s">
        <v>20</v>
      </c>
      <c r="C25" s="106" t="s">
        <v>21</v>
      </c>
      <c r="D25" s="205" t="s">
        <v>545</v>
      </c>
      <c r="E25" s="205" t="s">
        <v>546</v>
      </c>
      <c r="F25" s="205" t="s">
        <v>252</v>
      </c>
      <c r="H25" s="21"/>
    </row>
    <row r="26" spans="1:8" ht="21" customHeight="1">
      <c r="A26" s="361" t="s">
        <v>939</v>
      </c>
      <c r="B26" s="377"/>
      <c r="C26" s="625" t="s">
        <v>870</v>
      </c>
      <c r="D26" s="585">
        <v>600</v>
      </c>
      <c r="E26" s="409">
        <v>665</v>
      </c>
      <c r="F26" s="586">
        <v>61.71</v>
      </c>
      <c r="H26" s="21"/>
    </row>
    <row r="27" spans="1:8" ht="43.5" customHeight="1">
      <c r="A27" s="139" t="s">
        <v>940</v>
      </c>
      <c r="B27" s="120"/>
      <c r="C27" s="584" t="s">
        <v>871</v>
      </c>
      <c r="D27" s="334">
        <v>0</v>
      </c>
      <c r="E27" s="334">
        <v>7973</v>
      </c>
      <c r="F27" s="367">
        <v>7474.6</v>
      </c>
      <c r="H27" s="21"/>
    </row>
    <row r="28" spans="1:8" ht="13.5" customHeight="1">
      <c r="A28" s="139"/>
      <c r="B28" s="116" t="s">
        <v>203</v>
      </c>
      <c r="C28" s="376" t="s">
        <v>24</v>
      </c>
      <c r="D28" s="123">
        <f>D29+D30</f>
        <v>4960.2</v>
      </c>
      <c r="E28" s="123">
        <f>E29+E30</f>
        <v>1487.2</v>
      </c>
      <c r="F28" s="372">
        <f>F29+F30</f>
        <v>174.56</v>
      </c>
      <c r="H28" s="21"/>
    </row>
    <row r="29" spans="1:8" ht="12.75" customHeight="1">
      <c r="A29" s="113" t="s">
        <v>941</v>
      </c>
      <c r="B29" s="114"/>
      <c r="C29" s="121" t="s">
        <v>1016</v>
      </c>
      <c r="D29" s="197">
        <v>500</v>
      </c>
      <c r="E29" s="197">
        <v>0</v>
      </c>
      <c r="F29" s="365">
        <v>0</v>
      </c>
      <c r="H29" s="21"/>
    </row>
    <row r="30" spans="1:8" ht="22.5" customHeight="1" thickBot="1">
      <c r="A30" s="113" t="s">
        <v>942</v>
      </c>
      <c r="B30" s="114"/>
      <c r="C30" s="121" t="s">
        <v>594</v>
      </c>
      <c r="D30" s="197">
        <v>4460.2</v>
      </c>
      <c r="E30" s="197">
        <v>1487.2</v>
      </c>
      <c r="F30" s="365">
        <v>174.56</v>
      </c>
      <c r="H30" s="21"/>
    </row>
    <row r="31" spans="1:8" ht="13.5" thickBot="1">
      <c r="A31" s="709" t="s">
        <v>355</v>
      </c>
      <c r="B31" s="710"/>
      <c r="C31" s="97"/>
      <c r="D31" s="126">
        <f>D32+D45</f>
        <v>93333.3</v>
      </c>
      <c r="E31" s="132">
        <f>E32+E45</f>
        <v>271839.8</v>
      </c>
      <c r="F31" s="126">
        <f>F32+F45</f>
        <v>216582.56</v>
      </c>
      <c r="H31" s="21"/>
    </row>
    <row r="32" spans="1:8" ht="13.5" customHeight="1">
      <c r="A32" s="133" t="s">
        <v>310</v>
      </c>
      <c r="B32" s="111" t="s">
        <v>23</v>
      </c>
      <c r="C32" s="111" t="s">
        <v>24</v>
      </c>
      <c r="D32" s="615">
        <f>D33+D34+D35+D36+D37+D38+D39+D40+D41+D42+D43+D44</f>
        <v>66156.5</v>
      </c>
      <c r="E32" s="440">
        <f>E33+E34+E35+E36+E37+E38+E39+E40+E41+E42+E43+E44</f>
        <v>166333.59999999998</v>
      </c>
      <c r="F32" s="404">
        <f>F33+F34+F35+F36+F37+F38+F39+F40+F41+F42+F43+F44</f>
        <v>153434.88999999998</v>
      </c>
      <c r="H32" s="21"/>
    </row>
    <row r="33" spans="1:8" ht="14.25" customHeight="1">
      <c r="A33" s="135" t="s">
        <v>943</v>
      </c>
      <c r="B33" s="168"/>
      <c r="C33" s="619" t="s">
        <v>85</v>
      </c>
      <c r="D33" s="471">
        <v>48599.7</v>
      </c>
      <c r="E33" s="365">
        <v>122729.8</v>
      </c>
      <c r="F33" s="364">
        <v>118524.23</v>
      </c>
      <c r="H33" s="146"/>
    </row>
    <row r="34" spans="1:8" ht="15" customHeight="1" hidden="1">
      <c r="A34" s="135" t="s">
        <v>490</v>
      </c>
      <c r="B34" s="136"/>
      <c r="C34" s="620" t="s">
        <v>452</v>
      </c>
      <c r="D34" s="363">
        <v>0</v>
      </c>
      <c r="E34" s="364">
        <v>0</v>
      </c>
      <c r="F34" s="364">
        <v>0</v>
      </c>
      <c r="H34" s="21"/>
    </row>
    <row r="35" spans="1:8" ht="12" customHeight="1">
      <c r="A35" s="135" t="s">
        <v>944</v>
      </c>
      <c r="B35" s="136"/>
      <c r="C35" s="620" t="s">
        <v>452</v>
      </c>
      <c r="D35" s="363">
        <v>0</v>
      </c>
      <c r="E35" s="364">
        <v>6963.5</v>
      </c>
      <c r="F35" s="364">
        <v>0</v>
      </c>
      <c r="H35" s="21"/>
    </row>
    <row r="36" spans="1:8" ht="54" customHeight="1">
      <c r="A36" s="135" t="s">
        <v>945</v>
      </c>
      <c r="B36" s="137"/>
      <c r="C36" s="138" t="s">
        <v>1017</v>
      </c>
      <c r="D36" s="471">
        <v>15306.8</v>
      </c>
      <c r="E36" s="365">
        <v>18436.6</v>
      </c>
      <c r="F36" s="365">
        <v>17746.25</v>
      </c>
      <c r="H36" s="21"/>
    </row>
    <row r="37" spans="1:8" ht="14.25" customHeight="1" hidden="1">
      <c r="A37" s="135" t="s">
        <v>387</v>
      </c>
      <c r="B37" s="130"/>
      <c r="C37" s="621" t="s">
        <v>327</v>
      </c>
      <c r="D37" s="616">
        <v>0</v>
      </c>
      <c r="E37" s="395">
        <v>0</v>
      </c>
      <c r="F37" s="395">
        <v>0</v>
      </c>
      <c r="H37" s="21"/>
    </row>
    <row r="38" spans="1:8" ht="26.25" customHeight="1" hidden="1">
      <c r="A38" s="113" t="s">
        <v>388</v>
      </c>
      <c r="B38" s="114"/>
      <c r="C38" s="512" t="s">
        <v>377</v>
      </c>
      <c r="D38" s="616">
        <v>0</v>
      </c>
      <c r="E38" s="395">
        <v>0</v>
      </c>
      <c r="F38" s="395">
        <v>0</v>
      </c>
      <c r="H38" s="21"/>
    </row>
    <row r="39" spans="1:8" ht="15" customHeight="1">
      <c r="A39" s="135" t="s">
        <v>946</v>
      </c>
      <c r="B39" s="373"/>
      <c r="C39" s="512" t="s">
        <v>703</v>
      </c>
      <c r="D39" s="616">
        <v>0</v>
      </c>
      <c r="E39" s="395">
        <v>3976</v>
      </c>
      <c r="F39" s="395">
        <v>3188.88</v>
      </c>
      <c r="H39" s="21"/>
    </row>
    <row r="40" spans="1:8" ht="14.25" customHeight="1">
      <c r="A40" s="135" t="s">
        <v>947</v>
      </c>
      <c r="B40" s="373"/>
      <c r="C40" s="512" t="s">
        <v>1042</v>
      </c>
      <c r="D40" s="616">
        <v>0</v>
      </c>
      <c r="E40" s="395">
        <v>4017.9</v>
      </c>
      <c r="F40" s="395">
        <v>3892.47</v>
      </c>
      <c r="H40" s="21"/>
    </row>
    <row r="41" spans="1:8" ht="15" customHeight="1">
      <c r="A41" s="135" t="s">
        <v>948</v>
      </c>
      <c r="B41" s="137"/>
      <c r="C41" s="138" t="s">
        <v>489</v>
      </c>
      <c r="D41" s="471">
        <v>700</v>
      </c>
      <c r="E41" s="365">
        <v>871</v>
      </c>
      <c r="F41" s="365">
        <v>871</v>
      </c>
      <c r="H41" s="21"/>
    </row>
    <row r="42" spans="1:8" ht="12.75" customHeight="1">
      <c r="A42" s="135" t="s">
        <v>949</v>
      </c>
      <c r="B42" s="137"/>
      <c r="C42" s="138" t="s">
        <v>664</v>
      </c>
      <c r="D42" s="471">
        <v>250</v>
      </c>
      <c r="E42" s="365">
        <v>2502.9</v>
      </c>
      <c r="F42" s="365">
        <v>2502.85</v>
      </c>
      <c r="H42" s="21"/>
    </row>
    <row r="43" spans="1:8" ht="12" customHeight="1">
      <c r="A43" s="135" t="s">
        <v>950</v>
      </c>
      <c r="B43" s="137"/>
      <c r="C43" s="481" t="s">
        <v>1019</v>
      </c>
      <c r="D43" s="471">
        <v>0</v>
      </c>
      <c r="E43" s="365">
        <v>1140</v>
      </c>
      <c r="F43" s="365">
        <v>1083.65</v>
      </c>
      <c r="H43" s="21"/>
    </row>
    <row r="44" spans="1:8" ht="33" customHeight="1">
      <c r="A44" s="139" t="s">
        <v>951</v>
      </c>
      <c r="B44" s="279"/>
      <c r="C44" s="481" t="s">
        <v>688</v>
      </c>
      <c r="D44" s="471">
        <v>1300</v>
      </c>
      <c r="E44" s="365">
        <v>5695.9</v>
      </c>
      <c r="F44" s="365">
        <v>5625.56</v>
      </c>
      <c r="H44" s="21"/>
    </row>
    <row r="45" spans="1:8" ht="14.25" customHeight="1">
      <c r="A45" s="139"/>
      <c r="B45" s="117" t="s">
        <v>309</v>
      </c>
      <c r="C45" s="622" t="s">
        <v>24</v>
      </c>
      <c r="D45" s="617">
        <f>D47+D48+D49+D50</f>
        <v>27176.8</v>
      </c>
      <c r="E45" s="446">
        <f>E47+E48+E49+E50</f>
        <v>105506.2</v>
      </c>
      <c r="F45" s="446">
        <f>F47+F48+F49+F50</f>
        <v>63147.67</v>
      </c>
      <c r="H45" s="21"/>
    </row>
    <row r="46" spans="1:8" ht="21" customHeight="1" hidden="1">
      <c r="A46" s="140" t="s">
        <v>491</v>
      </c>
      <c r="B46" s="475"/>
      <c r="C46" s="124" t="s">
        <v>441</v>
      </c>
      <c r="D46" s="618">
        <v>0</v>
      </c>
      <c r="E46" s="463">
        <v>0</v>
      </c>
      <c r="F46" s="529">
        <v>0</v>
      </c>
      <c r="H46" s="21"/>
    </row>
    <row r="47" spans="1:8" ht="78" customHeight="1">
      <c r="A47" s="135" t="s">
        <v>952</v>
      </c>
      <c r="B47" s="136"/>
      <c r="C47" s="138" t="s">
        <v>1043</v>
      </c>
      <c r="D47" s="471">
        <v>27176.8</v>
      </c>
      <c r="E47" s="365">
        <v>83004.9</v>
      </c>
      <c r="F47" s="365">
        <v>57459.73</v>
      </c>
      <c r="H47" s="21"/>
    </row>
    <row r="48" spans="1:8" ht="15" customHeight="1">
      <c r="A48" s="135" t="s">
        <v>953</v>
      </c>
      <c r="B48" s="136"/>
      <c r="C48" s="138" t="s">
        <v>674</v>
      </c>
      <c r="D48" s="471">
        <v>0</v>
      </c>
      <c r="E48" s="365">
        <v>1790</v>
      </c>
      <c r="F48" s="365">
        <v>1790</v>
      </c>
      <c r="H48" s="21"/>
    </row>
    <row r="49" spans="1:8" ht="15" customHeight="1">
      <c r="A49" s="135" t="s">
        <v>954</v>
      </c>
      <c r="B49" s="136"/>
      <c r="C49" s="138" t="s">
        <v>1018</v>
      </c>
      <c r="D49" s="471">
        <v>0</v>
      </c>
      <c r="E49" s="365">
        <v>151</v>
      </c>
      <c r="F49" s="365">
        <v>150.7</v>
      </c>
      <c r="H49" s="21"/>
    </row>
    <row r="50" spans="1:8" ht="14.25" customHeight="1">
      <c r="A50" s="139" t="s">
        <v>955</v>
      </c>
      <c r="B50" s="279"/>
      <c r="C50" s="138" t="s">
        <v>738</v>
      </c>
      <c r="D50" s="471">
        <v>0</v>
      </c>
      <c r="E50" s="365">
        <v>20560.3</v>
      </c>
      <c r="F50" s="365">
        <v>3747.24</v>
      </c>
      <c r="H50" s="21"/>
    </row>
    <row r="51" spans="1:8" ht="22.5" customHeight="1" hidden="1">
      <c r="A51" s="135" t="s">
        <v>492</v>
      </c>
      <c r="B51" s="130"/>
      <c r="C51" s="465" t="s">
        <v>453</v>
      </c>
      <c r="D51" s="401">
        <v>0</v>
      </c>
      <c r="E51" s="365">
        <v>0</v>
      </c>
      <c r="F51" s="195">
        <v>0</v>
      </c>
      <c r="H51" s="21"/>
    </row>
    <row r="52" spans="1:8" ht="22.5" customHeight="1" hidden="1" thickBot="1">
      <c r="A52" s="141" t="s">
        <v>493</v>
      </c>
      <c r="B52" s="142"/>
      <c r="C52" s="445" t="s">
        <v>430</v>
      </c>
      <c r="D52" s="441">
        <v>0</v>
      </c>
      <c r="E52" s="366">
        <v>0</v>
      </c>
      <c r="F52" s="199">
        <v>0</v>
      </c>
      <c r="H52" s="21"/>
    </row>
    <row r="53" spans="1:8" ht="15" customHeight="1">
      <c r="A53" s="129"/>
      <c r="B53" s="130"/>
      <c r="C53" s="131"/>
      <c r="D53" s="146"/>
      <c r="E53" s="146"/>
      <c r="F53" s="146"/>
      <c r="H53" s="21"/>
    </row>
    <row r="54" spans="1:8" ht="10.5" customHeight="1" thickBot="1">
      <c r="A54" s="147"/>
      <c r="B54" s="148"/>
      <c r="C54" s="206"/>
      <c r="D54" s="105"/>
      <c r="E54" s="105"/>
      <c r="F54" s="105" t="s">
        <v>18</v>
      </c>
      <c r="H54" s="21"/>
    </row>
    <row r="55" spans="1:8" ht="40.5" customHeight="1" thickBot="1">
      <c r="A55" s="106" t="s">
        <v>19</v>
      </c>
      <c r="B55" s="107" t="s">
        <v>20</v>
      </c>
      <c r="C55" s="106" t="s">
        <v>21</v>
      </c>
      <c r="D55" s="205" t="s">
        <v>545</v>
      </c>
      <c r="E55" s="205" t="s">
        <v>546</v>
      </c>
      <c r="F55" s="205" t="s">
        <v>252</v>
      </c>
      <c r="H55" s="21"/>
    </row>
    <row r="56" spans="1:8" ht="15" customHeight="1" thickBot="1">
      <c r="A56" s="709" t="s">
        <v>285</v>
      </c>
      <c r="B56" s="710"/>
      <c r="C56" s="150"/>
      <c r="D56" s="126">
        <f>D57+D73</f>
        <v>21290</v>
      </c>
      <c r="E56" s="126">
        <f>E57+E73</f>
        <v>43147.600000000006</v>
      </c>
      <c r="F56" s="126">
        <f>F57+F73</f>
        <v>33196.299999999996</v>
      </c>
      <c r="H56" s="21"/>
    </row>
    <row r="57" spans="1:8" ht="14.25" customHeight="1">
      <c r="A57" s="474" t="s">
        <v>286</v>
      </c>
      <c r="B57" s="110" t="s">
        <v>23</v>
      </c>
      <c r="C57" s="624" t="s">
        <v>24</v>
      </c>
      <c r="D57" s="623">
        <f>D58+D59+D60+D61+D62+D63+D64+D65+D66+D67+D68+D69+D70+D71+D72</f>
        <v>21290</v>
      </c>
      <c r="E57" s="623">
        <f>E58+E59+E60+E61+E62+E63+E64+E65+E66+E67+E68+E69+E70+E71+E72</f>
        <v>42068.200000000004</v>
      </c>
      <c r="F57" s="623">
        <f>F58+F59+F60+F61+F62+F63+F64+F65+F66+F67+F68+F69+F70+F71+F72</f>
        <v>32116.94</v>
      </c>
      <c r="H57" s="21"/>
    </row>
    <row r="58" spans="1:8" ht="23.25" customHeight="1" hidden="1">
      <c r="A58" s="135" t="s">
        <v>494</v>
      </c>
      <c r="B58" s="136"/>
      <c r="C58" s="138" t="s">
        <v>454</v>
      </c>
      <c r="D58" s="197">
        <v>0</v>
      </c>
      <c r="E58" s="197">
        <v>0</v>
      </c>
      <c r="F58" s="197">
        <v>0</v>
      </c>
      <c r="H58" s="21"/>
    </row>
    <row r="59" spans="1:8" ht="21" customHeight="1" hidden="1">
      <c r="A59" s="135" t="s">
        <v>495</v>
      </c>
      <c r="B59" s="136"/>
      <c r="C59" s="138" t="s">
        <v>455</v>
      </c>
      <c r="D59" s="197">
        <v>0</v>
      </c>
      <c r="E59" s="197">
        <v>0</v>
      </c>
      <c r="F59" s="197">
        <v>0</v>
      </c>
      <c r="H59" s="21"/>
    </row>
    <row r="60" spans="1:8" ht="87.75" customHeight="1">
      <c r="A60" s="135" t="s">
        <v>956</v>
      </c>
      <c r="B60" s="23"/>
      <c r="C60" s="124" t="s">
        <v>872</v>
      </c>
      <c r="D60" s="197">
        <v>13300</v>
      </c>
      <c r="E60" s="197">
        <v>11444.5</v>
      </c>
      <c r="F60" s="197">
        <v>9652.75</v>
      </c>
      <c r="H60" s="146"/>
    </row>
    <row r="61" spans="1:8" ht="21.75" customHeight="1">
      <c r="A61" s="135" t="s">
        <v>957</v>
      </c>
      <c r="B61" s="23"/>
      <c r="C61" s="138" t="s">
        <v>1044</v>
      </c>
      <c r="D61" s="197">
        <v>0</v>
      </c>
      <c r="E61" s="197">
        <v>67</v>
      </c>
      <c r="F61" s="197">
        <v>55.86</v>
      </c>
      <c r="H61" s="21"/>
    </row>
    <row r="62" spans="1:8" ht="12.75" customHeight="1">
      <c r="A62" s="135" t="s">
        <v>958</v>
      </c>
      <c r="B62" s="23"/>
      <c r="C62" s="138" t="s">
        <v>452</v>
      </c>
      <c r="D62" s="197">
        <v>0</v>
      </c>
      <c r="E62" s="197">
        <v>6963.5</v>
      </c>
      <c r="F62" s="197">
        <v>0</v>
      </c>
      <c r="H62" s="21"/>
    </row>
    <row r="63" spans="1:8" ht="16.5" customHeight="1">
      <c r="A63" s="135" t="s">
        <v>959</v>
      </c>
      <c r="B63" s="23"/>
      <c r="C63" s="138" t="s">
        <v>730</v>
      </c>
      <c r="D63" s="197">
        <v>0</v>
      </c>
      <c r="E63" s="197">
        <v>24.2</v>
      </c>
      <c r="F63" s="197">
        <v>24.2</v>
      </c>
      <c r="H63" s="21"/>
    </row>
    <row r="64" spans="1:8" ht="33.75" customHeight="1">
      <c r="A64" s="135" t="s">
        <v>960</v>
      </c>
      <c r="B64" s="23"/>
      <c r="C64" s="138" t="s">
        <v>731</v>
      </c>
      <c r="D64" s="197">
        <v>610</v>
      </c>
      <c r="E64" s="197">
        <v>570</v>
      </c>
      <c r="F64" s="197">
        <v>165.21</v>
      </c>
      <c r="H64" s="21"/>
    </row>
    <row r="65" spans="1:8" ht="22.5" customHeight="1" hidden="1">
      <c r="A65" s="135" t="s">
        <v>496</v>
      </c>
      <c r="B65" s="23"/>
      <c r="C65" s="138" t="s">
        <v>484</v>
      </c>
      <c r="D65" s="197">
        <v>0</v>
      </c>
      <c r="E65" s="197">
        <v>0</v>
      </c>
      <c r="F65" s="197">
        <v>0</v>
      </c>
      <c r="H65" s="21"/>
    </row>
    <row r="66" spans="1:8" ht="23.25" customHeight="1">
      <c r="A66" s="135" t="s">
        <v>961</v>
      </c>
      <c r="B66" s="23"/>
      <c r="C66" s="138" t="s">
        <v>732</v>
      </c>
      <c r="D66" s="197">
        <v>0</v>
      </c>
      <c r="E66" s="197">
        <v>376.9</v>
      </c>
      <c r="F66" s="197">
        <v>376.9</v>
      </c>
      <c r="H66" s="21"/>
    </row>
    <row r="67" spans="1:8" ht="18.75" customHeight="1">
      <c r="A67" s="135" t="s">
        <v>962</v>
      </c>
      <c r="B67" s="23"/>
      <c r="C67" s="138" t="s">
        <v>668</v>
      </c>
      <c r="D67" s="197">
        <v>0</v>
      </c>
      <c r="E67" s="197">
        <v>439</v>
      </c>
      <c r="F67" s="197">
        <v>413.43</v>
      </c>
      <c r="H67" s="21"/>
    </row>
    <row r="68" spans="1:8" ht="25.5" customHeight="1">
      <c r="A68" s="135" t="s">
        <v>963</v>
      </c>
      <c r="B68" s="23"/>
      <c r="C68" s="138" t="s">
        <v>733</v>
      </c>
      <c r="D68" s="197">
        <v>0</v>
      </c>
      <c r="E68" s="197">
        <v>230</v>
      </c>
      <c r="F68" s="197">
        <v>203.33</v>
      </c>
      <c r="G68" s="21"/>
      <c r="H68" s="21"/>
    </row>
    <row r="69" spans="1:8" ht="17.25" customHeight="1">
      <c r="A69" s="135" t="s">
        <v>964</v>
      </c>
      <c r="B69" s="23"/>
      <c r="C69" s="138" t="s">
        <v>665</v>
      </c>
      <c r="D69" s="197">
        <v>0</v>
      </c>
      <c r="E69" s="197">
        <v>1645.4</v>
      </c>
      <c r="F69" s="197">
        <v>1549.46</v>
      </c>
      <c r="H69" s="21"/>
    </row>
    <row r="70" spans="1:8" ht="22.5" customHeight="1">
      <c r="A70" s="135" t="s">
        <v>965</v>
      </c>
      <c r="B70" s="23"/>
      <c r="C70" s="138" t="s">
        <v>734</v>
      </c>
      <c r="D70" s="197">
        <v>0</v>
      </c>
      <c r="E70" s="197">
        <v>9598.7</v>
      </c>
      <c r="F70" s="197">
        <v>8966.8</v>
      </c>
      <c r="G70" s="21"/>
      <c r="H70" s="21"/>
    </row>
    <row r="71" spans="1:8" ht="12.75" customHeight="1">
      <c r="A71" s="135" t="s">
        <v>966</v>
      </c>
      <c r="B71" s="137"/>
      <c r="C71" s="280" t="s">
        <v>486</v>
      </c>
      <c r="D71" s="197">
        <v>0</v>
      </c>
      <c r="E71" s="197">
        <v>220</v>
      </c>
      <c r="F71" s="197">
        <v>220</v>
      </c>
      <c r="H71" s="21"/>
    </row>
    <row r="72" spans="1:8" ht="22.5" customHeight="1">
      <c r="A72" s="139" t="s">
        <v>967</v>
      </c>
      <c r="B72" s="130"/>
      <c r="C72" s="138" t="s">
        <v>595</v>
      </c>
      <c r="D72" s="197">
        <v>7380</v>
      </c>
      <c r="E72" s="197">
        <v>10489</v>
      </c>
      <c r="F72" s="197">
        <v>10489</v>
      </c>
      <c r="H72" s="21"/>
    </row>
    <row r="73" spans="1:8" ht="12.75" customHeight="1">
      <c r="A73" s="139"/>
      <c r="B73" s="117" t="s">
        <v>309</v>
      </c>
      <c r="C73" s="622" t="s">
        <v>24</v>
      </c>
      <c r="D73" s="617">
        <f>D74</f>
        <v>0</v>
      </c>
      <c r="E73" s="446">
        <f>E74</f>
        <v>1079.4</v>
      </c>
      <c r="F73" s="446">
        <f>F74</f>
        <v>1079.36</v>
      </c>
      <c r="H73" s="21"/>
    </row>
    <row r="74" spans="1:8" ht="23.25" customHeight="1" thickBot="1">
      <c r="A74" s="140" t="s">
        <v>968</v>
      </c>
      <c r="B74" s="475"/>
      <c r="C74" s="121" t="s">
        <v>689</v>
      </c>
      <c r="D74" s="640">
        <v>0</v>
      </c>
      <c r="E74" s="493">
        <v>1079.4</v>
      </c>
      <c r="F74" s="641">
        <v>1079.36</v>
      </c>
      <c r="H74" s="21"/>
    </row>
    <row r="75" spans="1:8" ht="26.25" customHeight="1" hidden="1">
      <c r="A75" s="140" t="s">
        <v>497</v>
      </c>
      <c r="B75" s="454"/>
      <c r="C75" s="467" t="s">
        <v>485</v>
      </c>
      <c r="D75" s="493">
        <v>0</v>
      </c>
      <c r="E75" s="494">
        <v>0</v>
      </c>
      <c r="F75" s="495">
        <v>0</v>
      </c>
      <c r="H75" s="21"/>
    </row>
    <row r="76" spans="1:8" ht="15" customHeight="1" hidden="1" thickBot="1">
      <c r="A76" s="141" t="s">
        <v>498</v>
      </c>
      <c r="B76" s="466"/>
      <c r="C76" s="464" t="s">
        <v>434</v>
      </c>
      <c r="D76" s="496">
        <v>0</v>
      </c>
      <c r="E76" s="497">
        <v>0</v>
      </c>
      <c r="F76" s="497">
        <v>0</v>
      </c>
      <c r="H76" s="21"/>
    </row>
    <row r="77" spans="1:8" ht="13.5" thickBot="1">
      <c r="A77" s="709" t="s">
        <v>356</v>
      </c>
      <c r="B77" s="710"/>
      <c r="C77" s="150"/>
      <c r="D77" s="126">
        <f>D78</f>
        <v>14534.3</v>
      </c>
      <c r="E77" s="126">
        <f>E78</f>
        <v>14017.3</v>
      </c>
      <c r="F77" s="126">
        <f>F78</f>
        <v>13850.55</v>
      </c>
      <c r="H77" s="21"/>
    </row>
    <row r="78" spans="1:8" ht="12.75" customHeight="1">
      <c r="A78" s="151" t="s">
        <v>315</v>
      </c>
      <c r="B78" s="134" t="s">
        <v>23</v>
      </c>
      <c r="C78" s="111" t="s">
        <v>24</v>
      </c>
      <c r="D78" s="144">
        <f>D79+D83+D84+D85+D86+D87</f>
        <v>14534.3</v>
      </c>
      <c r="E78" s="144">
        <f>E79+E83+E84+E85+E86+E87</f>
        <v>14017.3</v>
      </c>
      <c r="F78" s="144">
        <f>F79+F83+F84+F85+F86+F87</f>
        <v>13850.55</v>
      </c>
      <c r="H78" s="21"/>
    </row>
    <row r="79" spans="1:8" ht="34.5" customHeight="1">
      <c r="A79" s="443" t="s">
        <v>969</v>
      </c>
      <c r="B79" s="589"/>
      <c r="C79" s="85" t="s">
        <v>538</v>
      </c>
      <c r="D79" s="197">
        <v>8565</v>
      </c>
      <c r="E79" s="197">
        <v>8565</v>
      </c>
      <c r="F79" s="197">
        <v>8505.74</v>
      </c>
      <c r="H79" s="21"/>
    </row>
    <row r="80" spans="1:8" ht="43.5" customHeight="1">
      <c r="A80" s="129"/>
      <c r="B80" s="130"/>
      <c r="C80" s="131"/>
      <c r="D80" s="146"/>
      <c r="E80" s="146"/>
      <c r="F80" s="146"/>
      <c r="H80" s="21"/>
    </row>
    <row r="81" spans="1:8" ht="21" customHeight="1" thickBot="1">
      <c r="A81" s="129"/>
      <c r="B81" s="130"/>
      <c r="C81" s="131"/>
      <c r="D81" s="105"/>
      <c r="E81" s="105"/>
      <c r="F81" s="105" t="s">
        <v>18</v>
      </c>
      <c r="H81" s="21"/>
    </row>
    <row r="82" spans="1:8" ht="33" customHeight="1" thickBot="1">
      <c r="A82" s="106" t="s">
        <v>19</v>
      </c>
      <c r="B82" s="169" t="s">
        <v>20</v>
      </c>
      <c r="C82" s="106" t="s">
        <v>21</v>
      </c>
      <c r="D82" s="205" t="s">
        <v>545</v>
      </c>
      <c r="E82" s="628" t="s">
        <v>546</v>
      </c>
      <c r="F82" s="205" t="s">
        <v>252</v>
      </c>
      <c r="H82" s="21"/>
    </row>
    <row r="83" spans="1:8" ht="33.75" customHeight="1">
      <c r="A83" s="135" t="s">
        <v>970</v>
      </c>
      <c r="B83" s="137"/>
      <c r="C83" s="115" t="s">
        <v>690</v>
      </c>
      <c r="D83" s="198">
        <v>288.9</v>
      </c>
      <c r="E83" s="616">
        <v>288.9</v>
      </c>
      <c r="F83" s="395">
        <v>231.64</v>
      </c>
      <c r="H83" s="21"/>
    </row>
    <row r="84" spans="1:8" ht="12" customHeight="1">
      <c r="A84" s="135" t="s">
        <v>971</v>
      </c>
      <c r="B84" s="137"/>
      <c r="C84" s="138" t="s">
        <v>666</v>
      </c>
      <c r="D84" s="198">
        <v>0</v>
      </c>
      <c r="E84" s="616">
        <v>76</v>
      </c>
      <c r="F84" s="395">
        <v>76</v>
      </c>
      <c r="H84" s="21"/>
    </row>
    <row r="85" spans="1:8" ht="45" customHeight="1">
      <c r="A85" s="135" t="s">
        <v>972</v>
      </c>
      <c r="B85" s="137"/>
      <c r="C85" s="138" t="s">
        <v>873</v>
      </c>
      <c r="D85" s="198">
        <v>2430.4</v>
      </c>
      <c r="E85" s="616">
        <v>1837.4</v>
      </c>
      <c r="F85" s="395">
        <v>1787.17</v>
      </c>
      <c r="H85" s="21"/>
    </row>
    <row r="86" spans="1:8" ht="23.25" customHeight="1" hidden="1">
      <c r="A86" s="135" t="s">
        <v>499</v>
      </c>
      <c r="B86" s="137"/>
      <c r="C86" s="138" t="s">
        <v>425</v>
      </c>
      <c r="D86" s="198">
        <v>0</v>
      </c>
      <c r="E86" s="616">
        <v>0</v>
      </c>
      <c r="F86" s="395">
        <v>0</v>
      </c>
      <c r="H86" s="21"/>
    </row>
    <row r="87" spans="1:8" ht="18.75" customHeight="1" thickBot="1">
      <c r="A87" s="141" t="s">
        <v>973</v>
      </c>
      <c r="B87" s="477"/>
      <c r="C87" s="407" t="s">
        <v>1059</v>
      </c>
      <c r="D87" s="196">
        <v>3250</v>
      </c>
      <c r="E87" s="629">
        <v>3250</v>
      </c>
      <c r="F87" s="633">
        <v>3250</v>
      </c>
      <c r="H87" s="21"/>
    </row>
    <row r="88" spans="1:8" ht="47.25" customHeight="1" hidden="1">
      <c r="A88" s="483" t="s">
        <v>326</v>
      </c>
      <c r="B88" s="472"/>
      <c r="C88" s="476" t="s">
        <v>331</v>
      </c>
      <c r="D88" s="195">
        <v>0</v>
      </c>
      <c r="E88" s="363">
        <v>0</v>
      </c>
      <c r="F88" s="364">
        <v>0</v>
      </c>
      <c r="H88" s="21"/>
    </row>
    <row r="89" spans="1:8" ht="24.75" customHeight="1" hidden="1" thickBot="1">
      <c r="A89" s="335" t="s">
        <v>389</v>
      </c>
      <c r="B89" s="336"/>
      <c r="C89" s="145" t="s">
        <v>378</v>
      </c>
      <c r="D89" s="196">
        <v>0</v>
      </c>
      <c r="E89" s="629">
        <v>0</v>
      </c>
      <c r="F89" s="633">
        <v>0</v>
      </c>
      <c r="H89" s="21"/>
    </row>
    <row r="90" spans="1:8" ht="14.25" customHeight="1" thickBot="1">
      <c r="A90" s="709" t="s">
        <v>311</v>
      </c>
      <c r="B90" s="710"/>
      <c r="C90" s="97"/>
      <c r="D90" s="126">
        <f>D91+D96</f>
        <v>1713.5</v>
      </c>
      <c r="E90" s="126">
        <f>E91+E96</f>
        <v>2681.5</v>
      </c>
      <c r="F90" s="126">
        <f>F91+F96</f>
        <v>1677.8</v>
      </c>
      <c r="H90" s="21"/>
    </row>
    <row r="91" spans="1:8" ht="12.75">
      <c r="A91" s="382" t="s">
        <v>312</v>
      </c>
      <c r="B91" s="111" t="s">
        <v>313</v>
      </c>
      <c r="C91" s="111" t="s">
        <v>24</v>
      </c>
      <c r="D91" s="378">
        <f>D92+D93+D94+D95</f>
        <v>1713.5</v>
      </c>
      <c r="E91" s="404">
        <f>E92+E93+E94+E95</f>
        <v>2046.5</v>
      </c>
      <c r="F91" s="404">
        <f>F92+F93+F94+F95</f>
        <v>1042.8</v>
      </c>
      <c r="H91" s="21"/>
    </row>
    <row r="92" spans="1:8" ht="12.75">
      <c r="A92" s="578" t="s">
        <v>974</v>
      </c>
      <c r="B92" s="577"/>
      <c r="C92" s="626" t="s">
        <v>577</v>
      </c>
      <c r="D92" s="645">
        <v>1000</v>
      </c>
      <c r="E92" s="646">
        <v>1000</v>
      </c>
      <c r="F92" s="646">
        <v>0</v>
      </c>
      <c r="H92" s="21"/>
    </row>
    <row r="93" spans="1:8" ht="22.5" customHeight="1">
      <c r="A93" s="170" t="s">
        <v>975</v>
      </c>
      <c r="B93" s="575"/>
      <c r="C93" s="444" t="s">
        <v>596</v>
      </c>
      <c r="D93" s="406">
        <v>549.5</v>
      </c>
      <c r="E93" s="365">
        <v>822.5</v>
      </c>
      <c r="F93" s="365">
        <v>818.8</v>
      </c>
      <c r="H93" s="21"/>
    </row>
    <row r="94" spans="1:8" ht="12.75" customHeight="1">
      <c r="A94" s="135" t="s">
        <v>500</v>
      </c>
      <c r="B94" s="30"/>
      <c r="C94" s="138" t="s">
        <v>874</v>
      </c>
      <c r="D94" s="405">
        <v>0</v>
      </c>
      <c r="E94" s="379">
        <v>50</v>
      </c>
      <c r="F94" s="379">
        <v>50</v>
      </c>
      <c r="H94" s="21"/>
    </row>
    <row r="95" spans="1:8" ht="13.5" customHeight="1">
      <c r="A95" s="170" t="s">
        <v>976</v>
      </c>
      <c r="B95" s="380"/>
      <c r="C95" s="381" t="s">
        <v>487</v>
      </c>
      <c r="D95" s="406">
        <v>164</v>
      </c>
      <c r="E95" s="365">
        <v>174</v>
      </c>
      <c r="F95" s="365">
        <v>174</v>
      </c>
      <c r="H95" s="21"/>
    </row>
    <row r="96" spans="1:8" ht="12.75">
      <c r="A96" s="443"/>
      <c r="B96" s="116" t="s">
        <v>203</v>
      </c>
      <c r="C96" s="168" t="s">
        <v>24</v>
      </c>
      <c r="D96" s="370">
        <f>D98</f>
        <v>0</v>
      </c>
      <c r="E96" s="372">
        <f>E98</f>
        <v>635</v>
      </c>
      <c r="F96" s="372">
        <f>F98</f>
        <v>635</v>
      </c>
      <c r="H96" s="21"/>
    </row>
    <row r="97" spans="1:8" ht="23.25" customHeight="1" hidden="1">
      <c r="A97" s="135" t="s">
        <v>501</v>
      </c>
      <c r="B97" s="473"/>
      <c r="C97" s="469" t="s">
        <v>442</v>
      </c>
      <c r="D97" s="455">
        <v>0</v>
      </c>
      <c r="E97" s="372">
        <v>0</v>
      </c>
      <c r="F97" s="372">
        <v>0</v>
      </c>
      <c r="H97" s="21"/>
    </row>
    <row r="98" spans="1:8" ht="33" customHeight="1" thickBot="1">
      <c r="A98" s="468" t="s">
        <v>977</v>
      </c>
      <c r="B98" s="456"/>
      <c r="C98" s="642" t="s">
        <v>735</v>
      </c>
      <c r="D98" s="643">
        <v>0</v>
      </c>
      <c r="E98" s="496">
        <v>635</v>
      </c>
      <c r="F98" s="644">
        <v>635</v>
      </c>
      <c r="H98" s="21"/>
    </row>
    <row r="99" spans="1:8" ht="14.25" customHeight="1" thickBot="1">
      <c r="A99" s="709" t="s">
        <v>314</v>
      </c>
      <c r="B99" s="710"/>
      <c r="C99" s="97"/>
      <c r="D99" s="579">
        <f>D100+D105</f>
        <v>14506.7</v>
      </c>
      <c r="E99" s="126">
        <f>E100+E105</f>
        <v>87981.4</v>
      </c>
      <c r="F99" s="126">
        <f>F100+F105</f>
        <v>6223.049999999999</v>
      </c>
      <c r="H99" s="21"/>
    </row>
    <row r="100" spans="1:8" ht="12.75">
      <c r="A100" s="208" t="s">
        <v>127</v>
      </c>
      <c r="B100" s="110" t="s">
        <v>203</v>
      </c>
      <c r="C100" s="111" t="s">
        <v>24</v>
      </c>
      <c r="D100" s="378">
        <f>D101+D102+D103+D104</f>
        <v>14026.7</v>
      </c>
      <c r="E100" s="440">
        <f>E101+E102+E103+E104</f>
        <v>87426.4</v>
      </c>
      <c r="F100" s="404">
        <f>F101+F102+F103+F104</f>
        <v>5799.03</v>
      </c>
      <c r="H100" s="21"/>
    </row>
    <row r="101" spans="1:8" ht="21" customHeight="1" hidden="1">
      <c r="A101" s="155" t="s">
        <v>82</v>
      </c>
      <c r="B101" s="152"/>
      <c r="C101" s="85" t="s">
        <v>265</v>
      </c>
      <c r="D101" s="580">
        <v>0</v>
      </c>
      <c r="E101" s="631">
        <v>0</v>
      </c>
      <c r="F101" s="582">
        <v>0</v>
      </c>
      <c r="H101" s="21"/>
    </row>
    <row r="102" spans="1:8" ht="24" customHeight="1">
      <c r="A102" s="156" t="s">
        <v>978</v>
      </c>
      <c r="B102" s="137"/>
      <c r="C102" s="160" t="s">
        <v>740</v>
      </c>
      <c r="D102" s="471">
        <v>500</v>
      </c>
      <c r="E102" s="401">
        <v>73899.7</v>
      </c>
      <c r="F102" s="365">
        <v>5354.09</v>
      </c>
      <c r="H102" s="21"/>
    </row>
    <row r="103" spans="1:8" ht="14.25" customHeight="1">
      <c r="A103" s="156" t="s">
        <v>979</v>
      </c>
      <c r="B103" s="137"/>
      <c r="C103" s="160" t="s">
        <v>349</v>
      </c>
      <c r="D103" s="471">
        <v>13026.7</v>
      </c>
      <c r="E103" s="401">
        <v>13026.7</v>
      </c>
      <c r="F103" s="365">
        <v>0</v>
      </c>
      <c r="H103" s="21"/>
    </row>
    <row r="104" spans="1:8" ht="25.5" customHeight="1">
      <c r="A104" s="156" t="s">
        <v>980</v>
      </c>
      <c r="B104" s="157"/>
      <c r="C104" s="85" t="s">
        <v>456</v>
      </c>
      <c r="D104" s="471">
        <v>500</v>
      </c>
      <c r="E104" s="632">
        <v>500</v>
      </c>
      <c r="F104" s="583">
        <v>444.94</v>
      </c>
      <c r="H104" s="21"/>
    </row>
    <row r="105" spans="1:8" ht="12" customHeight="1">
      <c r="A105" s="158" t="s">
        <v>128</v>
      </c>
      <c r="B105" s="116" t="s">
        <v>23</v>
      </c>
      <c r="C105" s="128" t="s">
        <v>24</v>
      </c>
      <c r="D105" s="370">
        <f>D106+D107+D108</f>
        <v>480</v>
      </c>
      <c r="E105" s="630">
        <f>E106+E107+E108</f>
        <v>555</v>
      </c>
      <c r="F105" s="372">
        <f>F106+F107+F108</f>
        <v>424.02</v>
      </c>
      <c r="H105" s="21"/>
    </row>
    <row r="106" spans="1:8" ht="29.25" customHeight="1">
      <c r="A106" s="159" t="s">
        <v>981</v>
      </c>
      <c r="B106" s="29"/>
      <c r="C106" s="160" t="s">
        <v>320</v>
      </c>
      <c r="D106" s="471">
        <v>430</v>
      </c>
      <c r="E106" s="401">
        <v>430</v>
      </c>
      <c r="F106" s="365">
        <v>310.12</v>
      </c>
      <c r="H106" s="21"/>
    </row>
    <row r="107" spans="1:8" ht="27.75" customHeight="1" hidden="1">
      <c r="A107" s="156">
        <v>848</v>
      </c>
      <c r="B107" s="149"/>
      <c r="C107" s="161" t="s">
        <v>129</v>
      </c>
      <c r="D107" s="471"/>
      <c r="E107" s="401"/>
      <c r="F107" s="365"/>
      <c r="H107" s="21"/>
    </row>
    <row r="108" spans="1:8" ht="24.75" customHeight="1" thickBot="1">
      <c r="A108" s="505" t="s">
        <v>982</v>
      </c>
      <c r="B108" s="506"/>
      <c r="C108" s="507" t="s">
        <v>875</v>
      </c>
      <c r="D108" s="581">
        <v>50</v>
      </c>
      <c r="E108" s="441">
        <v>125</v>
      </c>
      <c r="F108" s="366">
        <v>113.9</v>
      </c>
      <c r="H108" s="21"/>
    </row>
    <row r="109" spans="1:8" ht="17.25" customHeight="1">
      <c r="A109" s="504"/>
      <c r="B109" s="15"/>
      <c r="C109" s="162"/>
      <c r="D109" s="146"/>
      <c r="E109" s="146"/>
      <c r="F109" s="146"/>
      <c r="H109" s="21"/>
    </row>
    <row r="110" spans="1:8" ht="17.25" customHeight="1">
      <c r="A110" s="504"/>
      <c r="B110" s="15"/>
      <c r="C110" s="162"/>
      <c r="D110" s="146"/>
      <c r="E110" s="146"/>
      <c r="F110" s="146"/>
      <c r="H110" s="21"/>
    </row>
    <row r="111" spans="1:8" ht="14.25" customHeight="1" thickBot="1">
      <c r="A111" s="163"/>
      <c r="B111" s="130"/>
      <c r="C111" s="130"/>
      <c r="D111" s="105"/>
      <c r="E111" s="105"/>
      <c r="F111" s="105" t="s">
        <v>18</v>
      </c>
      <c r="H111" s="21"/>
    </row>
    <row r="112" spans="1:8" ht="40.5" customHeight="1" thickBot="1">
      <c r="A112" s="106" t="s">
        <v>19</v>
      </c>
      <c r="B112" s="153" t="s">
        <v>20</v>
      </c>
      <c r="C112" s="106" t="s">
        <v>21</v>
      </c>
      <c r="D112" s="205" t="s">
        <v>545</v>
      </c>
      <c r="E112" s="205" t="s">
        <v>546</v>
      </c>
      <c r="F112" s="205" t="s">
        <v>252</v>
      </c>
      <c r="H112" s="21"/>
    </row>
    <row r="113" spans="1:8" ht="13.5" customHeight="1" thickBot="1">
      <c r="A113" s="696" t="s">
        <v>189</v>
      </c>
      <c r="B113" s="697"/>
      <c r="C113" s="143"/>
      <c r="D113" s="126">
        <f>D114+D116+D156</f>
        <v>187097.8</v>
      </c>
      <c r="E113" s="164">
        <f>E114+E116+E156</f>
        <v>194406.3</v>
      </c>
      <c r="F113" s="164">
        <f>F114+F116+F156</f>
        <v>183477.26999999996</v>
      </c>
      <c r="H113" s="21"/>
    </row>
    <row r="114" spans="1:8" ht="12.75">
      <c r="A114" s="165" t="s">
        <v>190</v>
      </c>
      <c r="B114" s="111" t="s">
        <v>23</v>
      </c>
      <c r="C114" s="111" t="s">
        <v>24</v>
      </c>
      <c r="D114" s="144">
        <f>D115</f>
        <v>15340.8</v>
      </c>
      <c r="E114" s="144">
        <f>E115</f>
        <v>14560.7</v>
      </c>
      <c r="F114" s="144">
        <f>F115</f>
        <v>14526.61</v>
      </c>
      <c r="H114" s="21"/>
    </row>
    <row r="115" spans="1:8" ht="21" customHeight="1">
      <c r="A115" s="166" t="s">
        <v>983</v>
      </c>
      <c r="B115" s="2"/>
      <c r="C115" s="587" t="s">
        <v>597</v>
      </c>
      <c r="D115" s="197">
        <v>15340.8</v>
      </c>
      <c r="E115" s="197">
        <v>14560.7</v>
      </c>
      <c r="F115" s="197">
        <v>14526.61</v>
      </c>
      <c r="G115" s="21"/>
      <c r="H115" s="21"/>
    </row>
    <row r="116" spans="1:8" ht="12.75">
      <c r="A116" s="167" t="s">
        <v>148</v>
      </c>
      <c r="B116" s="168" t="s">
        <v>23</v>
      </c>
      <c r="C116" s="117" t="s">
        <v>24</v>
      </c>
      <c r="D116" s="123">
        <f>D117+D118+D119+D120+D121+D122+D123+D124+D125+D126+D127+D128+D129+D130+D131+D132+D139+D140+D141+D142+D143+D144+D145+D146+D147+D148+D149+D150+D151</f>
        <v>167207</v>
      </c>
      <c r="E116" s="123">
        <f>E117+E118+E119+E120+E121+E122+E123+E124+E125+E126+E127+E128+E129+E130+E131+E132+E139+E140+E141+E142+E143+E144+E145+E146+E147+E148+E149+E150+E151</f>
        <v>174158.59999999998</v>
      </c>
      <c r="F116" s="123">
        <f>F117+F118+F119+F120+F121+F122+F123+F124+F125+F126+F127+F128+F129+F130+F131+F132+F139+F140+F141+F142+F143+F144+F145+F146+F147+F148+F149+F150+F151</f>
        <v>163691.22999999995</v>
      </c>
      <c r="H116" s="21"/>
    </row>
    <row r="117" spans="1:8" ht="21.75" customHeight="1">
      <c r="A117" s="140" t="s">
        <v>984</v>
      </c>
      <c r="B117" s="152"/>
      <c r="C117" s="85" t="s">
        <v>598</v>
      </c>
      <c r="D117" s="197">
        <v>6666.6</v>
      </c>
      <c r="E117" s="197">
        <v>3625.7</v>
      </c>
      <c r="F117" s="197">
        <v>3012.53</v>
      </c>
      <c r="H117" s="21"/>
    </row>
    <row r="118" spans="1:8" ht="24.75" customHeight="1">
      <c r="A118" s="135" t="s">
        <v>985</v>
      </c>
      <c r="B118" s="137"/>
      <c r="C118" s="85" t="s">
        <v>599</v>
      </c>
      <c r="D118" s="197">
        <v>130</v>
      </c>
      <c r="E118" s="197">
        <v>180</v>
      </c>
      <c r="F118" s="197">
        <v>170.2</v>
      </c>
      <c r="H118" s="21"/>
    </row>
    <row r="119" spans="1:8" ht="26.25" customHeight="1">
      <c r="A119" s="135" t="s">
        <v>986</v>
      </c>
      <c r="B119" s="137"/>
      <c r="C119" s="85" t="s">
        <v>667</v>
      </c>
      <c r="D119" s="197">
        <v>130</v>
      </c>
      <c r="E119" s="197">
        <v>180</v>
      </c>
      <c r="F119" s="197">
        <v>167.14</v>
      </c>
      <c r="H119" s="21"/>
    </row>
    <row r="120" spans="1:8" ht="36" customHeight="1">
      <c r="A120" s="135" t="s">
        <v>987</v>
      </c>
      <c r="B120" s="137"/>
      <c r="C120" s="85" t="s">
        <v>691</v>
      </c>
      <c r="D120" s="197">
        <v>130</v>
      </c>
      <c r="E120" s="197">
        <v>180</v>
      </c>
      <c r="F120" s="197">
        <v>178.89</v>
      </c>
      <c r="H120" s="21"/>
    </row>
    <row r="121" spans="1:8" ht="15.75" customHeight="1">
      <c r="A121" s="135" t="s">
        <v>988</v>
      </c>
      <c r="B121" s="137"/>
      <c r="C121" s="138" t="s">
        <v>668</v>
      </c>
      <c r="D121" s="197">
        <v>100</v>
      </c>
      <c r="E121" s="197">
        <v>100</v>
      </c>
      <c r="F121" s="197">
        <v>96.02</v>
      </c>
      <c r="H121" s="21"/>
    </row>
    <row r="122" spans="1:8" ht="36" customHeight="1">
      <c r="A122" s="135" t="s">
        <v>989</v>
      </c>
      <c r="B122" s="137"/>
      <c r="C122" s="85" t="s">
        <v>600</v>
      </c>
      <c r="D122" s="197">
        <v>2256.5</v>
      </c>
      <c r="E122" s="197">
        <v>690.4</v>
      </c>
      <c r="F122" s="197">
        <v>520.11</v>
      </c>
      <c r="H122" s="21"/>
    </row>
    <row r="123" spans="1:8" ht="36" customHeight="1">
      <c r="A123" s="135" t="s">
        <v>989</v>
      </c>
      <c r="B123" s="137"/>
      <c r="C123" s="85" t="s">
        <v>876</v>
      </c>
      <c r="D123" s="197">
        <v>1000</v>
      </c>
      <c r="E123" s="197">
        <v>297.2</v>
      </c>
      <c r="F123" s="197">
        <v>126.26</v>
      </c>
      <c r="H123" s="21"/>
    </row>
    <row r="124" spans="1:8" ht="12.75" customHeight="1">
      <c r="A124" s="135" t="s">
        <v>983</v>
      </c>
      <c r="B124" s="137"/>
      <c r="C124" s="85" t="s">
        <v>426</v>
      </c>
      <c r="D124" s="197">
        <v>122574.5</v>
      </c>
      <c r="E124" s="197">
        <v>123722.2</v>
      </c>
      <c r="F124" s="197">
        <v>121864.65</v>
      </c>
      <c r="G124" s="21"/>
      <c r="H124" s="21"/>
    </row>
    <row r="125" spans="1:8" ht="23.25" customHeight="1">
      <c r="A125" s="135" t="s">
        <v>990</v>
      </c>
      <c r="B125" s="137"/>
      <c r="C125" s="85" t="s">
        <v>578</v>
      </c>
      <c r="D125" s="197">
        <v>0</v>
      </c>
      <c r="E125" s="197">
        <v>1352.3</v>
      </c>
      <c r="F125" s="197">
        <v>1301.8</v>
      </c>
      <c r="H125" s="21"/>
    </row>
    <row r="126" spans="1:8" ht="45" customHeight="1">
      <c r="A126" s="135" t="s">
        <v>991</v>
      </c>
      <c r="B126" s="137"/>
      <c r="C126" s="85" t="s">
        <v>877</v>
      </c>
      <c r="D126" s="197">
        <v>3786.8</v>
      </c>
      <c r="E126" s="197">
        <v>4949.2</v>
      </c>
      <c r="F126" s="197">
        <v>3268.81</v>
      </c>
      <c r="H126" s="21"/>
    </row>
    <row r="127" spans="1:8" ht="32.25" customHeight="1">
      <c r="A127" s="135" t="s">
        <v>991</v>
      </c>
      <c r="B127" s="137"/>
      <c r="C127" s="85" t="s">
        <v>669</v>
      </c>
      <c r="D127" s="197">
        <v>1720.2</v>
      </c>
      <c r="E127" s="197">
        <v>2402.9</v>
      </c>
      <c r="F127" s="197">
        <v>2005.45</v>
      </c>
      <c r="H127" s="21"/>
    </row>
    <row r="128" spans="1:8" ht="35.25" customHeight="1" hidden="1">
      <c r="A128" s="135" t="s">
        <v>0</v>
      </c>
      <c r="B128" s="137"/>
      <c r="C128" s="85" t="s">
        <v>323</v>
      </c>
      <c r="D128" s="197"/>
      <c r="E128" s="197"/>
      <c r="F128" s="197"/>
      <c r="H128" s="21"/>
    </row>
    <row r="129" spans="1:8" ht="24" customHeight="1" hidden="1">
      <c r="A129" s="530" t="s">
        <v>543</v>
      </c>
      <c r="B129" s="137"/>
      <c r="C129" s="85" t="s">
        <v>488</v>
      </c>
      <c r="D129" s="197">
        <v>0</v>
      </c>
      <c r="E129" s="197">
        <v>0</v>
      </c>
      <c r="F129" s="197">
        <v>0</v>
      </c>
      <c r="H129" s="21"/>
    </row>
    <row r="130" spans="1:8" ht="24" customHeight="1">
      <c r="A130" s="135" t="s">
        <v>992</v>
      </c>
      <c r="B130" s="137"/>
      <c r="C130" s="85" t="s">
        <v>350</v>
      </c>
      <c r="D130" s="197">
        <v>148</v>
      </c>
      <c r="E130" s="197">
        <v>178</v>
      </c>
      <c r="F130" s="197">
        <v>177.08</v>
      </c>
      <c r="H130" s="21"/>
    </row>
    <row r="131" spans="1:8" ht="24" customHeight="1" hidden="1">
      <c r="A131" s="135" t="s">
        <v>91</v>
      </c>
      <c r="B131" s="137"/>
      <c r="C131" s="115" t="s">
        <v>92</v>
      </c>
      <c r="D131" s="198"/>
      <c r="E131" s="198"/>
      <c r="F131" s="198"/>
      <c r="H131" s="21"/>
    </row>
    <row r="132" spans="1:8" ht="33" customHeight="1">
      <c r="A132" s="139" t="s">
        <v>993</v>
      </c>
      <c r="B132" s="279"/>
      <c r="C132" s="85" t="s">
        <v>601</v>
      </c>
      <c r="D132" s="197">
        <v>1610</v>
      </c>
      <c r="E132" s="197">
        <v>1924</v>
      </c>
      <c r="F132" s="197">
        <v>1768.17</v>
      </c>
      <c r="H132" s="21"/>
    </row>
    <row r="133" spans="1:8" s="15" customFormat="1" ht="16.5" customHeight="1">
      <c r="A133" s="695"/>
      <c r="B133" s="695"/>
      <c r="C133" s="131"/>
      <c r="D133" s="146"/>
      <c r="E133" s="146"/>
      <c r="F133" s="146"/>
      <c r="H133" s="23"/>
    </row>
    <row r="134" spans="1:8" s="15" customFormat="1" ht="16.5" customHeight="1">
      <c r="A134" s="46"/>
      <c r="B134" s="46"/>
      <c r="C134" s="131"/>
      <c r="D134" s="146"/>
      <c r="E134" s="146"/>
      <c r="F134" s="146"/>
      <c r="H134" s="23"/>
    </row>
    <row r="135" spans="1:8" s="15" customFormat="1" ht="16.5" customHeight="1">
      <c r="A135" s="46"/>
      <c r="B135" s="46"/>
      <c r="C135" s="131"/>
      <c r="D135" s="146"/>
      <c r="E135" s="146"/>
      <c r="F135" s="146"/>
      <c r="H135" s="23"/>
    </row>
    <row r="136" spans="1:8" s="15" customFormat="1" ht="16.5" customHeight="1">
      <c r="A136" s="46"/>
      <c r="B136" s="46"/>
      <c r="C136" s="131"/>
      <c r="D136" s="146"/>
      <c r="E136" s="146"/>
      <c r="F136" s="146"/>
      <c r="H136" s="23"/>
    </row>
    <row r="137" spans="1:8" ht="18" customHeight="1" thickBot="1">
      <c r="A137" s="129"/>
      <c r="B137" s="130"/>
      <c r="C137" s="131"/>
      <c r="D137" s="105"/>
      <c r="E137" s="105"/>
      <c r="F137" s="105" t="s">
        <v>18</v>
      </c>
      <c r="H137" s="21"/>
    </row>
    <row r="138" spans="1:8" ht="47.25" customHeight="1" thickBot="1">
      <c r="A138" s="106" t="s">
        <v>19</v>
      </c>
      <c r="B138" s="169" t="s">
        <v>20</v>
      </c>
      <c r="C138" s="106" t="s">
        <v>21</v>
      </c>
      <c r="D138" s="205" t="s">
        <v>545</v>
      </c>
      <c r="E138" s="205" t="s">
        <v>546</v>
      </c>
      <c r="F138" s="205" t="s">
        <v>252</v>
      </c>
      <c r="H138" s="21"/>
    </row>
    <row r="139" spans="1:8" ht="17.25" customHeight="1" hidden="1">
      <c r="A139" s="408" t="s">
        <v>390</v>
      </c>
      <c r="B139" s="403" t="s">
        <v>23</v>
      </c>
      <c r="C139" s="431" t="s">
        <v>379</v>
      </c>
      <c r="D139" s="362">
        <v>0</v>
      </c>
      <c r="E139" s="362">
        <v>0</v>
      </c>
      <c r="F139" s="362">
        <v>0</v>
      </c>
      <c r="H139" s="21"/>
    </row>
    <row r="140" spans="1:8" ht="45" customHeight="1">
      <c r="A140" s="478" t="s">
        <v>994</v>
      </c>
      <c r="B140" s="479"/>
      <c r="C140" s="480" t="s">
        <v>539</v>
      </c>
      <c r="D140" s="409">
        <v>4048</v>
      </c>
      <c r="E140" s="409">
        <v>4048</v>
      </c>
      <c r="F140" s="409">
        <v>2801.52</v>
      </c>
      <c r="H140" s="21"/>
    </row>
    <row r="141" spans="1:8" ht="47.25" customHeight="1">
      <c r="A141" s="135" t="s">
        <v>995</v>
      </c>
      <c r="B141" s="120"/>
      <c r="C141" s="280" t="s">
        <v>544</v>
      </c>
      <c r="D141" s="197">
        <v>1000</v>
      </c>
      <c r="E141" s="197">
        <v>1000</v>
      </c>
      <c r="F141" s="197">
        <v>718.96</v>
      </c>
      <c r="H141" s="21"/>
    </row>
    <row r="142" spans="1:8" ht="25.5" customHeight="1">
      <c r="A142" s="113" t="s">
        <v>996</v>
      </c>
      <c r="B142" s="120"/>
      <c r="C142" s="85" t="s">
        <v>878</v>
      </c>
      <c r="D142" s="197">
        <v>275.3</v>
      </c>
      <c r="E142" s="197">
        <v>275.3</v>
      </c>
      <c r="F142" s="197">
        <v>55.48</v>
      </c>
      <c r="H142" s="21"/>
    </row>
    <row r="143" spans="1:8" ht="22.5" customHeight="1">
      <c r="A143" s="113" t="s">
        <v>997</v>
      </c>
      <c r="B143" s="120"/>
      <c r="C143" s="85" t="s">
        <v>351</v>
      </c>
      <c r="D143" s="197">
        <v>46</v>
      </c>
      <c r="E143" s="197">
        <v>66</v>
      </c>
      <c r="F143" s="197">
        <v>54.35</v>
      </c>
      <c r="H143" s="21"/>
    </row>
    <row r="144" spans="1:8" ht="54" customHeight="1">
      <c r="A144" s="113" t="s">
        <v>998</v>
      </c>
      <c r="B144" s="120"/>
      <c r="C144" s="85" t="s">
        <v>380</v>
      </c>
      <c r="D144" s="197">
        <v>11607.1</v>
      </c>
      <c r="E144" s="197">
        <v>11225.9</v>
      </c>
      <c r="F144" s="197">
        <v>10532.77</v>
      </c>
      <c r="H144" s="21"/>
    </row>
    <row r="145" spans="1:8" ht="33" customHeight="1">
      <c r="A145" s="171" t="s">
        <v>999</v>
      </c>
      <c r="B145" s="172"/>
      <c r="C145" s="85" t="s">
        <v>352</v>
      </c>
      <c r="D145" s="197">
        <v>4040</v>
      </c>
      <c r="E145" s="197">
        <v>7418.8</v>
      </c>
      <c r="F145" s="197">
        <v>5677.68</v>
      </c>
      <c r="H145" s="21"/>
    </row>
    <row r="146" spans="1:8" ht="55.5" customHeight="1">
      <c r="A146" s="170" t="s">
        <v>1000</v>
      </c>
      <c r="B146" s="120"/>
      <c r="C146" s="85" t="s">
        <v>736</v>
      </c>
      <c r="D146" s="197">
        <v>5797</v>
      </c>
      <c r="E146" s="197">
        <v>6100</v>
      </c>
      <c r="F146" s="197">
        <v>5379.84</v>
      </c>
      <c r="H146" s="21"/>
    </row>
    <row r="147" spans="1:8" ht="24" customHeight="1">
      <c r="A147" s="170" t="s">
        <v>1001</v>
      </c>
      <c r="B147" s="120"/>
      <c r="C147" s="85" t="s">
        <v>670</v>
      </c>
      <c r="D147" s="197">
        <v>0</v>
      </c>
      <c r="E147" s="197">
        <v>1340.2</v>
      </c>
      <c r="F147" s="197">
        <v>1105.28</v>
      </c>
      <c r="H147" s="21"/>
    </row>
    <row r="148" spans="1:8" ht="24" customHeight="1">
      <c r="A148" s="170" t="s">
        <v>1002</v>
      </c>
      <c r="B148" s="120"/>
      <c r="C148" s="85" t="s">
        <v>741</v>
      </c>
      <c r="D148" s="197">
        <v>0</v>
      </c>
      <c r="E148" s="197">
        <v>2774.5</v>
      </c>
      <c r="F148" s="197">
        <v>2592.78</v>
      </c>
      <c r="H148" s="21"/>
    </row>
    <row r="149" spans="1:8" ht="15" customHeight="1">
      <c r="A149" s="113" t="s">
        <v>1003</v>
      </c>
      <c r="B149" s="120"/>
      <c r="C149" s="85" t="s">
        <v>671</v>
      </c>
      <c r="D149" s="197">
        <v>120</v>
      </c>
      <c r="E149" s="197">
        <v>112</v>
      </c>
      <c r="F149" s="197">
        <v>99.65</v>
      </c>
      <c r="H149" s="21"/>
    </row>
    <row r="150" spans="1:8" ht="15.75" customHeight="1">
      <c r="A150" s="135" t="s">
        <v>1004</v>
      </c>
      <c r="B150" s="130"/>
      <c r="C150" s="138" t="s">
        <v>672</v>
      </c>
      <c r="D150" s="576">
        <v>8</v>
      </c>
      <c r="E150" s="197">
        <v>8</v>
      </c>
      <c r="F150" s="197">
        <v>7.85</v>
      </c>
      <c r="H150" s="21"/>
    </row>
    <row r="151" spans="1:8" ht="29.25" customHeight="1">
      <c r="A151" s="139" t="s">
        <v>1005</v>
      </c>
      <c r="B151" s="527"/>
      <c r="C151" s="138" t="s">
        <v>879</v>
      </c>
      <c r="D151" s="195">
        <v>13</v>
      </c>
      <c r="E151" s="195">
        <v>8</v>
      </c>
      <c r="F151" s="195">
        <v>7.96</v>
      </c>
      <c r="H151" s="21"/>
    </row>
    <row r="152" spans="1:8" ht="33" customHeight="1">
      <c r="A152" s="129"/>
      <c r="B152" s="130"/>
      <c r="C152" s="131"/>
      <c r="D152" s="146"/>
      <c r="E152" s="146"/>
      <c r="F152" s="146"/>
      <c r="H152" s="21"/>
    </row>
    <row r="153" spans="1:8" ht="33" customHeight="1">
      <c r="A153" s="129"/>
      <c r="B153" s="130"/>
      <c r="C153" s="131"/>
      <c r="D153" s="146"/>
      <c r="E153" s="146"/>
      <c r="F153" s="146"/>
      <c r="H153" s="21"/>
    </row>
    <row r="154" spans="1:8" ht="22.5" customHeight="1" thickBot="1">
      <c r="A154" s="129"/>
      <c r="B154" s="130"/>
      <c r="C154" s="131"/>
      <c r="D154" s="105"/>
      <c r="E154" s="105"/>
      <c r="F154" s="105" t="s">
        <v>18</v>
      </c>
      <c r="H154" s="21"/>
    </row>
    <row r="155" spans="1:8" ht="31.5" thickBot="1">
      <c r="A155" s="106" t="s">
        <v>19</v>
      </c>
      <c r="B155" s="107" t="s">
        <v>20</v>
      </c>
      <c r="C155" s="106" t="s">
        <v>21</v>
      </c>
      <c r="D155" s="205" t="s">
        <v>545</v>
      </c>
      <c r="E155" s="205" t="s">
        <v>546</v>
      </c>
      <c r="F155" s="205" t="s">
        <v>252</v>
      </c>
      <c r="H155" s="21"/>
    </row>
    <row r="156" spans="1:8" ht="12.75">
      <c r="A156" s="133" t="s">
        <v>83</v>
      </c>
      <c r="B156" s="110" t="s">
        <v>203</v>
      </c>
      <c r="C156" s="111" t="s">
        <v>24</v>
      </c>
      <c r="D156" s="144">
        <f>D157+D158</f>
        <v>4550</v>
      </c>
      <c r="E156" s="144">
        <f>E157+E158</f>
        <v>5687</v>
      </c>
      <c r="F156" s="144">
        <f>F157+F158</f>
        <v>5259.43</v>
      </c>
      <c r="H156" s="21"/>
    </row>
    <row r="157" spans="1:8" ht="24.75" customHeight="1">
      <c r="A157" s="113" t="s">
        <v>1006</v>
      </c>
      <c r="B157" s="173"/>
      <c r="C157" s="138" t="s">
        <v>880</v>
      </c>
      <c r="D157" s="197">
        <v>2050</v>
      </c>
      <c r="E157" s="197">
        <v>1747</v>
      </c>
      <c r="F157" s="197">
        <v>1342.13</v>
      </c>
      <c r="H157" s="21"/>
    </row>
    <row r="158" spans="1:8" ht="36" customHeight="1" thickBot="1">
      <c r="A158" s="113" t="s">
        <v>1007</v>
      </c>
      <c r="B158" s="442"/>
      <c r="C158" s="407" t="s">
        <v>881</v>
      </c>
      <c r="D158" s="433">
        <v>2500</v>
      </c>
      <c r="E158" s="334">
        <v>3940</v>
      </c>
      <c r="F158" s="334">
        <v>3917.3</v>
      </c>
      <c r="H158" s="21"/>
    </row>
    <row r="159" spans="1:8" ht="12.75" customHeight="1" thickBot="1">
      <c r="A159" s="696" t="s">
        <v>84</v>
      </c>
      <c r="B159" s="697"/>
      <c r="C159" s="143"/>
      <c r="D159" s="126">
        <f>D160</f>
        <v>19710.4</v>
      </c>
      <c r="E159" s="164">
        <f>E160</f>
        <v>14083.300000000001</v>
      </c>
      <c r="F159" s="164">
        <f>F160</f>
        <v>5968.0599999999995</v>
      </c>
      <c r="H159" s="21"/>
    </row>
    <row r="160" spans="1:8" ht="12.75">
      <c r="A160" s="540"/>
      <c r="B160" s="134" t="s">
        <v>23</v>
      </c>
      <c r="C160" s="134" t="s">
        <v>24</v>
      </c>
      <c r="D160" s="144">
        <f>D161+D162+D163+D164+D165+D166+D167+D168</f>
        <v>19710.4</v>
      </c>
      <c r="E160" s="144">
        <f>E161+E162+E163+E164+E165+E166+E167+E168</f>
        <v>14083.300000000001</v>
      </c>
      <c r="F160" s="144">
        <f>F161+F162+F163+F164+F165+F166+F167+F168</f>
        <v>5968.0599999999995</v>
      </c>
      <c r="H160" s="21"/>
    </row>
    <row r="161" spans="1:8" ht="24.75" customHeight="1">
      <c r="A161" s="154" t="s">
        <v>1008</v>
      </c>
      <c r="B161" s="6"/>
      <c r="C161" s="138" t="s">
        <v>443</v>
      </c>
      <c r="D161" s="197">
        <v>2</v>
      </c>
      <c r="E161" s="197">
        <v>2</v>
      </c>
      <c r="F161" s="197">
        <v>0.65</v>
      </c>
      <c r="H161" s="21"/>
    </row>
    <row r="162" spans="1:8" ht="24.75" customHeight="1">
      <c r="A162" s="154" t="s">
        <v>1009</v>
      </c>
      <c r="B162" s="402"/>
      <c r="C162" s="138" t="s">
        <v>737</v>
      </c>
      <c r="D162" s="198">
        <v>50</v>
      </c>
      <c r="E162" s="198">
        <v>50</v>
      </c>
      <c r="F162" s="198">
        <v>27.14</v>
      </c>
      <c r="H162" s="21"/>
    </row>
    <row r="163" spans="1:8" ht="22.5" customHeight="1">
      <c r="A163" s="154" t="s">
        <v>1010</v>
      </c>
      <c r="B163" s="402"/>
      <c r="C163" s="138" t="s">
        <v>673</v>
      </c>
      <c r="D163" s="198">
        <v>0</v>
      </c>
      <c r="E163" s="198">
        <v>4891.6</v>
      </c>
      <c r="F163" s="198">
        <v>4891.7</v>
      </c>
      <c r="H163" s="21"/>
    </row>
    <row r="164" spans="1:8" ht="21.75" customHeight="1">
      <c r="A164" s="154" t="s">
        <v>1011</v>
      </c>
      <c r="B164" s="402"/>
      <c r="C164" s="138" t="s">
        <v>758</v>
      </c>
      <c r="D164" s="198">
        <v>0</v>
      </c>
      <c r="E164" s="198">
        <v>1041.6</v>
      </c>
      <c r="F164" s="198">
        <v>1041.59</v>
      </c>
      <c r="H164" s="21"/>
    </row>
    <row r="165" spans="1:8" ht="15.75" customHeight="1">
      <c r="A165" s="154" t="s">
        <v>1012</v>
      </c>
      <c r="B165" s="402"/>
      <c r="C165" s="138" t="s">
        <v>787</v>
      </c>
      <c r="D165" s="198">
        <v>0</v>
      </c>
      <c r="E165" s="198">
        <v>0</v>
      </c>
      <c r="F165" s="198">
        <v>6.98</v>
      </c>
      <c r="H165" s="21"/>
    </row>
    <row r="166" spans="1:8" ht="15.75" customHeight="1" thickBot="1">
      <c r="A166" s="482" t="s">
        <v>1013</v>
      </c>
      <c r="B166" s="477"/>
      <c r="C166" s="407" t="s">
        <v>1</v>
      </c>
      <c r="D166" s="196">
        <v>19658.4</v>
      </c>
      <c r="E166" s="196">
        <v>8098.1</v>
      </c>
      <c r="F166" s="196">
        <v>0</v>
      </c>
      <c r="H166" s="21"/>
    </row>
    <row r="167" spans="1:8" ht="24" customHeight="1" hidden="1">
      <c r="A167" s="410" t="s">
        <v>391</v>
      </c>
      <c r="B167" s="15"/>
      <c r="C167" s="481" t="s">
        <v>393</v>
      </c>
      <c r="D167" s="195">
        <v>0</v>
      </c>
      <c r="E167" s="195">
        <v>0</v>
      </c>
      <c r="F167" s="195">
        <v>0</v>
      </c>
      <c r="H167" s="21"/>
    </row>
    <row r="168" spans="1:8" ht="23.25" customHeight="1" hidden="1" thickBot="1">
      <c r="A168" s="411" t="s">
        <v>392</v>
      </c>
      <c r="B168" s="15"/>
      <c r="C168" s="138" t="s">
        <v>381</v>
      </c>
      <c r="D168" s="334">
        <v>0</v>
      </c>
      <c r="E168" s="334">
        <v>0</v>
      </c>
      <c r="F168" s="334">
        <v>0</v>
      </c>
      <c r="H168" s="21"/>
    </row>
    <row r="169" spans="1:8" ht="21.75" customHeight="1" thickBot="1">
      <c r="A169" s="698" t="s">
        <v>2</v>
      </c>
      <c r="B169" s="699"/>
      <c r="C169" s="96"/>
      <c r="D169" s="236">
        <f>D170+D171</f>
        <v>431019</v>
      </c>
      <c r="E169" s="236">
        <f>E170+E171</f>
        <v>748177.5999999999</v>
      </c>
      <c r="F169" s="236">
        <f>F170+F171</f>
        <v>570762.3799999999</v>
      </c>
      <c r="H169" s="21"/>
    </row>
    <row r="170" spans="1:8" ht="15.75" thickBot="1">
      <c r="A170" s="174" t="s">
        <v>126</v>
      </c>
      <c r="B170" s="175" t="s">
        <v>23</v>
      </c>
      <c r="C170" s="176"/>
      <c r="D170" s="308">
        <f>D4+D12+D21+D32+D57+D78+D91+D105+D114+D116+D160</f>
        <v>365969</v>
      </c>
      <c r="E170" s="307">
        <f>E4+E12+E21+E32+E57+E78+E91+E105+E114+E116+E160</f>
        <v>498207.5999999999</v>
      </c>
      <c r="F170" s="309">
        <f>F4+F12+F21+F32+F57+F78+F91+F105+F114+F116+F160</f>
        <v>452648.51999999996</v>
      </c>
      <c r="H170" s="21"/>
    </row>
    <row r="171" spans="1:8" ht="15.75" thickBot="1">
      <c r="A171" s="177"/>
      <c r="B171" s="178" t="s">
        <v>203</v>
      </c>
      <c r="C171" s="179"/>
      <c r="D171" s="308">
        <f>D8+D17+D28+D45+D73+D96+D100+D156</f>
        <v>65050</v>
      </c>
      <c r="E171" s="308">
        <f>E8+E17+E28+E45+E73+E96+E100+E156</f>
        <v>249970</v>
      </c>
      <c r="F171" s="236">
        <f>F8+F17+F28+F45+F73+F96+F100+F156</f>
        <v>118113.85999999999</v>
      </c>
      <c r="H171" s="21"/>
    </row>
    <row r="172" spans="1:8" ht="35.25" customHeight="1" thickBot="1">
      <c r="A172" s="306" t="s">
        <v>3</v>
      </c>
      <c r="B172" s="310"/>
      <c r="C172" s="311"/>
      <c r="D172" s="412">
        <v>0</v>
      </c>
      <c r="E172" s="413">
        <v>0</v>
      </c>
      <c r="F172" s="413">
        <v>0</v>
      </c>
      <c r="H172" s="21"/>
    </row>
    <row r="173" spans="1:8" ht="26.25" customHeight="1" thickBot="1">
      <c r="A173" s="700" t="s">
        <v>4</v>
      </c>
      <c r="B173" s="701"/>
      <c r="C173" s="96"/>
      <c r="D173" s="412">
        <f>D170+D171+D172</f>
        <v>431019</v>
      </c>
      <c r="E173" s="412">
        <f>E170+E171+E172</f>
        <v>748177.5999999999</v>
      </c>
      <c r="F173" s="412">
        <f>F170+F171+F172</f>
        <v>570762.3799999999</v>
      </c>
      <c r="H173" s="21"/>
    </row>
    <row r="174" spans="1:8" ht="12.75" customHeight="1">
      <c r="A174" s="702"/>
      <c r="B174" s="702"/>
      <c r="C174" s="180"/>
      <c r="D174" s="181"/>
      <c r="E174" s="181"/>
      <c r="F174" s="181"/>
      <c r="H174" s="21"/>
    </row>
    <row r="175" spans="1:8" ht="14.25" customHeight="1">
      <c r="A175" s="695"/>
      <c r="B175" s="695"/>
      <c r="C175" s="23"/>
      <c r="D175" s="181"/>
      <c r="E175" s="181"/>
      <c r="F175" s="181"/>
      <c r="H175" s="21"/>
    </row>
    <row r="176" spans="1:8" ht="12.75">
      <c r="A176" s="22"/>
      <c r="B176" s="22"/>
      <c r="C176" s="23"/>
      <c r="D176" s="181"/>
      <c r="E176" s="181"/>
      <c r="F176" s="181"/>
      <c r="H176" s="21"/>
    </row>
    <row r="177" spans="1:6" ht="12.75">
      <c r="A177" s="15"/>
      <c r="B177" s="15"/>
      <c r="C177" s="23"/>
      <c r="D177" s="690"/>
      <c r="E177" s="181"/>
      <c r="F177" s="181"/>
    </row>
    <row r="178" spans="1:6" ht="12.75">
      <c r="A178" s="15"/>
      <c r="B178" s="15"/>
      <c r="C178" s="23"/>
      <c r="D178" s="181"/>
      <c r="E178" s="508"/>
      <c r="F178" s="181"/>
    </row>
    <row r="179" spans="1:6" ht="12" customHeight="1">
      <c r="A179" s="15"/>
      <c r="B179" s="15"/>
      <c r="C179" s="23"/>
      <c r="D179" s="181"/>
      <c r="E179" s="181"/>
      <c r="F179" s="181"/>
    </row>
    <row r="180" spans="1:6" ht="13.5" customHeight="1">
      <c r="A180" s="15"/>
      <c r="B180" s="15"/>
      <c r="C180" s="23"/>
      <c r="D180" s="181"/>
      <c r="E180" s="181"/>
      <c r="F180" s="181"/>
    </row>
    <row r="181" spans="1:6" ht="12.75">
      <c r="A181" s="15"/>
      <c r="B181" s="15"/>
      <c r="C181" s="23"/>
      <c r="D181" s="181"/>
      <c r="E181" s="181"/>
      <c r="F181" s="181"/>
    </row>
    <row r="182" spans="4:6" ht="12.75">
      <c r="D182" s="181"/>
      <c r="E182" s="181"/>
      <c r="F182" s="181"/>
    </row>
    <row r="183" spans="4:6" ht="12.75">
      <c r="D183" s="181"/>
      <c r="E183" s="181"/>
      <c r="F183" s="181"/>
    </row>
    <row r="184" spans="4:6" ht="12.75">
      <c r="D184" s="181"/>
      <c r="E184" s="181"/>
      <c r="F184" s="181"/>
    </row>
    <row r="185" spans="4:6" ht="12.75">
      <c r="D185" s="181"/>
      <c r="E185" s="181"/>
      <c r="F185" s="181"/>
    </row>
    <row r="186" spans="4:6" ht="12.75">
      <c r="D186" s="181"/>
      <c r="E186" s="181"/>
      <c r="F186" s="181"/>
    </row>
    <row r="187" spans="4:6" ht="12.75">
      <c r="D187" s="181"/>
      <c r="E187" s="181"/>
      <c r="F187" s="181"/>
    </row>
    <row r="188" spans="4:6" ht="12.75">
      <c r="D188" s="181"/>
      <c r="E188" s="181"/>
      <c r="F188" s="181"/>
    </row>
    <row r="189" spans="4:6" ht="12.75">
      <c r="D189" s="181"/>
      <c r="E189" s="181"/>
      <c r="F189" s="181"/>
    </row>
    <row r="190" spans="4:6" ht="12.75">
      <c r="D190" s="181"/>
      <c r="E190" s="181"/>
      <c r="F190" s="181"/>
    </row>
    <row r="191" spans="4:6" ht="12.75">
      <c r="D191" s="181"/>
      <c r="E191" s="181"/>
      <c r="F191" s="181"/>
    </row>
    <row r="192" spans="4:6" ht="12.75">
      <c r="D192" s="181"/>
      <c r="E192" s="181"/>
      <c r="F192" s="181"/>
    </row>
    <row r="193" spans="4:6" ht="12.75">
      <c r="D193" s="181"/>
      <c r="E193" s="181"/>
      <c r="F193" s="181"/>
    </row>
    <row r="194" spans="4:6" ht="12.75">
      <c r="D194" s="181"/>
      <c r="E194" s="181"/>
      <c r="F194" s="181"/>
    </row>
    <row r="195" spans="4:6" ht="12.75">
      <c r="D195" s="181"/>
      <c r="E195" s="181"/>
      <c r="F195" s="181"/>
    </row>
    <row r="196" spans="4:6" ht="12.75">
      <c r="D196" s="181"/>
      <c r="E196" s="181"/>
      <c r="F196" s="181"/>
    </row>
    <row r="197" spans="4:6" ht="12.75">
      <c r="D197" s="181"/>
      <c r="E197" s="181"/>
      <c r="F197" s="181"/>
    </row>
    <row r="198" spans="4:6" ht="12.75">
      <c r="D198" s="181"/>
      <c r="E198" s="181"/>
      <c r="F198" s="181"/>
    </row>
    <row r="199" spans="4:6" ht="12.75">
      <c r="D199" s="181"/>
      <c r="E199" s="181"/>
      <c r="F199" s="181"/>
    </row>
    <row r="200" spans="4:6" ht="12.75">
      <c r="D200" s="181"/>
      <c r="E200" s="181"/>
      <c r="F200" s="181"/>
    </row>
    <row r="201" spans="4:6" ht="12.75">
      <c r="D201" s="181"/>
      <c r="E201" s="181"/>
      <c r="F201" s="181"/>
    </row>
    <row r="202" spans="4:6" ht="12.75">
      <c r="D202" s="181"/>
      <c r="E202" s="181"/>
      <c r="F202" s="181"/>
    </row>
    <row r="203" spans="4:6" ht="12.75">
      <c r="D203" s="181"/>
      <c r="E203" s="181"/>
      <c r="F203" s="181"/>
    </row>
    <row r="204" spans="4:6" ht="12.75">
      <c r="D204" s="181"/>
      <c r="E204" s="181"/>
      <c r="F204" s="181"/>
    </row>
    <row r="205" spans="1:6" ht="12.75">
      <c r="A205" s="181"/>
      <c r="B205" s="181"/>
      <c r="C205" s="181"/>
      <c r="D205" s="181"/>
      <c r="E205" s="181"/>
      <c r="F205" s="181"/>
    </row>
    <row r="206" spans="1:6" ht="12.75">
      <c r="A206" s="181"/>
      <c r="B206" s="181"/>
      <c r="C206" s="181"/>
      <c r="D206" s="181"/>
      <c r="E206" s="181"/>
      <c r="F206" s="181"/>
    </row>
    <row r="207" spans="1:6" ht="12.75">
      <c r="A207" s="181"/>
      <c r="B207" s="181"/>
      <c r="C207" s="181"/>
      <c r="D207" s="181"/>
      <c r="E207" s="181"/>
      <c r="F207" s="181"/>
    </row>
    <row r="208" spans="1:6" ht="12.75">
      <c r="A208" s="181"/>
      <c r="B208" s="181"/>
      <c r="C208" s="181"/>
      <c r="D208" s="181"/>
      <c r="E208" s="181"/>
      <c r="F208" s="181"/>
    </row>
    <row r="209" spans="1:6" ht="12.75">
      <c r="A209" s="181"/>
      <c r="B209" s="181"/>
      <c r="C209" s="181"/>
      <c r="D209" s="181"/>
      <c r="E209" s="181"/>
      <c r="F209" s="181"/>
    </row>
    <row r="210" spans="1:6" ht="12.75">
      <c r="A210" s="181"/>
      <c r="B210" s="181"/>
      <c r="C210" s="181"/>
      <c r="D210" s="181"/>
      <c r="E210" s="181"/>
      <c r="F210" s="181"/>
    </row>
    <row r="211" spans="1:6" ht="12.75">
      <c r="A211" s="181"/>
      <c r="B211" s="181"/>
      <c r="C211" s="181"/>
      <c r="D211" s="181"/>
      <c r="E211" s="181"/>
      <c r="F211" s="181"/>
    </row>
    <row r="212" spans="1:6" ht="12.75">
      <c r="A212" s="181"/>
      <c r="B212" s="181"/>
      <c r="C212" s="181"/>
      <c r="D212" s="181"/>
      <c r="E212" s="181"/>
      <c r="F212" s="181"/>
    </row>
    <row r="213" spans="1:6" ht="12.75">
      <c r="A213" s="181"/>
      <c r="B213" s="181"/>
      <c r="C213" s="181"/>
      <c r="D213" s="181"/>
      <c r="E213" s="181"/>
      <c r="F213" s="181"/>
    </row>
    <row r="214" spans="1:6" ht="12.75">
      <c r="A214" s="181"/>
      <c r="B214" s="181"/>
      <c r="C214" s="181"/>
      <c r="D214" s="181"/>
      <c r="E214" s="181"/>
      <c r="F214" s="181"/>
    </row>
    <row r="215" spans="1:6" ht="12.75">
      <c r="A215" s="181"/>
      <c r="B215" s="181"/>
      <c r="C215" s="181"/>
      <c r="D215" s="181"/>
      <c r="E215" s="181"/>
      <c r="F215" s="181"/>
    </row>
    <row r="216" spans="1:6" ht="12.75">
      <c r="A216" s="181"/>
      <c r="B216" s="181"/>
      <c r="C216" s="181"/>
      <c r="D216" s="181"/>
      <c r="E216" s="181"/>
      <c r="F216" s="181"/>
    </row>
    <row r="217" spans="1:6" ht="12.75">
      <c r="A217" s="181"/>
      <c r="B217" s="181"/>
      <c r="C217" s="181"/>
      <c r="D217" s="181"/>
      <c r="E217" s="181"/>
      <c r="F217" s="181"/>
    </row>
    <row r="218" spans="1:6" ht="12.75">
      <c r="A218" s="181"/>
      <c r="B218" s="181"/>
      <c r="C218" s="181"/>
      <c r="D218" s="181"/>
      <c r="E218" s="181"/>
      <c r="F218" s="181"/>
    </row>
    <row r="219" spans="1:6" ht="12.75">
      <c r="A219" s="181"/>
      <c r="B219" s="181"/>
      <c r="C219" s="181"/>
      <c r="D219" s="181"/>
      <c r="E219" s="181"/>
      <c r="F219" s="181"/>
    </row>
    <row r="220" spans="1:6" ht="12.75">
      <c r="A220" s="181"/>
      <c r="B220" s="181"/>
      <c r="C220" s="181"/>
      <c r="D220" s="181"/>
      <c r="E220" s="181"/>
      <c r="F220" s="181"/>
    </row>
    <row r="221" spans="1:6" ht="12.75">
      <c r="A221" s="181"/>
      <c r="B221" s="181"/>
      <c r="C221" s="181"/>
      <c r="D221" s="181"/>
      <c r="E221" s="181"/>
      <c r="F221" s="181"/>
    </row>
    <row r="222" spans="1:6" ht="12.75">
      <c r="A222" s="181"/>
      <c r="B222" s="181"/>
      <c r="C222" s="181"/>
      <c r="D222" s="181"/>
      <c r="E222" s="181"/>
      <c r="F222" s="181"/>
    </row>
    <row r="223" spans="1:6" ht="12.75">
      <c r="A223" s="181"/>
      <c r="B223" s="181"/>
      <c r="C223" s="181"/>
      <c r="D223" s="181"/>
      <c r="E223" s="181"/>
      <c r="F223" s="181"/>
    </row>
    <row r="224" spans="1:6" ht="12.75">
      <c r="A224" s="181"/>
      <c r="B224" s="181"/>
      <c r="C224" s="181"/>
      <c r="D224" s="181"/>
      <c r="E224" s="181"/>
      <c r="F224" s="181"/>
    </row>
    <row r="225" spans="1:6" ht="12.75">
      <c r="A225" s="181"/>
      <c r="B225" s="181"/>
      <c r="C225" s="181"/>
      <c r="D225" s="181"/>
      <c r="E225" s="181"/>
      <c r="F225" s="181"/>
    </row>
    <row r="226" spans="1:6" ht="12.75">
      <c r="A226" s="181"/>
      <c r="B226" s="181"/>
      <c r="C226" s="181"/>
      <c r="D226" s="181"/>
      <c r="E226" s="181"/>
      <c r="F226" s="181"/>
    </row>
    <row r="227" spans="1:6" ht="12.75">
      <c r="A227" s="181"/>
      <c r="B227" s="181"/>
      <c r="C227" s="181"/>
      <c r="D227" s="180"/>
      <c r="E227" s="180"/>
      <c r="F227" s="180"/>
    </row>
    <row r="228" spans="1:6" ht="12.75">
      <c r="A228" s="181"/>
      <c r="B228" s="181"/>
      <c r="C228" s="181"/>
      <c r="D228" s="180"/>
      <c r="E228" s="180"/>
      <c r="F228" s="180"/>
    </row>
    <row r="229" spans="1:6" ht="12.75">
      <c r="A229" s="181"/>
      <c r="B229" s="181"/>
      <c r="C229" s="181"/>
      <c r="D229" s="180"/>
      <c r="E229" s="180"/>
      <c r="F229" s="180"/>
    </row>
    <row r="230" spans="1:6" ht="12.75">
      <c r="A230" s="181"/>
      <c r="B230" s="181"/>
      <c r="C230" s="181"/>
      <c r="D230" s="180"/>
      <c r="E230" s="180"/>
      <c r="F230" s="180"/>
    </row>
    <row r="231" spans="1:6" ht="12.75">
      <c r="A231" s="181"/>
      <c r="B231" s="181"/>
      <c r="C231" s="181"/>
      <c r="D231" s="180"/>
      <c r="E231" s="180"/>
      <c r="F231" s="180"/>
    </row>
    <row r="232" spans="1:6" ht="12.75">
      <c r="A232" s="181"/>
      <c r="B232" s="181"/>
      <c r="C232" s="181"/>
      <c r="D232" s="180"/>
      <c r="E232" s="180"/>
      <c r="F232" s="180"/>
    </row>
    <row r="233" spans="1:6" ht="12.75">
      <c r="A233" s="181"/>
      <c r="B233" s="181"/>
      <c r="C233" s="181"/>
      <c r="D233" s="180"/>
      <c r="E233" s="180"/>
      <c r="F233" s="180"/>
    </row>
    <row r="234" spans="1:6" ht="12.75">
      <c r="A234" s="181"/>
      <c r="B234" s="181"/>
      <c r="C234" s="181"/>
      <c r="D234" s="180"/>
      <c r="E234" s="180"/>
      <c r="F234" s="180"/>
    </row>
    <row r="235" spans="1:6" ht="12.75">
      <c r="A235" s="181"/>
      <c r="B235" s="181"/>
      <c r="C235" s="181"/>
      <c r="D235" s="180"/>
      <c r="E235" s="180"/>
      <c r="F235" s="180"/>
    </row>
    <row r="236" spans="1:6" ht="12.75">
      <c r="A236" s="181"/>
      <c r="B236" s="181"/>
      <c r="C236" s="181"/>
      <c r="D236" s="180"/>
      <c r="E236" s="180"/>
      <c r="F236" s="180"/>
    </row>
    <row r="237" spans="1:6" ht="12.75">
      <c r="A237" s="181"/>
      <c r="B237" s="181"/>
      <c r="C237" s="181"/>
      <c r="D237" s="180"/>
      <c r="E237" s="180"/>
      <c r="F237" s="180"/>
    </row>
    <row r="238" spans="1:6" ht="12.75">
      <c r="A238" s="181"/>
      <c r="B238" s="181"/>
      <c r="C238" s="181"/>
      <c r="D238" s="180"/>
      <c r="E238" s="180"/>
      <c r="F238" s="180"/>
    </row>
    <row r="239" spans="1:6" ht="12.75">
      <c r="A239" s="181"/>
      <c r="B239" s="181"/>
      <c r="C239" s="181"/>
      <c r="D239" s="180"/>
      <c r="E239" s="180"/>
      <c r="F239" s="180"/>
    </row>
    <row r="240" spans="1:6" ht="12.75">
      <c r="A240" s="181"/>
      <c r="B240" s="181"/>
      <c r="C240" s="181"/>
      <c r="D240" s="180"/>
      <c r="E240" s="180"/>
      <c r="F240" s="180"/>
    </row>
    <row r="241" spans="1:3" ht="12.75">
      <c r="A241" s="181"/>
      <c r="B241" s="181"/>
      <c r="C241" s="181"/>
    </row>
    <row r="242" spans="1:3" ht="12.75">
      <c r="A242" s="181"/>
      <c r="B242" s="181"/>
      <c r="C242" s="181"/>
    </row>
    <row r="243" spans="1:3" ht="12.75">
      <c r="A243" s="181"/>
      <c r="B243" s="181"/>
      <c r="C243" s="181"/>
    </row>
    <row r="244" spans="1:3" ht="12.75">
      <c r="A244" s="181"/>
      <c r="B244" s="181"/>
      <c r="C244" s="181"/>
    </row>
    <row r="245" spans="1:3" ht="12.75">
      <c r="A245" s="181"/>
      <c r="B245" s="181"/>
      <c r="C245" s="181"/>
    </row>
    <row r="246" spans="1:3" ht="12.75">
      <c r="A246" s="181"/>
      <c r="B246" s="181"/>
      <c r="C246" s="181"/>
    </row>
    <row r="247" spans="1:3" ht="12.75">
      <c r="A247" s="181"/>
      <c r="B247" s="181"/>
      <c r="C247" s="181"/>
    </row>
    <row r="248" spans="1:3" ht="12.75">
      <c r="A248" s="181"/>
      <c r="B248" s="181"/>
      <c r="C248" s="181"/>
    </row>
    <row r="249" spans="1:3" ht="12.75">
      <c r="A249" s="181"/>
      <c r="B249" s="181"/>
      <c r="C249" s="181"/>
    </row>
    <row r="250" spans="1:3" ht="12.75">
      <c r="A250" s="181"/>
      <c r="B250" s="181"/>
      <c r="C250" s="181"/>
    </row>
    <row r="251" spans="1:3" ht="12.75">
      <c r="A251" s="181"/>
      <c r="B251" s="181"/>
      <c r="C251" s="181"/>
    </row>
    <row r="252" spans="1:3" ht="12.75">
      <c r="A252" s="181"/>
      <c r="B252" s="181"/>
      <c r="C252" s="181"/>
    </row>
    <row r="253" spans="1:3" ht="12.75">
      <c r="A253" s="181"/>
      <c r="B253" s="181"/>
      <c r="C253" s="181"/>
    </row>
    <row r="254" spans="1:3" ht="12.75">
      <c r="A254" s="181"/>
      <c r="B254" s="181"/>
      <c r="C254" s="181"/>
    </row>
    <row r="255" spans="1:3" ht="12.75">
      <c r="A255" s="181"/>
      <c r="B255" s="181"/>
      <c r="C255" s="181"/>
    </row>
    <row r="256" spans="1:3" ht="12.75">
      <c r="A256" s="181"/>
      <c r="B256" s="181"/>
      <c r="C256" s="181"/>
    </row>
    <row r="257" spans="1:3" ht="12.75">
      <c r="A257" s="181"/>
      <c r="B257" s="181"/>
      <c r="C257" s="181"/>
    </row>
    <row r="258" spans="1:3" ht="12.75">
      <c r="A258" s="181"/>
      <c r="B258" s="181"/>
      <c r="C258" s="181"/>
    </row>
    <row r="259" spans="1:3" ht="12.75">
      <c r="A259" s="181"/>
      <c r="B259" s="181"/>
      <c r="C259" s="181"/>
    </row>
    <row r="260" spans="1:3" ht="12.75">
      <c r="A260" s="181"/>
      <c r="B260" s="181"/>
      <c r="C260" s="181"/>
    </row>
    <row r="261" spans="1:3" ht="12.75">
      <c r="A261" s="181"/>
      <c r="B261" s="181"/>
      <c r="C261" s="181"/>
    </row>
    <row r="262" spans="1:3" ht="12.75">
      <c r="A262" s="181"/>
      <c r="B262" s="181"/>
      <c r="C262" s="181"/>
    </row>
    <row r="263" spans="1:3" ht="12.75">
      <c r="A263" s="181"/>
      <c r="B263" s="181"/>
      <c r="C263" s="181"/>
    </row>
    <row r="264" spans="1:3" ht="12.75">
      <c r="A264" s="181"/>
      <c r="B264" s="181"/>
      <c r="C264" s="181"/>
    </row>
    <row r="265" spans="1:3" ht="12.75">
      <c r="A265" s="181"/>
      <c r="B265" s="181"/>
      <c r="C265" s="181"/>
    </row>
    <row r="266" spans="1:3" ht="12.75">
      <c r="A266" s="181"/>
      <c r="B266" s="181"/>
      <c r="C266" s="181"/>
    </row>
    <row r="267" spans="1:3" ht="12.75">
      <c r="A267" s="181"/>
      <c r="B267" s="181"/>
      <c r="C267" s="181"/>
    </row>
    <row r="268" spans="1:3" ht="12.75">
      <c r="A268" s="181"/>
      <c r="B268" s="181"/>
      <c r="C268" s="181"/>
    </row>
    <row r="269" spans="1:3" ht="12.75">
      <c r="A269" s="181"/>
      <c r="B269" s="181"/>
      <c r="C269" s="181"/>
    </row>
    <row r="270" spans="1:3" ht="12.75">
      <c r="A270" s="181"/>
      <c r="B270" s="181"/>
      <c r="C270" s="181"/>
    </row>
    <row r="271" spans="1:3" ht="12.75">
      <c r="A271" s="181"/>
      <c r="B271" s="181"/>
      <c r="C271" s="181"/>
    </row>
    <row r="272" spans="1:3" ht="12.75">
      <c r="A272" s="181"/>
      <c r="B272" s="181"/>
      <c r="C272" s="181"/>
    </row>
    <row r="273" spans="1:3" ht="12.75">
      <c r="A273" s="181"/>
      <c r="B273" s="181"/>
      <c r="C273" s="181"/>
    </row>
    <row r="274" spans="1:3" ht="12.75">
      <c r="A274" s="181"/>
      <c r="B274" s="181"/>
      <c r="C274" s="181"/>
    </row>
    <row r="275" spans="1:3" ht="12.75">
      <c r="A275" s="181"/>
      <c r="B275" s="181"/>
      <c r="C275" s="181"/>
    </row>
    <row r="276" spans="1:3" ht="12.75">
      <c r="A276" s="181"/>
      <c r="B276" s="181"/>
      <c r="C276" s="181"/>
    </row>
    <row r="277" spans="1:3" ht="12.75">
      <c r="A277" s="181"/>
      <c r="B277" s="181"/>
      <c r="C277" s="181"/>
    </row>
    <row r="278" spans="1:3" ht="12.75">
      <c r="A278" s="181"/>
      <c r="B278" s="181"/>
      <c r="C278" s="181"/>
    </row>
    <row r="279" spans="1:3" ht="12.75">
      <c r="A279" s="181"/>
      <c r="B279" s="181"/>
      <c r="C279" s="181"/>
    </row>
    <row r="280" spans="1:3" ht="12.75">
      <c r="A280" s="181"/>
      <c r="B280" s="181"/>
      <c r="C280" s="181"/>
    </row>
    <row r="281" spans="1:3" ht="12.75">
      <c r="A281" s="181"/>
      <c r="B281" s="181"/>
      <c r="C281" s="181"/>
    </row>
    <row r="282" spans="1:3" ht="12.75">
      <c r="A282" s="181"/>
      <c r="B282" s="181"/>
      <c r="C282" s="181"/>
    </row>
    <row r="283" spans="1:3" ht="12.75">
      <c r="A283" s="181"/>
      <c r="B283" s="181"/>
      <c r="C283" s="181"/>
    </row>
    <row r="284" spans="1:3" ht="12.75">
      <c r="A284" s="181"/>
      <c r="B284" s="181"/>
      <c r="C284" s="181"/>
    </row>
    <row r="285" spans="1:3" ht="12.75">
      <c r="A285" s="181"/>
      <c r="B285" s="181"/>
      <c r="C285" s="181"/>
    </row>
    <row r="286" spans="1:3" ht="12.75">
      <c r="A286" s="181"/>
      <c r="B286" s="181"/>
      <c r="C286" s="181"/>
    </row>
    <row r="287" spans="1:3" ht="12.75">
      <c r="A287" s="181"/>
      <c r="B287" s="181"/>
      <c r="C287" s="181"/>
    </row>
    <row r="288" spans="1:3" ht="12.75">
      <c r="A288" s="181"/>
      <c r="B288" s="181"/>
      <c r="C288" s="181"/>
    </row>
    <row r="289" spans="1:3" ht="12.75">
      <c r="A289" s="181"/>
      <c r="B289" s="181"/>
      <c r="C289" s="181"/>
    </row>
    <row r="290" spans="1:3" ht="12.75">
      <c r="A290" s="181"/>
      <c r="B290" s="181"/>
      <c r="C290" s="181"/>
    </row>
    <row r="291" spans="1:3" ht="12.75">
      <c r="A291" s="181"/>
      <c r="B291" s="181"/>
      <c r="C291" s="181"/>
    </row>
    <row r="292" spans="1:3" ht="12.75">
      <c r="A292" s="181"/>
      <c r="B292" s="181"/>
      <c r="C292" s="181"/>
    </row>
    <row r="293" spans="1:3" ht="12.75">
      <c r="A293" s="181"/>
      <c r="B293" s="181"/>
      <c r="C293" s="181"/>
    </row>
    <row r="294" spans="1:3" ht="12.75">
      <c r="A294" s="181"/>
      <c r="B294" s="181"/>
      <c r="C294" s="181"/>
    </row>
    <row r="295" spans="1:3" ht="12.75">
      <c r="A295" s="181"/>
      <c r="B295" s="181"/>
      <c r="C295" s="181"/>
    </row>
    <row r="296" spans="1:3" ht="12.75">
      <c r="A296" s="181"/>
      <c r="B296" s="181"/>
      <c r="C296" s="181"/>
    </row>
    <row r="297" spans="1:3" ht="12.75">
      <c r="A297" s="181"/>
      <c r="B297" s="181"/>
      <c r="C297" s="181"/>
    </row>
    <row r="298" spans="1:3" ht="12.75">
      <c r="A298" s="181"/>
      <c r="B298" s="181"/>
      <c r="C298" s="181"/>
    </row>
    <row r="299" spans="1:3" ht="12.75">
      <c r="A299" s="181"/>
      <c r="B299" s="181"/>
      <c r="C299" s="181"/>
    </row>
    <row r="300" spans="1:3" ht="12.75">
      <c r="A300" s="181"/>
      <c r="B300" s="181"/>
      <c r="C300" s="181"/>
    </row>
    <row r="301" spans="1:3" ht="12.75">
      <c r="A301" s="181"/>
      <c r="B301" s="181"/>
      <c r="C301" s="181"/>
    </row>
    <row r="302" spans="1:3" ht="12.75">
      <c r="A302" s="181"/>
      <c r="B302" s="181"/>
      <c r="C302" s="181"/>
    </row>
    <row r="303" spans="1:3" ht="12.75">
      <c r="A303" s="181"/>
      <c r="B303" s="181"/>
      <c r="C303" s="181"/>
    </row>
    <row r="304" spans="1:3" ht="12.75">
      <c r="A304" s="181"/>
      <c r="B304" s="181"/>
      <c r="C304" s="181"/>
    </row>
    <row r="305" spans="1:3" ht="12.75">
      <c r="A305" s="181"/>
      <c r="B305" s="181"/>
      <c r="C305" s="181"/>
    </row>
    <row r="306" spans="1:3" ht="12.75">
      <c r="A306" s="181"/>
      <c r="B306" s="181"/>
      <c r="C306" s="181"/>
    </row>
    <row r="307" spans="1:3" ht="12.75">
      <c r="A307" s="181"/>
      <c r="B307" s="181"/>
      <c r="C307" s="181"/>
    </row>
    <row r="308" spans="1:3" ht="12.75">
      <c r="A308" s="181"/>
      <c r="B308" s="181"/>
      <c r="C308" s="181"/>
    </row>
    <row r="309" spans="1:3" ht="12.75">
      <c r="A309" s="181"/>
      <c r="B309" s="181"/>
      <c r="C309" s="181"/>
    </row>
    <row r="310" spans="1:3" ht="12.75">
      <c r="A310" s="181"/>
      <c r="B310" s="181"/>
      <c r="C310" s="181"/>
    </row>
    <row r="311" spans="1:3" ht="12.75">
      <c r="A311" s="181"/>
      <c r="B311" s="181"/>
      <c r="C311" s="181"/>
    </row>
    <row r="312" spans="1:3" ht="12.75">
      <c r="A312" s="181"/>
      <c r="B312" s="181"/>
      <c r="C312" s="181"/>
    </row>
    <row r="313" spans="1:3" ht="12.75">
      <c r="A313" s="181"/>
      <c r="B313" s="181"/>
      <c r="C313" s="181"/>
    </row>
    <row r="314" spans="1:3" ht="12.75">
      <c r="A314" s="181"/>
      <c r="B314" s="181"/>
      <c r="C314" s="181"/>
    </row>
    <row r="315" spans="1:3" ht="12.75">
      <c r="A315" s="181"/>
      <c r="B315" s="181"/>
      <c r="C315" s="181"/>
    </row>
    <row r="316" spans="1:3" ht="12.75">
      <c r="A316" s="181"/>
      <c r="B316" s="181"/>
      <c r="C316" s="181"/>
    </row>
    <row r="317" spans="1:3" ht="12.75">
      <c r="A317" s="181"/>
      <c r="B317" s="181"/>
      <c r="C317" s="181"/>
    </row>
    <row r="318" spans="1:3" ht="12.75">
      <c r="A318" s="181"/>
      <c r="B318" s="181"/>
      <c r="C318" s="181"/>
    </row>
    <row r="319" spans="1:3" ht="12.75">
      <c r="A319" s="181"/>
      <c r="B319" s="181"/>
      <c r="C319" s="181"/>
    </row>
    <row r="320" spans="1:3" ht="12.75">
      <c r="A320" s="181"/>
      <c r="B320" s="181"/>
      <c r="C320" s="181"/>
    </row>
    <row r="321" spans="1:3" ht="12.75">
      <c r="A321" s="181"/>
      <c r="B321" s="181"/>
      <c r="C321" s="181"/>
    </row>
    <row r="322" spans="1:3" ht="12.75">
      <c r="A322" s="181"/>
      <c r="B322" s="181"/>
      <c r="C322" s="181"/>
    </row>
    <row r="323" spans="1:3" ht="12.75">
      <c r="A323" s="181"/>
      <c r="B323" s="181"/>
      <c r="C323" s="181"/>
    </row>
    <row r="324" spans="1:3" ht="12.75">
      <c r="A324" s="181"/>
      <c r="B324" s="181"/>
      <c r="C324" s="181"/>
    </row>
    <row r="325" spans="1:3" ht="12.75">
      <c r="A325" s="181"/>
      <c r="B325" s="181"/>
      <c r="C325" s="181"/>
    </row>
    <row r="326" spans="1:3" ht="12.75">
      <c r="A326" s="181"/>
      <c r="B326" s="181"/>
      <c r="C326" s="181"/>
    </row>
    <row r="327" spans="1:3" ht="12.75">
      <c r="A327" s="181"/>
      <c r="B327" s="181"/>
      <c r="C327" s="181"/>
    </row>
    <row r="328" spans="1:3" ht="12.75">
      <c r="A328" s="181"/>
      <c r="B328" s="181"/>
      <c r="C328" s="181"/>
    </row>
    <row r="329" spans="1:3" ht="12.75">
      <c r="A329" s="181"/>
      <c r="B329" s="181"/>
      <c r="C329" s="181"/>
    </row>
    <row r="330" spans="1:3" ht="12.75">
      <c r="A330" s="181"/>
      <c r="B330" s="181"/>
      <c r="C330" s="181"/>
    </row>
    <row r="331" spans="1:3" ht="12.75">
      <c r="A331" s="181"/>
      <c r="B331" s="181"/>
      <c r="C331" s="181"/>
    </row>
    <row r="332" spans="1:3" ht="12.75">
      <c r="A332" s="181"/>
      <c r="B332" s="181"/>
      <c r="C332" s="181"/>
    </row>
    <row r="333" spans="1:3" ht="12.75">
      <c r="A333" s="181"/>
      <c r="B333" s="181"/>
      <c r="C333" s="181"/>
    </row>
    <row r="334" spans="1:3" ht="12.75">
      <c r="A334" s="181"/>
      <c r="B334" s="181"/>
      <c r="C334" s="181"/>
    </row>
    <row r="335" spans="1:3" ht="12.75">
      <c r="A335" s="181"/>
      <c r="B335" s="181"/>
      <c r="C335" s="181"/>
    </row>
    <row r="336" spans="1:3" ht="12.75">
      <c r="A336" s="181"/>
      <c r="B336" s="181"/>
      <c r="C336" s="181"/>
    </row>
    <row r="337" spans="1:3" ht="12.75">
      <c r="A337" s="181"/>
      <c r="B337" s="181"/>
      <c r="C337" s="181"/>
    </row>
    <row r="338" spans="1:3" ht="12.75">
      <c r="A338" s="181"/>
      <c r="B338" s="181"/>
      <c r="C338" s="181"/>
    </row>
    <row r="339" spans="1:3" ht="12.75">
      <c r="A339" s="181"/>
      <c r="B339" s="181"/>
      <c r="C339" s="181"/>
    </row>
    <row r="340" spans="1:3" ht="12.75">
      <c r="A340" s="181"/>
      <c r="B340" s="181"/>
      <c r="C340" s="181"/>
    </row>
    <row r="341" spans="1:3" ht="12.75">
      <c r="A341" s="181"/>
      <c r="B341" s="181"/>
      <c r="C341" s="181"/>
    </row>
    <row r="342" spans="1:3" ht="12.75">
      <c r="A342" s="181"/>
      <c r="B342" s="181"/>
      <c r="C342" s="181"/>
    </row>
    <row r="343" spans="1:3" ht="12.75">
      <c r="A343" s="181"/>
      <c r="B343" s="181"/>
      <c r="C343" s="181"/>
    </row>
    <row r="344" spans="1:3" ht="12.75">
      <c r="A344" s="181"/>
      <c r="B344" s="181"/>
      <c r="C344" s="181"/>
    </row>
    <row r="345" spans="1:3" ht="12.75">
      <c r="A345" s="181"/>
      <c r="B345" s="181"/>
      <c r="C345" s="181"/>
    </row>
    <row r="346" spans="1:3" ht="12.75">
      <c r="A346" s="181"/>
      <c r="B346" s="181"/>
      <c r="C346" s="181"/>
    </row>
    <row r="347" spans="1:3" ht="12.75">
      <c r="A347" s="181"/>
      <c r="B347" s="181"/>
      <c r="C347" s="181"/>
    </row>
    <row r="348" spans="1:3" ht="12.75">
      <c r="A348" s="181"/>
      <c r="B348" s="181"/>
      <c r="C348" s="181"/>
    </row>
    <row r="349" spans="1:3" ht="12.75">
      <c r="A349" s="181"/>
      <c r="B349" s="181"/>
      <c r="C349" s="181"/>
    </row>
    <row r="350" spans="1:3" ht="12.75">
      <c r="A350" s="181"/>
      <c r="B350" s="181"/>
      <c r="C350" s="181"/>
    </row>
    <row r="351" spans="1:3" ht="12.75">
      <c r="A351" s="181"/>
      <c r="B351" s="181"/>
      <c r="C351" s="181"/>
    </row>
    <row r="352" spans="1:3" ht="12.75">
      <c r="A352" s="181"/>
      <c r="B352" s="181"/>
      <c r="C352" s="181"/>
    </row>
    <row r="353" spans="1:3" ht="12.75">
      <c r="A353" s="181"/>
      <c r="B353" s="181"/>
      <c r="C353" s="181"/>
    </row>
    <row r="354" spans="1:3" ht="12.75">
      <c r="A354" s="181"/>
      <c r="B354" s="181"/>
      <c r="C354" s="181"/>
    </row>
    <row r="355" spans="1:3" ht="12.75">
      <c r="A355" s="181"/>
      <c r="B355" s="181"/>
      <c r="C355" s="181"/>
    </row>
    <row r="356" spans="1:3" ht="12.75">
      <c r="A356" s="181"/>
      <c r="B356" s="181"/>
      <c r="C356" s="181"/>
    </row>
    <row r="357" spans="1:3" ht="12.75">
      <c r="A357" s="181"/>
      <c r="B357" s="181"/>
      <c r="C357" s="181"/>
    </row>
    <row r="358" spans="1:3" ht="12.75">
      <c r="A358" s="181"/>
      <c r="B358" s="181"/>
      <c r="C358" s="181"/>
    </row>
    <row r="359" spans="1:3" ht="12.75">
      <c r="A359" s="181"/>
      <c r="B359" s="181"/>
      <c r="C359" s="181"/>
    </row>
    <row r="360" spans="1:3" ht="12.75">
      <c r="A360" s="181"/>
      <c r="B360" s="181"/>
      <c r="C360" s="181"/>
    </row>
    <row r="361" spans="1:3" ht="12.75">
      <c r="A361" s="181"/>
      <c r="B361" s="181"/>
      <c r="C361" s="181"/>
    </row>
    <row r="362" spans="1:3" ht="12.75">
      <c r="A362" s="181"/>
      <c r="B362" s="181"/>
      <c r="C362" s="181"/>
    </row>
    <row r="363" spans="1:3" ht="12.75">
      <c r="A363" s="181"/>
      <c r="B363" s="181"/>
      <c r="C363" s="181"/>
    </row>
    <row r="364" spans="1:3" ht="12.75">
      <c r="A364" s="181"/>
      <c r="B364" s="181"/>
      <c r="C364" s="181"/>
    </row>
    <row r="365" spans="1:3" ht="12.75">
      <c r="A365" s="181"/>
      <c r="B365" s="181"/>
      <c r="C365" s="181"/>
    </row>
    <row r="366" spans="1:3" ht="12.75">
      <c r="A366" s="181"/>
      <c r="B366" s="181"/>
      <c r="C366" s="181"/>
    </row>
    <row r="367" spans="1:3" ht="12.75">
      <c r="A367" s="181"/>
      <c r="B367" s="181"/>
      <c r="C367" s="181"/>
    </row>
    <row r="368" spans="1:3" ht="12.75">
      <c r="A368" s="181"/>
      <c r="B368" s="181"/>
      <c r="C368" s="181"/>
    </row>
    <row r="369" spans="1:3" ht="12.75">
      <c r="A369" s="181"/>
      <c r="B369" s="181"/>
      <c r="C369" s="181"/>
    </row>
    <row r="370" spans="1:3" ht="12.75">
      <c r="A370" s="181"/>
      <c r="B370" s="181"/>
      <c r="C370" s="181"/>
    </row>
    <row r="371" spans="1:3" ht="12.75">
      <c r="A371" s="181"/>
      <c r="B371" s="181"/>
      <c r="C371" s="181"/>
    </row>
    <row r="372" spans="1:3" ht="12.75">
      <c r="A372" s="181"/>
      <c r="B372" s="181"/>
      <c r="C372" s="181"/>
    </row>
    <row r="373" spans="1:3" ht="12.75">
      <c r="A373" s="181"/>
      <c r="B373" s="181"/>
      <c r="C373" s="181"/>
    </row>
    <row r="374" spans="1:3" ht="12.75">
      <c r="A374" s="181"/>
      <c r="B374" s="181"/>
      <c r="C374" s="181"/>
    </row>
    <row r="375" spans="1:3" ht="12.75">
      <c r="A375" s="181"/>
      <c r="B375" s="181"/>
      <c r="C375" s="181"/>
    </row>
    <row r="376" spans="1:3" ht="12.75">
      <c r="A376" s="181"/>
      <c r="B376" s="181"/>
      <c r="C376" s="181"/>
    </row>
    <row r="377" spans="1:3" ht="12.75">
      <c r="A377" s="181"/>
      <c r="B377" s="181"/>
      <c r="C377" s="181"/>
    </row>
    <row r="378" spans="1:3" ht="12.75">
      <c r="A378" s="181"/>
      <c r="B378" s="181"/>
      <c r="C378" s="181"/>
    </row>
    <row r="379" spans="1:3" ht="12.75">
      <c r="A379" s="181"/>
      <c r="B379" s="181"/>
      <c r="C379" s="181"/>
    </row>
    <row r="380" spans="1:3" ht="12.75">
      <c r="A380" s="181"/>
      <c r="B380" s="181"/>
      <c r="C380" s="181"/>
    </row>
    <row r="381" spans="1:3" ht="12.75">
      <c r="A381" s="181"/>
      <c r="B381" s="181"/>
      <c r="C381" s="181"/>
    </row>
    <row r="382" spans="1:3" ht="12.75">
      <c r="A382" s="181"/>
      <c r="B382" s="181"/>
      <c r="C382" s="181"/>
    </row>
    <row r="383" spans="1:3" ht="12.75">
      <c r="A383" s="181"/>
      <c r="B383" s="181"/>
      <c r="C383" s="181"/>
    </row>
    <row r="384" spans="1:3" ht="12.75">
      <c r="A384" s="181"/>
      <c r="B384" s="181"/>
      <c r="C384" s="181"/>
    </row>
    <row r="385" spans="1:3" ht="12.75">
      <c r="A385" s="181"/>
      <c r="B385" s="181"/>
      <c r="C385" s="181"/>
    </row>
    <row r="386" spans="1:3" ht="12.75">
      <c r="A386" s="181"/>
      <c r="B386" s="181"/>
      <c r="C386" s="181"/>
    </row>
    <row r="387" spans="1:3" ht="12.75">
      <c r="A387" s="181"/>
      <c r="B387" s="181"/>
      <c r="C387" s="181"/>
    </row>
    <row r="388" spans="1:3" ht="12.75">
      <c r="A388" s="181"/>
      <c r="B388" s="181"/>
      <c r="C388" s="181"/>
    </row>
    <row r="389" spans="1:3" ht="12.75">
      <c r="A389" s="181"/>
      <c r="B389" s="181"/>
      <c r="C389" s="181"/>
    </row>
    <row r="390" spans="1:3" ht="12.75">
      <c r="A390" s="181"/>
      <c r="B390" s="181"/>
      <c r="C390" s="181"/>
    </row>
    <row r="391" spans="1:3" ht="12.75">
      <c r="A391" s="181"/>
      <c r="B391" s="181"/>
      <c r="C391" s="181"/>
    </row>
    <row r="392" spans="1:3" ht="12.75">
      <c r="A392" s="181"/>
      <c r="B392" s="181"/>
      <c r="C392" s="181"/>
    </row>
    <row r="393" spans="1:3" ht="12.75">
      <c r="A393" s="181"/>
      <c r="B393" s="181"/>
      <c r="C393" s="181"/>
    </row>
    <row r="394" spans="1:3" ht="12.75">
      <c r="A394" s="181"/>
      <c r="B394" s="181"/>
      <c r="C394" s="181"/>
    </row>
    <row r="395" spans="1:3" ht="12.75">
      <c r="A395" s="181"/>
      <c r="B395" s="181"/>
      <c r="C395" s="181"/>
    </row>
    <row r="396" spans="1:3" ht="12.75">
      <c r="A396" s="181"/>
      <c r="B396" s="181"/>
      <c r="C396" s="181"/>
    </row>
    <row r="397" spans="1:3" ht="12.75">
      <c r="A397" s="181"/>
      <c r="B397" s="181"/>
      <c r="C397" s="181"/>
    </row>
    <row r="398" spans="1:3" ht="12.75">
      <c r="A398" s="181"/>
      <c r="B398" s="181"/>
      <c r="C398" s="181"/>
    </row>
    <row r="399" spans="1:3" ht="12.75">
      <c r="A399" s="181"/>
      <c r="B399" s="181"/>
      <c r="C399" s="181"/>
    </row>
    <row r="400" spans="1:3" ht="12.75">
      <c r="A400" s="181"/>
      <c r="B400" s="181"/>
      <c r="C400" s="181"/>
    </row>
    <row r="401" spans="1:3" ht="12.75">
      <c r="A401" s="181"/>
      <c r="B401" s="181"/>
      <c r="C401" s="181"/>
    </row>
    <row r="402" spans="1:3" ht="12.75">
      <c r="A402" s="181"/>
      <c r="B402" s="181"/>
      <c r="C402" s="181"/>
    </row>
    <row r="403" spans="1:3" ht="12.75">
      <c r="A403" s="181"/>
      <c r="B403" s="181"/>
      <c r="C403" s="181"/>
    </row>
    <row r="404" spans="1:3" ht="12.75">
      <c r="A404" s="181"/>
      <c r="B404" s="181"/>
      <c r="C404" s="181"/>
    </row>
    <row r="405" spans="1:3" ht="12.75">
      <c r="A405" s="181"/>
      <c r="B405" s="181"/>
      <c r="C405" s="181"/>
    </row>
    <row r="406" spans="1:3" ht="12.75">
      <c r="A406" s="181"/>
      <c r="B406" s="181"/>
      <c r="C406" s="181"/>
    </row>
    <row r="407" spans="1:3" ht="12.75">
      <c r="A407" s="181"/>
      <c r="B407" s="181"/>
      <c r="C407" s="181"/>
    </row>
    <row r="408" spans="1:3" ht="12.75">
      <c r="A408" s="181"/>
      <c r="B408" s="181"/>
      <c r="C408" s="181"/>
    </row>
    <row r="409" spans="1:3" ht="12.75">
      <c r="A409" s="181"/>
      <c r="B409" s="181"/>
      <c r="C409" s="181"/>
    </row>
    <row r="410" spans="1:3" ht="12.75">
      <c r="A410" s="181"/>
      <c r="B410" s="181"/>
      <c r="C410" s="181"/>
    </row>
    <row r="411" spans="1:3" ht="12.75">
      <c r="A411" s="181"/>
      <c r="B411" s="181"/>
      <c r="C411" s="181"/>
    </row>
    <row r="412" spans="1:3" ht="12.75">
      <c r="A412" s="181"/>
      <c r="B412" s="181"/>
      <c r="C412" s="181"/>
    </row>
    <row r="413" spans="1:3" ht="12.75">
      <c r="A413" s="181"/>
      <c r="B413" s="181"/>
      <c r="C413" s="181"/>
    </row>
    <row r="414" spans="1:3" ht="12.75">
      <c r="A414" s="181"/>
      <c r="B414" s="181"/>
      <c r="C414" s="181"/>
    </row>
    <row r="415" spans="1:3" ht="12.75">
      <c r="A415" s="181"/>
      <c r="B415" s="181"/>
      <c r="C415" s="181"/>
    </row>
    <row r="416" spans="1:3" ht="12.75">
      <c r="A416" s="181"/>
      <c r="B416" s="181"/>
      <c r="C416" s="181"/>
    </row>
    <row r="417" spans="1:3" ht="12.75">
      <c r="A417" s="181"/>
      <c r="B417" s="181"/>
      <c r="C417" s="181"/>
    </row>
    <row r="418" spans="1:3" ht="12.75">
      <c r="A418" s="181"/>
      <c r="B418" s="181"/>
      <c r="C418" s="181"/>
    </row>
    <row r="419" spans="1:3" ht="12.75">
      <c r="A419" s="181"/>
      <c r="B419" s="181"/>
      <c r="C419" s="181"/>
    </row>
    <row r="420" spans="1:3" ht="12.75">
      <c r="A420" s="181"/>
      <c r="B420" s="181"/>
      <c r="C420" s="181"/>
    </row>
    <row r="421" spans="1:3" ht="12.75">
      <c r="A421" s="181"/>
      <c r="B421" s="181"/>
      <c r="C421" s="181"/>
    </row>
    <row r="422" spans="1:3" ht="12.75">
      <c r="A422" s="181"/>
      <c r="B422" s="181"/>
      <c r="C422" s="181"/>
    </row>
    <row r="423" spans="1:3" ht="12.75">
      <c r="A423" s="181"/>
      <c r="B423" s="181"/>
      <c r="C423" s="181"/>
    </row>
    <row r="424" spans="1:3" ht="12.75">
      <c r="A424" s="181"/>
      <c r="B424" s="181"/>
      <c r="C424" s="181"/>
    </row>
    <row r="425" spans="1:3" ht="12.75">
      <c r="A425" s="181"/>
      <c r="B425" s="181"/>
      <c r="C425" s="181"/>
    </row>
    <row r="426" spans="1:3" ht="12.75">
      <c r="A426" s="181"/>
      <c r="B426" s="181"/>
      <c r="C426" s="181"/>
    </row>
    <row r="427" spans="1:3" ht="12.75">
      <c r="A427" s="181"/>
      <c r="B427" s="181"/>
      <c r="C427" s="181"/>
    </row>
    <row r="428" spans="1:3" ht="12.75">
      <c r="A428" s="181"/>
      <c r="B428" s="181"/>
      <c r="C428" s="181"/>
    </row>
    <row r="429" spans="1:3" ht="12.75">
      <c r="A429" s="181"/>
      <c r="B429" s="181"/>
      <c r="C429" s="181"/>
    </row>
    <row r="430" spans="1:3" ht="12.75">
      <c r="A430" s="181"/>
      <c r="B430" s="181"/>
      <c r="C430" s="181"/>
    </row>
    <row r="431" spans="1:3" ht="12.75">
      <c r="A431" s="181"/>
      <c r="B431" s="181"/>
      <c r="C431" s="181"/>
    </row>
    <row r="432" spans="1:3" ht="12.75">
      <c r="A432" s="181"/>
      <c r="B432" s="181"/>
      <c r="C432" s="181"/>
    </row>
    <row r="433" spans="1:3" ht="12.75">
      <c r="A433" s="181"/>
      <c r="B433" s="181"/>
      <c r="C433" s="181"/>
    </row>
    <row r="434" spans="1:3" ht="12.75">
      <c r="A434" s="181"/>
      <c r="B434" s="181"/>
      <c r="C434" s="181"/>
    </row>
    <row r="435" spans="1:3" ht="12.75">
      <c r="A435" s="181"/>
      <c r="B435" s="181"/>
      <c r="C435" s="181"/>
    </row>
    <row r="436" spans="1:3" ht="12.75">
      <c r="A436" s="181"/>
      <c r="B436" s="181"/>
      <c r="C436" s="181"/>
    </row>
    <row r="437" spans="1:3" ht="12.75">
      <c r="A437" s="181"/>
      <c r="B437" s="181"/>
      <c r="C437" s="181"/>
    </row>
    <row r="438" spans="1:3" ht="12.75">
      <c r="A438" s="181"/>
      <c r="B438" s="181"/>
      <c r="C438" s="181"/>
    </row>
    <row r="439" spans="1:3" ht="12.75">
      <c r="A439" s="181"/>
      <c r="B439" s="181"/>
      <c r="C439" s="181"/>
    </row>
    <row r="440" spans="1:3" ht="12.75">
      <c r="A440" s="181"/>
      <c r="B440" s="181"/>
      <c r="C440" s="181"/>
    </row>
    <row r="441" spans="1:3" ht="12.75">
      <c r="A441" s="181"/>
      <c r="B441" s="181"/>
      <c r="C441" s="181"/>
    </row>
    <row r="442" spans="1:3" ht="12.75">
      <c r="A442" s="181"/>
      <c r="B442" s="181"/>
      <c r="C442" s="181"/>
    </row>
    <row r="443" spans="1:3" ht="12.75">
      <c r="A443" s="181"/>
      <c r="B443" s="181"/>
      <c r="C443" s="181"/>
    </row>
    <row r="444" spans="1:3" ht="12.75">
      <c r="A444" s="181"/>
      <c r="B444" s="181"/>
      <c r="C444" s="181"/>
    </row>
    <row r="445" spans="1:3" ht="12.75">
      <c r="A445" s="181"/>
      <c r="B445" s="181"/>
      <c r="C445" s="181"/>
    </row>
    <row r="446" spans="1:3" ht="12.75">
      <c r="A446" s="181"/>
      <c r="B446" s="181"/>
      <c r="C446" s="181"/>
    </row>
  </sheetData>
  <sheetProtection/>
  <mergeCells count="16">
    <mergeCell ref="A133:B133"/>
    <mergeCell ref="A20:B20"/>
    <mergeCell ref="A77:B77"/>
    <mergeCell ref="A90:B90"/>
    <mergeCell ref="A99:B99"/>
    <mergeCell ref="A113:B113"/>
    <mergeCell ref="A175:B175"/>
    <mergeCell ref="A159:B159"/>
    <mergeCell ref="A169:B169"/>
    <mergeCell ref="A173:B173"/>
    <mergeCell ref="A174:B174"/>
    <mergeCell ref="A1:D1"/>
    <mergeCell ref="A3:C3"/>
    <mergeCell ref="A11:B11"/>
    <mergeCell ref="A31:B31"/>
    <mergeCell ref="A56:B56"/>
  </mergeCells>
  <printOptions/>
  <pageMargins left="0.7874015748031497" right="0.7874015748031497" top="0.5905511811023623" bottom="0.7874015748031497" header="0.5118110236220472" footer="0.5118110236220472"/>
  <pageSetup firstPageNumber="4" useFirstPageNumber="1" horizontalDpi="600" verticalDpi="600" orientation="landscape" paperSize="9"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dimension ref="A1:M23"/>
  <sheetViews>
    <sheetView zoomScalePageLayoutView="0" workbookViewId="0" topLeftCell="A7">
      <selection activeCell="B94" sqref="B94"/>
    </sheetView>
  </sheetViews>
  <sheetFormatPr defaultColWidth="9.00390625" defaultRowHeight="12.75"/>
  <cols>
    <col min="1" max="1" width="5.50390625" style="0" customWidth="1"/>
    <col min="2" max="2" width="6.50390625" style="0" customWidth="1"/>
    <col min="3" max="3" width="6.875" style="0" customWidth="1"/>
    <col min="4" max="4" width="6.50390625" style="0" customWidth="1"/>
    <col min="5" max="5" width="8.50390625" style="0" customWidth="1"/>
    <col min="6" max="6" width="35.875" style="0" customWidth="1"/>
    <col min="7" max="8" width="10.625" style="0" customWidth="1"/>
    <col min="9" max="9" width="17.375" style="0" customWidth="1"/>
  </cols>
  <sheetData>
    <row r="1" ht="34.5" customHeight="1" thickBot="1">
      <c r="A1" s="1" t="s">
        <v>161</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4.25" customHeight="1">
      <c r="A3" s="2">
        <v>510</v>
      </c>
      <c r="B3" s="2">
        <v>4329</v>
      </c>
      <c r="C3" s="2">
        <v>5169</v>
      </c>
      <c r="D3" s="2">
        <v>10</v>
      </c>
      <c r="E3" s="2">
        <v>13011</v>
      </c>
      <c r="F3" s="2" t="s">
        <v>26</v>
      </c>
      <c r="G3" s="63">
        <v>0</v>
      </c>
      <c r="H3" s="63">
        <v>24.2</v>
      </c>
      <c r="I3" s="63">
        <v>24.2</v>
      </c>
      <c r="J3" s="251">
        <v>0</v>
      </c>
      <c r="K3" s="251">
        <f>I3/H3%</f>
        <v>100</v>
      </c>
    </row>
    <row r="4" spans="1:11" ht="12.75">
      <c r="A4" s="2">
        <v>910</v>
      </c>
      <c r="B4" s="2">
        <v>6171</v>
      </c>
      <c r="C4" s="2">
        <v>5136</v>
      </c>
      <c r="D4" s="2">
        <v>10</v>
      </c>
      <c r="E4" s="2">
        <v>0</v>
      </c>
      <c r="F4" s="2" t="s">
        <v>120</v>
      </c>
      <c r="G4" s="63">
        <v>2</v>
      </c>
      <c r="H4" s="63">
        <v>2</v>
      </c>
      <c r="I4" s="63">
        <v>0</v>
      </c>
      <c r="J4" s="251">
        <f aca="true" t="shared" si="0" ref="J4:J15">I4/G4%</f>
        <v>0</v>
      </c>
      <c r="K4" s="251">
        <f>I4/H4%</f>
        <v>0</v>
      </c>
    </row>
    <row r="5" spans="1:11" ht="12.75">
      <c r="A5" s="2">
        <v>910</v>
      </c>
      <c r="B5" s="2">
        <v>6171</v>
      </c>
      <c r="C5" s="2">
        <v>5137</v>
      </c>
      <c r="D5" s="2">
        <v>10</v>
      </c>
      <c r="E5" s="2">
        <v>0</v>
      </c>
      <c r="F5" s="2" t="s">
        <v>63</v>
      </c>
      <c r="G5" s="63">
        <v>500</v>
      </c>
      <c r="H5" s="63">
        <v>940</v>
      </c>
      <c r="I5" s="63">
        <v>867.82</v>
      </c>
      <c r="J5" s="251">
        <f t="shared" si="0"/>
        <v>173.56400000000002</v>
      </c>
      <c r="K5" s="251">
        <f aca="true" t="shared" si="1" ref="K5:K15">I5/H5%</f>
        <v>92.32127659574468</v>
      </c>
    </row>
    <row r="6" spans="1:11" ht="12.75">
      <c r="A6" s="2">
        <v>910</v>
      </c>
      <c r="B6" s="2">
        <v>6171</v>
      </c>
      <c r="C6" s="2">
        <v>5139</v>
      </c>
      <c r="D6" s="2">
        <v>10</v>
      </c>
      <c r="E6" s="2">
        <v>0</v>
      </c>
      <c r="F6" s="2" t="s">
        <v>172</v>
      </c>
      <c r="G6" s="63">
        <v>460</v>
      </c>
      <c r="H6" s="63">
        <v>620</v>
      </c>
      <c r="I6" s="63">
        <v>615.24</v>
      </c>
      <c r="J6" s="251">
        <f t="shared" si="0"/>
        <v>133.74782608695654</v>
      </c>
      <c r="K6" s="251">
        <f t="shared" si="1"/>
        <v>99.23225806451613</v>
      </c>
    </row>
    <row r="7" spans="1:11" ht="12.75">
      <c r="A7" s="2">
        <v>910</v>
      </c>
      <c r="B7" s="2">
        <v>6171</v>
      </c>
      <c r="C7" s="2">
        <v>5161</v>
      </c>
      <c r="D7" s="2">
        <v>10</v>
      </c>
      <c r="E7" s="2">
        <v>0</v>
      </c>
      <c r="F7" s="2" t="s">
        <v>616</v>
      </c>
      <c r="G7" s="63">
        <v>0</v>
      </c>
      <c r="H7" s="63">
        <v>3</v>
      </c>
      <c r="I7" s="63">
        <v>0.15</v>
      </c>
      <c r="J7" s="251">
        <v>0</v>
      </c>
      <c r="K7" s="251">
        <f t="shared" si="1"/>
        <v>5</v>
      </c>
    </row>
    <row r="8" spans="1:11" ht="12.75">
      <c r="A8" s="2">
        <v>910</v>
      </c>
      <c r="B8" s="2">
        <v>6171</v>
      </c>
      <c r="C8" s="2">
        <v>5166</v>
      </c>
      <c r="D8" s="2">
        <v>10</v>
      </c>
      <c r="E8" s="2">
        <v>0</v>
      </c>
      <c r="F8" s="2" t="s">
        <v>25</v>
      </c>
      <c r="G8" s="63">
        <v>200</v>
      </c>
      <c r="H8" s="63">
        <v>0</v>
      </c>
      <c r="I8" s="63">
        <v>0</v>
      </c>
      <c r="J8" s="251">
        <f t="shared" si="0"/>
        <v>0</v>
      </c>
      <c r="K8" s="251">
        <v>0</v>
      </c>
    </row>
    <row r="9" spans="1:11" ht="12.75">
      <c r="A9" s="2">
        <v>910</v>
      </c>
      <c r="B9" s="2">
        <v>6171</v>
      </c>
      <c r="C9" s="2">
        <v>5168</v>
      </c>
      <c r="D9" s="2">
        <v>10</v>
      </c>
      <c r="E9" s="2">
        <v>0</v>
      </c>
      <c r="F9" s="2" t="s">
        <v>341</v>
      </c>
      <c r="G9" s="63">
        <v>2400</v>
      </c>
      <c r="H9" s="63">
        <v>2400</v>
      </c>
      <c r="I9" s="63">
        <v>1944.59</v>
      </c>
      <c r="J9" s="251">
        <f t="shared" si="0"/>
        <v>81.02458333333333</v>
      </c>
      <c r="K9" s="251">
        <f t="shared" si="1"/>
        <v>81.02458333333333</v>
      </c>
    </row>
    <row r="10" spans="1:11" ht="12.75">
      <c r="A10" s="2">
        <v>910</v>
      </c>
      <c r="B10" s="2">
        <v>6171</v>
      </c>
      <c r="C10" s="2">
        <v>5169</v>
      </c>
      <c r="D10" s="2">
        <v>10</v>
      </c>
      <c r="E10" s="2">
        <v>0</v>
      </c>
      <c r="F10" s="2" t="s">
        <v>26</v>
      </c>
      <c r="G10" s="63">
        <v>300</v>
      </c>
      <c r="H10" s="63">
        <v>300</v>
      </c>
      <c r="I10" s="63">
        <v>241.49</v>
      </c>
      <c r="J10" s="251">
        <f t="shared" si="0"/>
        <v>80.49666666666667</v>
      </c>
      <c r="K10" s="251">
        <f t="shared" si="1"/>
        <v>80.49666666666667</v>
      </c>
    </row>
    <row r="11" spans="1:11" ht="12.75">
      <c r="A11" s="2">
        <v>910</v>
      </c>
      <c r="B11" s="2">
        <v>6171</v>
      </c>
      <c r="C11" s="2">
        <v>5171</v>
      </c>
      <c r="D11" s="2">
        <v>10</v>
      </c>
      <c r="E11" s="2">
        <v>0</v>
      </c>
      <c r="F11" s="2" t="s">
        <v>15</v>
      </c>
      <c r="G11" s="63">
        <v>450</v>
      </c>
      <c r="H11" s="63">
        <v>350</v>
      </c>
      <c r="I11" s="63">
        <v>266.03</v>
      </c>
      <c r="J11" s="251">
        <f t="shared" si="0"/>
        <v>59.117777777777775</v>
      </c>
      <c r="K11" s="251">
        <f t="shared" si="1"/>
        <v>76.00857142857141</v>
      </c>
    </row>
    <row r="12" spans="1:11" ht="12.75">
      <c r="A12" s="2">
        <v>910</v>
      </c>
      <c r="B12" s="2">
        <v>6171</v>
      </c>
      <c r="C12" s="2">
        <v>5172</v>
      </c>
      <c r="D12" s="2">
        <v>10</v>
      </c>
      <c r="E12" s="2">
        <v>0</v>
      </c>
      <c r="F12" s="2" t="s">
        <v>219</v>
      </c>
      <c r="G12" s="63">
        <v>200</v>
      </c>
      <c r="H12" s="63">
        <v>200</v>
      </c>
      <c r="I12" s="63">
        <v>165.32</v>
      </c>
      <c r="J12" s="251">
        <f t="shared" si="0"/>
        <v>82.66</v>
      </c>
      <c r="K12" s="251">
        <f t="shared" si="1"/>
        <v>82.66</v>
      </c>
    </row>
    <row r="13" spans="1:11" ht="12.75">
      <c r="A13" s="2">
        <v>910</v>
      </c>
      <c r="B13" s="6">
        <v>6171</v>
      </c>
      <c r="C13" s="6">
        <v>5175</v>
      </c>
      <c r="D13" s="2">
        <v>10</v>
      </c>
      <c r="E13" s="6">
        <v>0</v>
      </c>
      <c r="F13" s="6" t="s">
        <v>222</v>
      </c>
      <c r="G13" s="63">
        <v>5</v>
      </c>
      <c r="H13" s="63">
        <v>5</v>
      </c>
      <c r="I13" s="63">
        <v>4.96</v>
      </c>
      <c r="J13" s="251">
        <f t="shared" si="0"/>
        <v>99.19999999999999</v>
      </c>
      <c r="K13" s="251">
        <f t="shared" si="1"/>
        <v>99.19999999999999</v>
      </c>
    </row>
    <row r="14" spans="1:11" ht="13.5" thickBot="1">
      <c r="A14" s="2">
        <v>910</v>
      </c>
      <c r="B14" s="6">
        <v>6171</v>
      </c>
      <c r="C14" s="6">
        <v>5162</v>
      </c>
      <c r="D14" s="2">
        <v>1010</v>
      </c>
      <c r="E14" s="6">
        <v>0</v>
      </c>
      <c r="F14" s="6" t="s">
        <v>62</v>
      </c>
      <c r="G14" s="75">
        <v>1280</v>
      </c>
      <c r="H14" s="75">
        <v>1280</v>
      </c>
      <c r="I14" s="75">
        <v>1274.24</v>
      </c>
      <c r="J14" s="253">
        <f t="shared" si="0"/>
        <v>99.55</v>
      </c>
      <c r="K14" s="253">
        <f t="shared" si="1"/>
        <v>99.55</v>
      </c>
    </row>
    <row r="15" spans="1:13" ht="13.5" thickBot="1">
      <c r="A15" s="9" t="s">
        <v>289</v>
      </c>
      <c r="B15" s="10"/>
      <c r="C15" s="10"/>
      <c r="D15" s="10"/>
      <c r="E15" s="10"/>
      <c r="F15" s="14"/>
      <c r="G15" s="65">
        <f>SUM(G3:G14)</f>
        <v>5797</v>
      </c>
      <c r="H15" s="65">
        <f>SUM(H3:H14)</f>
        <v>6124.2</v>
      </c>
      <c r="I15" s="65">
        <f>SUM(I3:I14)</f>
        <v>5404.039999999999</v>
      </c>
      <c r="J15" s="247">
        <f t="shared" si="0"/>
        <v>93.22132137312401</v>
      </c>
      <c r="K15" s="248">
        <f t="shared" si="1"/>
        <v>88.24074981222036</v>
      </c>
      <c r="M15" s="21"/>
    </row>
    <row r="16" spans="1:13" ht="12.75">
      <c r="A16" s="13"/>
      <c r="B16" s="15"/>
      <c r="C16" s="15"/>
      <c r="D16" s="15"/>
      <c r="E16" s="15"/>
      <c r="F16" s="15"/>
      <c r="G16" s="67"/>
      <c r="H16" s="67"/>
      <c r="I16" s="67"/>
      <c r="J16" s="274"/>
      <c r="K16" s="274"/>
      <c r="M16" s="21"/>
    </row>
    <row r="17" spans="1:13" ht="12.75">
      <c r="A17" s="58" t="s">
        <v>710</v>
      </c>
      <c r="B17" s="21"/>
      <c r="C17" s="23"/>
      <c r="D17" s="23"/>
      <c r="E17" s="23"/>
      <c r="F17" s="23"/>
      <c r="G17" s="67"/>
      <c r="H17" s="67"/>
      <c r="I17" s="67"/>
      <c r="J17" s="21"/>
      <c r="K17" s="21"/>
      <c r="M17" s="21"/>
    </row>
    <row r="18" spans="1:13" ht="12.75">
      <c r="A18" s="725" t="s">
        <v>797</v>
      </c>
      <c r="B18" s="726"/>
      <c r="C18" s="726"/>
      <c r="D18" s="726"/>
      <c r="E18" s="726"/>
      <c r="F18" s="726"/>
      <c r="G18" s="726"/>
      <c r="H18" s="713"/>
      <c r="I18" s="713"/>
      <c r="J18" s="713"/>
      <c r="K18" s="713"/>
      <c r="M18" s="21"/>
    </row>
    <row r="19" spans="1:11" ht="16.5" customHeight="1">
      <c r="A19" s="44"/>
      <c r="B19" s="23"/>
      <c r="C19" s="23"/>
      <c r="D19" s="23"/>
      <c r="E19" s="23"/>
      <c r="F19" s="23"/>
      <c r="G19" s="67"/>
      <c r="H19" s="67"/>
      <c r="I19" s="67"/>
      <c r="J19" s="21"/>
      <c r="K19" s="21"/>
    </row>
    <row r="20" spans="1:11" ht="14.25" customHeight="1">
      <c r="A20" s="58" t="s">
        <v>709</v>
      </c>
      <c r="B20" s="21"/>
      <c r="C20" s="23"/>
      <c r="D20" s="23"/>
      <c r="E20" s="23"/>
      <c r="F20" s="23"/>
      <c r="G20" s="67"/>
      <c r="H20" s="67"/>
      <c r="I20" s="67"/>
      <c r="J20" s="21"/>
      <c r="K20" s="21"/>
    </row>
    <row r="21" spans="1:11" ht="93.75" customHeight="1">
      <c r="A21" s="725" t="s">
        <v>798</v>
      </c>
      <c r="B21" s="726"/>
      <c r="C21" s="726"/>
      <c r="D21" s="726"/>
      <c r="E21" s="726"/>
      <c r="F21" s="726"/>
      <c r="G21" s="726"/>
      <c r="H21" s="713"/>
      <c r="I21" s="713"/>
      <c r="J21" s="713"/>
      <c r="K21" s="713"/>
    </row>
    <row r="22" spans="1:11" ht="15" customHeight="1">
      <c r="A22" s="31"/>
      <c r="B22" s="21"/>
      <c r="C22" s="21"/>
      <c r="D22" s="21"/>
      <c r="E22" s="21"/>
      <c r="F22" s="21"/>
      <c r="G22" s="21"/>
      <c r="H22" s="21"/>
      <c r="I22" s="21"/>
      <c r="J22" s="21"/>
      <c r="K22" s="21"/>
    </row>
    <row r="23" spans="1:11" ht="12.75">
      <c r="A23" s="21"/>
      <c r="B23" s="21"/>
      <c r="C23" s="21"/>
      <c r="D23" s="21"/>
      <c r="E23" s="21"/>
      <c r="F23" s="21"/>
      <c r="G23" s="21"/>
      <c r="H23" s="21"/>
      <c r="I23" s="21"/>
      <c r="J23" s="21"/>
      <c r="K23" s="21"/>
    </row>
  </sheetData>
  <sheetProtection/>
  <mergeCells count="2">
    <mergeCell ref="A21:K21"/>
    <mergeCell ref="A18:K1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1.xml><?xml version="1.0" encoding="utf-8"?>
<worksheet xmlns="http://schemas.openxmlformats.org/spreadsheetml/2006/main" xmlns:r="http://schemas.openxmlformats.org/officeDocument/2006/relationships">
  <dimension ref="A1:M16"/>
  <sheetViews>
    <sheetView zoomScalePageLayoutView="0" workbookViewId="0" topLeftCell="A1">
      <selection activeCell="F24" sqref="F24"/>
    </sheetView>
  </sheetViews>
  <sheetFormatPr defaultColWidth="9.00390625" defaultRowHeight="12.75"/>
  <cols>
    <col min="1" max="1" width="6.125" style="0" customWidth="1"/>
    <col min="2" max="2" width="6.00390625" style="0" customWidth="1"/>
    <col min="3" max="3" width="6.625" style="0" customWidth="1"/>
    <col min="4" max="4" width="5.50390625" style="0" customWidth="1"/>
    <col min="5" max="5" width="10.375" style="0" customWidth="1"/>
    <col min="6" max="6" width="29.00390625" style="0" customWidth="1"/>
    <col min="7" max="7" width="10.875" style="0" customWidth="1"/>
    <col min="8" max="8" width="11.375" style="0" customWidth="1"/>
    <col min="9" max="9" width="17.50390625" style="0" customWidth="1"/>
  </cols>
  <sheetData>
    <row r="1" ht="39" customHeight="1" thickBot="1">
      <c r="A1" s="1" t="s">
        <v>1057</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s="11" customFormat="1" ht="12.75">
      <c r="A3" s="2">
        <v>683</v>
      </c>
      <c r="B3" s="2">
        <v>3392</v>
      </c>
      <c r="C3" s="2">
        <v>5221</v>
      </c>
      <c r="D3" s="2">
        <v>83</v>
      </c>
      <c r="E3" s="2">
        <v>0</v>
      </c>
      <c r="F3" s="2" t="s">
        <v>1058</v>
      </c>
      <c r="G3" s="63">
        <v>3250</v>
      </c>
      <c r="H3" s="63">
        <v>3250</v>
      </c>
      <c r="I3" s="63">
        <v>3250</v>
      </c>
      <c r="J3" s="251">
        <f>I3/G3%</f>
        <v>100</v>
      </c>
      <c r="K3" s="251">
        <f aca="true" t="shared" si="0" ref="K3:K13">I3/H3%</f>
        <v>100</v>
      </c>
    </row>
    <row r="4" spans="1:11" ht="12.75">
      <c r="A4" s="36">
        <v>582</v>
      </c>
      <c r="B4" s="36">
        <v>4351</v>
      </c>
      <c r="C4" s="36">
        <v>5331</v>
      </c>
      <c r="D4" s="36">
        <v>82</v>
      </c>
      <c r="E4" s="36">
        <v>0</v>
      </c>
      <c r="F4" s="36" t="s">
        <v>197</v>
      </c>
      <c r="G4" s="78">
        <v>7380</v>
      </c>
      <c r="H4" s="78">
        <v>7380</v>
      </c>
      <c r="I4" s="78">
        <v>7380</v>
      </c>
      <c r="J4" s="78">
        <f>I4/G4%</f>
        <v>100</v>
      </c>
      <c r="K4" s="251">
        <f t="shared" si="0"/>
        <v>100</v>
      </c>
    </row>
    <row r="5" spans="1:11" ht="12.75">
      <c r="A5" s="36">
        <v>582</v>
      </c>
      <c r="B5" s="36">
        <v>4351</v>
      </c>
      <c r="C5" s="36">
        <v>5336</v>
      </c>
      <c r="D5" s="36">
        <v>82</v>
      </c>
      <c r="E5" s="36">
        <v>98</v>
      </c>
      <c r="F5" s="36" t="s">
        <v>197</v>
      </c>
      <c r="G5" s="78">
        <v>0</v>
      </c>
      <c r="H5" s="78">
        <v>60</v>
      </c>
      <c r="I5" s="78">
        <v>60</v>
      </c>
      <c r="J5" s="78">
        <v>0</v>
      </c>
      <c r="K5" s="251">
        <f t="shared" si="0"/>
        <v>100</v>
      </c>
    </row>
    <row r="6" spans="1:11" ht="12.75">
      <c r="A6" s="36">
        <v>582</v>
      </c>
      <c r="B6" s="36">
        <v>4351</v>
      </c>
      <c r="C6" s="36">
        <v>5336</v>
      </c>
      <c r="D6" s="36">
        <v>82</v>
      </c>
      <c r="E6" s="36">
        <v>115</v>
      </c>
      <c r="F6" s="36" t="s">
        <v>197</v>
      </c>
      <c r="G6" s="78">
        <v>0</v>
      </c>
      <c r="H6" s="78">
        <v>782</v>
      </c>
      <c r="I6" s="78">
        <v>782</v>
      </c>
      <c r="J6" s="78">
        <v>0</v>
      </c>
      <c r="K6" s="251">
        <f t="shared" si="0"/>
        <v>100</v>
      </c>
    </row>
    <row r="7" spans="1:11" ht="12.75">
      <c r="A7" s="36">
        <v>582</v>
      </c>
      <c r="B7" s="36">
        <v>4351</v>
      </c>
      <c r="C7" s="36">
        <v>5336</v>
      </c>
      <c r="D7" s="36">
        <v>82</v>
      </c>
      <c r="E7" s="36">
        <v>13305</v>
      </c>
      <c r="F7" s="36" t="s">
        <v>197</v>
      </c>
      <c r="G7" s="78">
        <v>0</v>
      </c>
      <c r="H7" s="78">
        <v>2267</v>
      </c>
      <c r="I7" s="78">
        <v>2267</v>
      </c>
      <c r="J7" s="78">
        <v>0</v>
      </c>
      <c r="K7" s="251">
        <f t="shared" si="0"/>
        <v>99.99999999999999</v>
      </c>
    </row>
    <row r="8" spans="1:11" ht="12.75">
      <c r="A8" s="2">
        <v>481</v>
      </c>
      <c r="B8" s="2">
        <v>3421</v>
      </c>
      <c r="C8" s="2">
        <v>5331</v>
      </c>
      <c r="D8" s="2">
        <v>81</v>
      </c>
      <c r="E8" s="2">
        <v>0</v>
      </c>
      <c r="F8" s="2" t="s">
        <v>399</v>
      </c>
      <c r="G8" s="63">
        <v>250</v>
      </c>
      <c r="H8" s="63">
        <v>250</v>
      </c>
      <c r="I8" s="63">
        <v>250</v>
      </c>
      <c r="J8" s="251">
        <f>I8/G8%</f>
        <v>100</v>
      </c>
      <c r="K8" s="251">
        <f t="shared" si="0"/>
        <v>100</v>
      </c>
    </row>
    <row r="9" spans="1:11" ht="12.75">
      <c r="A9" s="6">
        <v>481</v>
      </c>
      <c r="B9" s="6">
        <v>3421</v>
      </c>
      <c r="C9" s="6">
        <v>5336</v>
      </c>
      <c r="D9" s="6">
        <v>81</v>
      </c>
      <c r="E9" s="73">
        <v>96</v>
      </c>
      <c r="F9" s="2" t="s">
        <v>399</v>
      </c>
      <c r="G9" s="75">
        <v>0</v>
      </c>
      <c r="H9" s="75">
        <v>425.1</v>
      </c>
      <c r="I9" s="75">
        <v>425.1</v>
      </c>
      <c r="J9" s="253">
        <v>0</v>
      </c>
      <c r="K9" s="251">
        <f t="shared" si="0"/>
        <v>100</v>
      </c>
    </row>
    <row r="10" spans="1:11" ht="12.75">
      <c r="A10" s="6">
        <v>481</v>
      </c>
      <c r="B10" s="6">
        <v>3421</v>
      </c>
      <c r="C10" s="6">
        <v>5336</v>
      </c>
      <c r="D10" s="6">
        <v>81</v>
      </c>
      <c r="E10" s="73">
        <v>103133063</v>
      </c>
      <c r="F10" s="2" t="s">
        <v>399</v>
      </c>
      <c r="G10" s="75">
        <v>0</v>
      </c>
      <c r="H10" s="75">
        <v>913.9</v>
      </c>
      <c r="I10" s="75">
        <v>913.88</v>
      </c>
      <c r="J10" s="253">
        <v>0</v>
      </c>
      <c r="K10" s="251">
        <f t="shared" si="0"/>
        <v>99.99781157675895</v>
      </c>
    </row>
    <row r="11" spans="1:11" ht="12.75">
      <c r="A11" s="6">
        <v>481</v>
      </c>
      <c r="B11" s="6">
        <v>3421</v>
      </c>
      <c r="C11" s="6">
        <v>5336</v>
      </c>
      <c r="D11" s="6">
        <v>81</v>
      </c>
      <c r="E11" s="73">
        <v>103533063</v>
      </c>
      <c r="F11" s="2" t="s">
        <v>399</v>
      </c>
      <c r="G11" s="75">
        <v>0</v>
      </c>
      <c r="H11" s="75">
        <v>913.9</v>
      </c>
      <c r="I11" s="75">
        <v>913.87</v>
      </c>
      <c r="J11" s="253">
        <v>0</v>
      </c>
      <c r="K11" s="251">
        <f t="shared" si="0"/>
        <v>99.99671736513842</v>
      </c>
    </row>
    <row r="12" spans="1:11" ht="13.5" thickBot="1">
      <c r="A12" s="6">
        <v>451</v>
      </c>
      <c r="B12" s="6">
        <v>3119</v>
      </c>
      <c r="C12" s="6">
        <v>5331</v>
      </c>
      <c r="D12" s="6">
        <v>51</v>
      </c>
      <c r="E12" s="73">
        <v>0</v>
      </c>
      <c r="F12" s="6" t="s">
        <v>268</v>
      </c>
      <c r="G12" s="64">
        <v>700</v>
      </c>
      <c r="H12" s="64">
        <v>871</v>
      </c>
      <c r="I12" s="64">
        <v>871</v>
      </c>
      <c r="J12" s="253">
        <f>I12/G12%</f>
        <v>124.42857142857143</v>
      </c>
      <c r="K12" s="251">
        <f t="shared" si="0"/>
        <v>99.99999999999999</v>
      </c>
    </row>
    <row r="13" spans="1:13" ht="13.5" thickBot="1">
      <c r="A13" s="9" t="s">
        <v>289</v>
      </c>
      <c r="B13" s="10"/>
      <c r="C13" s="10"/>
      <c r="D13" s="12"/>
      <c r="E13" s="10"/>
      <c r="F13" s="14"/>
      <c r="G13" s="72">
        <f>SUM(G3:G12)</f>
        <v>11580</v>
      </c>
      <c r="H13" s="72">
        <f>SUM(H3:H12)</f>
        <v>17112.9</v>
      </c>
      <c r="I13" s="72">
        <f>SUM(I3:I12)</f>
        <v>17112.85</v>
      </c>
      <c r="J13" s="247">
        <f>I13/G13%</f>
        <v>147.7793609671848</v>
      </c>
      <c r="K13" s="248">
        <f t="shared" si="0"/>
        <v>99.99970782275358</v>
      </c>
      <c r="M13" s="21"/>
    </row>
    <row r="15" spans="7:11" ht="12.75">
      <c r="G15" s="21"/>
      <c r="H15" s="21"/>
      <c r="I15" s="21"/>
      <c r="J15" s="21"/>
      <c r="K15" s="21"/>
    </row>
    <row r="16" spans="7:9" ht="12.75">
      <c r="G16" s="21"/>
      <c r="H16" s="21"/>
      <c r="I16" s="21"/>
    </row>
  </sheetData>
  <sheetProtection/>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2.xml><?xml version="1.0" encoding="utf-8"?>
<worksheet xmlns="http://schemas.openxmlformats.org/spreadsheetml/2006/main" xmlns:r="http://schemas.openxmlformats.org/officeDocument/2006/relationships">
  <dimension ref="A1:M122"/>
  <sheetViews>
    <sheetView zoomScalePageLayoutView="0" workbookViewId="0" topLeftCell="A90">
      <selection activeCell="I117" sqref="I117"/>
    </sheetView>
  </sheetViews>
  <sheetFormatPr defaultColWidth="9.00390625" defaultRowHeight="12.75"/>
  <cols>
    <col min="1" max="1" width="6.00390625" style="0" customWidth="1"/>
    <col min="2" max="2" width="6.50390625" style="0" customWidth="1"/>
    <col min="3" max="3" width="6.375" style="0" customWidth="1"/>
    <col min="4" max="4" width="7.875" style="0" customWidth="1"/>
    <col min="5" max="5" width="10.375" style="0" customWidth="1"/>
    <col min="6" max="6" width="25.125" style="0" customWidth="1"/>
    <col min="7" max="8" width="10.50390625" style="0" customWidth="1"/>
    <col min="9" max="9" width="16.625" style="0" customWidth="1"/>
    <col min="10" max="10" width="9.375" style="0" bestFit="1" customWidth="1"/>
    <col min="11" max="11" width="8.375" style="0" customWidth="1"/>
  </cols>
  <sheetData>
    <row r="1" ht="13.5" thickBot="1">
      <c r="A1" s="1" t="s">
        <v>162</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2.75">
      <c r="A3" s="24">
        <v>454</v>
      </c>
      <c r="B3" s="93">
        <v>3111</v>
      </c>
      <c r="C3" s="93">
        <v>5331</v>
      </c>
      <c r="D3" s="24">
        <v>470</v>
      </c>
      <c r="E3" s="93">
        <v>0</v>
      </c>
      <c r="F3" s="93" t="s">
        <v>187</v>
      </c>
      <c r="G3" s="78">
        <v>697</v>
      </c>
      <c r="H3" s="78">
        <v>697</v>
      </c>
      <c r="I3" s="78">
        <v>697</v>
      </c>
      <c r="J3" s="78">
        <f>I3/G3%</f>
        <v>100</v>
      </c>
      <c r="K3" s="78">
        <f>I3/H3%</f>
        <v>100</v>
      </c>
    </row>
    <row r="4" spans="1:11" ht="12.75" hidden="1">
      <c r="A4" s="590">
        <v>454</v>
      </c>
      <c r="B4" s="591">
        <v>3111</v>
      </c>
      <c r="C4" s="591">
        <v>5336</v>
      </c>
      <c r="D4" s="591">
        <v>10451</v>
      </c>
      <c r="E4" s="591">
        <v>103133063</v>
      </c>
      <c r="F4" s="591" t="s">
        <v>187</v>
      </c>
      <c r="G4" s="592">
        <v>0</v>
      </c>
      <c r="H4" s="592">
        <v>0</v>
      </c>
      <c r="I4" s="592">
        <v>0</v>
      </c>
      <c r="J4" s="592">
        <v>0</v>
      </c>
      <c r="K4" s="78" t="e">
        <f aca="true" t="shared" si="0" ref="K4:K38">I4/H4%</f>
        <v>#DIV/0!</v>
      </c>
    </row>
    <row r="5" spans="1:11" ht="12.75" hidden="1">
      <c r="A5" s="590">
        <v>454</v>
      </c>
      <c r="B5" s="591">
        <v>3111</v>
      </c>
      <c r="C5" s="591">
        <v>5336</v>
      </c>
      <c r="D5" s="591">
        <v>10451</v>
      </c>
      <c r="E5" s="591">
        <v>103533063</v>
      </c>
      <c r="F5" s="591" t="s">
        <v>187</v>
      </c>
      <c r="G5" s="592">
        <v>0</v>
      </c>
      <c r="H5" s="592">
        <v>0</v>
      </c>
      <c r="I5" s="592">
        <v>0</v>
      </c>
      <c r="J5" s="592">
        <v>0</v>
      </c>
      <c r="K5" s="78" t="e">
        <f t="shared" si="0"/>
        <v>#DIV/0!</v>
      </c>
    </row>
    <row r="6" spans="1:11" ht="12.75">
      <c r="A6" s="24">
        <v>454</v>
      </c>
      <c r="B6" s="93">
        <v>3111</v>
      </c>
      <c r="C6" s="93">
        <v>5336</v>
      </c>
      <c r="D6" s="93">
        <v>470</v>
      </c>
      <c r="E6" s="93">
        <v>96</v>
      </c>
      <c r="F6" s="93" t="s">
        <v>187</v>
      </c>
      <c r="G6" s="78">
        <v>0</v>
      </c>
      <c r="H6" s="78">
        <v>575.7</v>
      </c>
      <c r="I6" s="78">
        <v>575.7</v>
      </c>
      <c r="J6" s="78">
        <v>0</v>
      </c>
      <c r="K6" s="78">
        <f t="shared" si="0"/>
        <v>100</v>
      </c>
    </row>
    <row r="7" spans="1:11" ht="12.75">
      <c r="A7" s="24">
        <v>454</v>
      </c>
      <c r="B7" s="93">
        <v>3111</v>
      </c>
      <c r="C7" s="24">
        <v>5331</v>
      </c>
      <c r="D7" s="93">
        <v>471</v>
      </c>
      <c r="E7" s="24">
        <v>0</v>
      </c>
      <c r="F7" s="24" t="s">
        <v>287</v>
      </c>
      <c r="G7" s="78">
        <v>549</v>
      </c>
      <c r="H7" s="78">
        <v>647.8</v>
      </c>
      <c r="I7" s="78">
        <v>647.8</v>
      </c>
      <c r="J7" s="78">
        <f>I7/G7%</f>
        <v>117.99635701275044</v>
      </c>
      <c r="K7" s="78">
        <f t="shared" si="0"/>
        <v>100</v>
      </c>
    </row>
    <row r="8" spans="1:11" ht="12.75">
      <c r="A8" s="24">
        <v>454</v>
      </c>
      <c r="B8" s="93">
        <v>3111</v>
      </c>
      <c r="C8" s="24">
        <v>5336</v>
      </c>
      <c r="D8" s="93">
        <v>471</v>
      </c>
      <c r="E8" s="24">
        <v>96</v>
      </c>
      <c r="F8" s="24" t="s">
        <v>287</v>
      </c>
      <c r="G8" s="78">
        <v>0</v>
      </c>
      <c r="H8" s="78">
        <v>508.7</v>
      </c>
      <c r="I8" s="78">
        <v>508.7</v>
      </c>
      <c r="J8" s="78">
        <v>0</v>
      </c>
      <c r="K8" s="78">
        <f t="shared" si="0"/>
        <v>100</v>
      </c>
    </row>
    <row r="9" spans="1:11" ht="12.75">
      <c r="A9" s="24">
        <v>454</v>
      </c>
      <c r="B9" s="93">
        <v>3111</v>
      </c>
      <c r="C9" s="24">
        <v>5336</v>
      </c>
      <c r="D9" s="93">
        <v>15200</v>
      </c>
      <c r="E9" s="24">
        <v>103133063</v>
      </c>
      <c r="F9" s="24" t="s">
        <v>287</v>
      </c>
      <c r="G9" s="78">
        <v>0</v>
      </c>
      <c r="H9" s="78">
        <v>283.2</v>
      </c>
      <c r="I9" s="78">
        <v>283.13</v>
      </c>
      <c r="J9" s="78">
        <v>0</v>
      </c>
      <c r="K9" s="78">
        <f t="shared" si="0"/>
        <v>99.97528248587571</v>
      </c>
    </row>
    <row r="10" spans="1:11" ht="12.75">
      <c r="A10" s="24">
        <v>454</v>
      </c>
      <c r="B10" s="93">
        <v>3111</v>
      </c>
      <c r="C10" s="24">
        <v>5336</v>
      </c>
      <c r="D10" s="93">
        <v>15200</v>
      </c>
      <c r="E10" s="24">
        <v>103533063</v>
      </c>
      <c r="F10" s="24" t="s">
        <v>287</v>
      </c>
      <c r="G10" s="78">
        <v>0</v>
      </c>
      <c r="H10" s="78">
        <v>283.1</v>
      </c>
      <c r="I10" s="78">
        <v>283.13</v>
      </c>
      <c r="J10" s="78">
        <v>0</v>
      </c>
      <c r="K10" s="78">
        <f t="shared" si="0"/>
        <v>100.01059696220415</v>
      </c>
    </row>
    <row r="11" spans="1:11" ht="12.75">
      <c r="A11" s="24">
        <v>454</v>
      </c>
      <c r="B11" s="93">
        <v>3111</v>
      </c>
      <c r="C11" s="24">
        <v>5336</v>
      </c>
      <c r="D11" s="93">
        <v>15280</v>
      </c>
      <c r="E11" s="24">
        <v>103133063</v>
      </c>
      <c r="F11" s="24" t="s">
        <v>287</v>
      </c>
      <c r="G11" s="78">
        <v>0</v>
      </c>
      <c r="H11" s="78">
        <v>259.8</v>
      </c>
      <c r="I11" s="78">
        <v>259.79</v>
      </c>
      <c r="J11" s="78">
        <v>0</v>
      </c>
      <c r="K11" s="78">
        <f t="shared" si="0"/>
        <v>99.99615088529637</v>
      </c>
    </row>
    <row r="12" spans="1:11" ht="12.75">
      <c r="A12" s="24">
        <v>454</v>
      </c>
      <c r="B12" s="93">
        <v>3111</v>
      </c>
      <c r="C12" s="24">
        <v>5336</v>
      </c>
      <c r="D12" s="93">
        <v>15280</v>
      </c>
      <c r="E12" s="24">
        <v>103533063</v>
      </c>
      <c r="F12" s="24" t="s">
        <v>287</v>
      </c>
      <c r="G12" s="78">
        <v>0</v>
      </c>
      <c r="H12" s="78">
        <v>259.8</v>
      </c>
      <c r="I12" s="78">
        <v>259.79</v>
      </c>
      <c r="J12" s="78">
        <v>0</v>
      </c>
      <c r="K12" s="78">
        <f t="shared" si="0"/>
        <v>99.99615088529637</v>
      </c>
    </row>
    <row r="13" spans="1:11" ht="12.75">
      <c r="A13" s="24">
        <v>454</v>
      </c>
      <c r="B13" s="93">
        <v>3111</v>
      </c>
      <c r="C13" s="24">
        <v>5331</v>
      </c>
      <c r="D13" s="24">
        <v>472</v>
      </c>
      <c r="E13" s="24">
        <v>0</v>
      </c>
      <c r="F13" s="24" t="s">
        <v>165</v>
      </c>
      <c r="G13" s="78">
        <v>562.9</v>
      </c>
      <c r="H13" s="78">
        <v>562.9</v>
      </c>
      <c r="I13" s="78">
        <v>562.9</v>
      </c>
      <c r="J13" s="78">
        <f>I13/G13%</f>
        <v>100</v>
      </c>
      <c r="K13" s="78">
        <f t="shared" si="0"/>
        <v>100</v>
      </c>
    </row>
    <row r="14" spans="1:11" ht="12.75">
      <c r="A14" s="24">
        <v>454</v>
      </c>
      <c r="B14" s="93">
        <v>3111</v>
      </c>
      <c r="C14" s="24">
        <v>5336</v>
      </c>
      <c r="D14" s="24">
        <v>472</v>
      </c>
      <c r="E14" s="24">
        <v>96</v>
      </c>
      <c r="F14" s="24" t="s">
        <v>165</v>
      </c>
      <c r="G14" s="78">
        <v>0</v>
      </c>
      <c r="H14" s="78">
        <v>538.4</v>
      </c>
      <c r="I14" s="78">
        <v>538.4</v>
      </c>
      <c r="J14" s="78">
        <v>0</v>
      </c>
      <c r="K14" s="78">
        <f t="shared" si="0"/>
        <v>100</v>
      </c>
    </row>
    <row r="15" spans="1:11" ht="12.75">
      <c r="A15" s="24">
        <v>454</v>
      </c>
      <c r="B15" s="93">
        <v>3111</v>
      </c>
      <c r="C15" s="24">
        <v>5331</v>
      </c>
      <c r="D15" s="24">
        <v>473</v>
      </c>
      <c r="E15" s="24">
        <v>0</v>
      </c>
      <c r="F15" s="24" t="s">
        <v>166</v>
      </c>
      <c r="G15" s="78">
        <v>603.6</v>
      </c>
      <c r="H15" s="78">
        <v>603.6</v>
      </c>
      <c r="I15" s="78">
        <v>603.6</v>
      </c>
      <c r="J15" s="78">
        <f>I15/G15%</f>
        <v>100</v>
      </c>
      <c r="K15" s="78">
        <f t="shared" si="0"/>
        <v>100</v>
      </c>
    </row>
    <row r="16" spans="1:11" ht="12.75" hidden="1">
      <c r="A16" s="590">
        <v>454</v>
      </c>
      <c r="B16" s="591">
        <v>3111</v>
      </c>
      <c r="C16" s="590">
        <v>5336</v>
      </c>
      <c r="D16" s="590">
        <v>10460</v>
      </c>
      <c r="E16" s="590">
        <v>103133063</v>
      </c>
      <c r="F16" s="590" t="s">
        <v>166</v>
      </c>
      <c r="G16" s="592">
        <v>0</v>
      </c>
      <c r="H16" s="592">
        <v>0</v>
      </c>
      <c r="I16" s="592">
        <v>0</v>
      </c>
      <c r="J16" s="592">
        <v>0</v>
      </c>
      <c r="K16" s="78" t="e">
        <f t="shared" si="0"/>
        <v>#DIV/0!</v>
      </c>
    </row>
    <row r="17" spans="1:11" ht="12.75" hidden="1">
      <c r="A17" s="590">
        <v>454</v>
      </c>
      <c r="B17" s="591">
        <v>3111</v>
      </c>
      <c r="C17" s="590">
        <v>5336</v>
      </c>
      <c r="D17" s="590">
        <v>10460</v>
      </c>
      <c r="E17" s="590">
        <v>103533063</v>
      </c>
      <c r="F17" s="590" t="s">
        <v>166</v>
      </c>
      <c r="G17" s="592">
        <v>0</v>
      </c>
      <c r="H17" s="592">
        <v>0</v>
      </c>
      <c r="I17" s="592">
        <v>0</v>
      </c>
      <c r="J17" s="592">
        <v>0</v>
      </c>
      <c r="K17" s="78" t="e">
        <f t="shared" si="0"/>
        <v>#DIV/0!</v>
      </c>
    </row>
    <row r="18" spans="1:11" ht="12.75">
      <c r="A18" s="24">
        <v>454</v>
      </c>
      <c r="B18" s="93">
        <v>3111</v>
      </c>
      <c r="C18" s="24">
        <v>5336</v>
      </c>
      <c r="D18" s="24">
        <v>473</v>
      </c>
      <c r="E18" s="24">
        <v>96</v>
      </c>
      <c r="F18" s="24" t="s">
        <v>166</v>
      </c>
      <c r="G18" s="78">
        <v>0</v>
      </c>
      <c r="H18" s="78">
        <v>501.3</v>
      </c>
      <c r="I18" s="78">
        <v>501.3</v>
      </c>
      <c r="J18" s="78">
        <v>0</v>
      </c>
      <c r="K18" s="78">
        <f t="shared" si="0"/>
        <v>100</v>
      </c>
    </row>
    <row r="19" spans="1:11" ht="12.75">
      <c r="A19" s="24">
        <v>454</v>
      </c>
      <c r="B19" s="93">
        <v>3111</v>
      </c>
      <c r="C19" s="24">
        <v>5331</v>
      </c>
      <c r="D19" s="24">
        <v>474</v>
      </c>
      <c r="E19" s="24">
        <v>0</v>
      </c>
      <c r="F19" s="24" t="s">
        <v>167</v>
      </c>
      <c r="G19" s="78">
        <v>558.8</v>
      </c>
      <c r="H19" s="78">
        <v>700.8</v>
      </c>
      <c r="I19" s="78">
        <v>700.8</v>
      </c>
      <c r="J19" s="78">
        <f>I19/G19%</f>
        <v>125.41159627773801</v>
      </c>
      <c r="K19" s="78">
        <f t="shared" si="0"/>
        <v>100</v>
      </c>
    </row>
    <row r="20" spans="1:11" ht="12.75">
      <c r="A20" s="24">
        <v>454</v>
      </c>
      <c r="B20" s="93">
        <v>3111</v>
      </c>
      <c r="C20" s="24">
        <v>5336</v>
      </c>
      <c r="D20" s="24">
        <v>2451172</v>
      </c>
      <c r="E20" s="24">
        <v>108100104</v>
      </c>
      <c r="F20" s="24" t="s">
        <v>167</v>
      </c>
      <c r="G20" s="78">
        <v>0</v>
      </c>
      <c r="H20" s="78">
        <v>131.8</v>
      </c>
      <c r="I20" s="78">
        <v>131.09</v>
      </c>
      <c r="J20" s="78">
        <v>0</v>
      </c>
      <c r="K20" s="78">
        <f t="shared" si="0"/>
        <v>99.46130500758726</v>
      </c>
    </row>
    <row r="21" spans="1:11" ht="12.75">
      <c r="A21" s="24">
        <v>454</v>
      </c>
      <c r="B21" s="93">
        <v>3111</v>
      </c>
      <c r="C21" s="24">
        <v>5336</v>
      </c>
      <c r="D21" s="24">
        <v>2451172</v>
      </c>
      <c r="E21" s="24">
        <v>108517050</v>
      </c>
      <c r="F21" s="24" t="s">
        <v>167</v>
      </c>
      <c r="G21" s="78">
        <v>0</v>
      </c>
      <c r="H21" s="78">
        <v>131.8</v>
      </c>
      <c r="I21" s="78">
        <v>131.09</v>
      </c>
      <c r="J21" s="78">
        <v>0</v>
      </c>
      <c r="K21" s="78">
        <f t="shared" si="0"/>
        <v>99.46130500758726</v>
      </c>
    </row>
    <row r="22" spans="1:11" ht="12.75">
      <c r="A22" s="24">
        <v>454</v>
      </c>
      <c r="B22" s="93">
        <v>3111</v>
      </c>
      <c r="C22" s="24">
        <v>5336</v>
      </c>
      <c r="D22" s="24">
        <v>15281</v>
      </c>
      <c r="E22" s="24">
        <v>103133063</v>
      </c>
      <c r="F22" s="24" t="s">
        <v>167</v>
      </c>
      <c r="G22" s="78">
        <v>0</v>
      </c>
      <c r="H22" s="78">
        <v>299.5</v>
      </c>
      <c r="I22" s="78">
        <v>299.53</v>
      </c>
      <c r="J22" s="78">
        <v>0</v>
      </c>
      <c r="K22" s="78">
        <f t="shared" si="0"/>
        <v>100.0100166944908</v>
      </c>
    </row>
    <row r="23" spans="1:11" ht="12.75">
      <c r="A23" s="24">
        <v>454</v>
      </c>
      <c r="B23" s="93">
        <v>3111</v>
      </c>
      <c r="C23" s="24">
        <v>5336</v>
      </c>
      <c r="D23" s="24">
        <v>15281</v>
      </c>
      <c r="E23" s="24">
        <v>103533063</v>
      </c>
      <c r="F23" s="24" t="s">
        <v>167</v>
      </c>
      <c r="G23" s="78">
        <v>0</v>
      </c>
      <c r="H23" s="78">
        <v>299.6</v>
      </c>
      <c r="I23" s="78">
        <v>299.53</v>
      </c>
      <c r="J23" s="78">
        <v>0</v>
      </c>
      <c r="K23" s="78">
        <f t="shared" si="0"/>
        <v>99.97663551401867</v>
      </c>
    </row>
    <row r="24" spans="1:11" ht="12.75">
      <c r="A24" s="24">
        <v>454</v>
      </c>
      <c r="B24" s="93">
        <v>3111</v>
      </c>
      <c r="C24" s="24">
        <v>5336</v>
      </c>
      <c r="D24" s="24">
        <v>474</v>
      </c>
      <c r="E24" s="24">
        <v>96</v>
      </c>
      <c r="F24" s="24" t="s">
        <v>167</v>
      </c>
      <c r="G24" s="78">
        <v>0</v>
      </c>
      <c r="H24" s="78">
        <v>627</v>
      </c>
      <c r="I24" s="78">
        <v>627</v>
      </c>
      <c r="J24" s="78">
        <v>0</v>
      </c>
      <c r="K24" s="78">
        <f t="shared" si="0"/>
        <v>100</v>
      </c>
    </row>
    <row r="25" spans="1:11" ht="12.75">
      <c r="A25" s="24">
        <v>454</v>
      </c>
      <c r="B25" s="93">
        <v>3111</v>
      </c>
      <c r="C25" s="24">
        <v>5336</v>
      </c>
      <c r="D25" s="24">
        <v>474</v>
      </c>
      <c r="E25" s="24">
        <v>115</v>
      </c>
      <c r="F25" s="24" t="s">
        <v>167</v>
      </c>
      <c r="G25" s="78">
        <v>0</v>
      </c>
      <c r="H25" s="78">
        <v>40</v>
      </c>
      <c r="I25" s="78">
        <v>40</v>
      </c>
      <c r="J25" s="78">
        <v>0</v>
      </c>
      <c r="K25" s="78">
        <f t="shared" si="0"/>
        <v>100</v>
      </c>
    </row>
    <row r="26" spans="1:11" ht="12.75">
      <c r="A26" s="24">
        <v>454</v>
      </c>
      <c r="B26" s="93">
        <v>3111</v>
      </c>
      <c r="C26" s="24">
        <v>5331</v>
      </c>
      <c r="D26" s="24">
        <v>475</v>
      </c>
      <c r="E26" s="24">
        <v>0</v>
      </c>
      <c r="F26" s="24" t="s">
        <v>72</v>
      </c>
      <c r="G26" s="78">
        <v>562.7</v>
      </c>
      <c r="H26" s="78">
        <v>562.7</v>
      </c>
      <c r="I26" s="78">
        <v>562.7</v>
      </c>
      <c r="J26" s="78">
        <f>I26/G26%</f>
        <v>100</v>
      </c>
      <c r="K26" s="78">
        <f t="shared" si="0"/>
        <v>100</v>
      </c>
    </row>
    <row r="27" spans="1:11" ht="12.75" hidden="1">
      <c r="A27" s="590">
        <v>454</v>
      </c>
      <c r="B27" s="591">
        <v>3111</v>
      </c>
      <c r="C27" s="590">
        <v>5336</v>
      </c>
      <c r="D27" s="590">
        <v>10452</v>
      </c>
      <c r="E27" s="590">
        <v>103133063</v>
      </c>
      <c r="F27" s="590" t="s">
        <v>72</v>
      </c>
      <c r="G27" s="592">
        <v>0</v>
      </c>
      <c r="H27" s="592">
        <v>0</v>
      </c>
      <c r="I27" s="592">
        <v>0</v>
      </c>
      <c r="J27" s="592">
        <v>0</v>
      </c>
      <c r="K27" s="78" t="e">
        <f t="shared" si="0"/>
        <v>#DIV/0!</v>
      </c>
    </row>
    <row r="28" spans="1:11" ht="12.75" hidden="1">
      <c r="A28" s="590">
        <v>454</v>
      </c>
      <c r="B28" s="591">
        <v>3111</v>
      </c>
      <c r="C28" s="590">
        <v>5336</v>
      </c>
      <c r="D28" s="590">
        <v>10452</v>
      </c>
      <c r="E28" s="590">
        <v>103533063</v>
      </c>
      <c r="F28" s="590" t="s">
        <v>72</v>
      </c>
      <c r="G28" s="592">
        <v>0</v>
      </c>
      <c r="H28" s="592">
        <v>0</v>
      </c>
      <c r="I28" s="592">
        <v>0</v>
      </c>
      <c r="J28" s="592">
        <v>0</v>
      </c>
      <c r="K28" s="78" t="e">
        <f t="shared" si="0"/>
        <v>#DIV/0!</v>
      </c>
    </row>
    <row r="29" spans="1:11" ht="12.75">
      <c r="A29" s="24">
        <v>454</v>
      </c>
      <c r="B29" s="93">
        <v>3111</v>
      </c>
      <c r="C29" s="24">
        <v>5336</v>
      </c>
      <c r="D29" s="24">
        <v>475</v>
      </c>
      <c r="E29" s="24">
        <v>96</v>
      </c>
      <c r="F29" s="24" t="s">
        <v>72</v>
      </c>
      <c r="G29" s="78">
        <v>0</v>
      </c>
      <c r="H29" s="78">
        <v>465.1</v>
      </c>
      <c r="I29" s="78">
        <v>465.1</v>
      </c>
      <c r="J29" s="78">
        <v>0</v>
      </c>
      <c r="K29" s="78">
        <f t="shared" si="0"/>
        <v>100.00000000000001</v>
      </c>
    </row>
    <row r="30" spans="1:11" ht="12.75">
      <c r="A30" s="24">
        <v>454</v>
      </c>
      <c r="B30" s="93">
        <v>3111</v>
      </c>
      <c r="C30" s="24">
        <v>5331</v>
      </c>
      <c r="D30" s="24">
        <v>476</v>
      </c>
      <c r="E30" s="24">
        <v>0</v>
      </c>
      <c r="F30" s="24" t="s">
        <v>140</v>
      </c>
      <c r="G30" s="78">
        <v>579</v>
      </c>
      <c r="H30" s="78">
        <v>579</v>
      </c>
      <c r="I30" s="78">
        <v>579</v>
      </c>
      <c r="J30" s="78">
        <f>I30/G30%</f>
        <v>100</v>
      </c>
      <c r="K30" s="78">
        <f t="shared" si="0"/>
        <v>100</v>
      </c>
    </row>
    <row r="31" spans="1:11" ht="12.75" hidden="1">
      <c r="A31" s="590">
        <v>454</v>
      </c>
      <c r="B31" s="591">
        <v>3111</v>
      </c>
      <c r="C31" s="590">
        <v>5336</v>
      </c>
      <c r="D31" s="590">
        <v>476</v>
      </c>
      <c r="E31" s="590">
        <v>115</v>
      </c>
      <c r="F31" s="590" t="s">
        <v>140</v>
      </c>
      <c r="G31" s="592">
        <v>0</v>
      </c>
      <c r="H31" s="592">
        <v>0</v>
      </c>
      <c r="I31" s="592">
        <v>0</v>
      </c>
      <c r="J31" s="592">
        <v>0</v>
      </c>
      <c r="K31" s="78" t="e">
        <f t="shared" si="0"/>
        <v>#DIV/0!</v>
      </c>
    </row>
    <row r="32" spans="1:11" ht="12.75">
      <c r="A32" s="24">
        <v>454</v>
      </c>
      <c r="B32" s="93">
        <v>3111</v>
      </c>
      <c r="C32" s="24">
        <v>5336</v>
      </c>
      <c r="D32" s="24">
        <v>2451231</v>
      </c>
      <c r="E32" s="24">
        <v>108100104</v>
      </c>
      <c r="F32" s="24" t="s">
        <v>140</v>
      </c>
      <c r="G32" s="78">
        <v>0</v>
      </c>
      <c r="H32" s="78">
        <v>34.4</v>
      </c>
      <c r="I32" s="78">
        <v>34.34</v>
      </c>
      <c r="J32" s="78">
        <v>0</v>
      </c>
      <c r="K32" s="78">
        <f t="shared" si="0"/>
        <v>99.82558139534885</v>
      </c>
    </row>
    <row r="33" spans="1:11" ht="12.75">
      <c r="A33" s="24">
        <v>454</v>
      </c>
      <c r="B33" s="93">
        <v>3111</v>
      </c>
      <c r="C33" s="24">
        <v>5336</v>
      </c>
      <c r="D33" s="24">
        <v>2451231</v>
      </c>
      <c r="E33" s="24">
        <v>108517050</v>
      </c>
      <c r="F33" s="24" t="s">
        <v>140</v>
      </c>
      <c r="G33" s="78">
        <v>0</v>
      </c>
      <c r="H33" s="78">
        <v>34.4</v>
      </c>
      <c r="I33" s="78">
        <v>34.34</v>
      </c>
      <c r="J33" s="78">
        <v>0</v>
      </c>
      <c r="K33" s="78">
        <f t="shared" si="0"/>
        <v>99.82558139534885</v>
      </c>
    </row>
    <row r="34" spans="1:11" ht="12.75">
      <c r="A34" s="24">
        <v>454</v>
      </c>
      <c r="B34" s="93">
        <v>3111</v>
      </c>
      <c r="C34" s="24">
        <v>5336</v>
      </c>
      <c r="D34" s="24">
        <v>476</v>
      </c>
      <c r="E34" s="24">
        <v>96</v>
      </c>
      <c r="F34" s="24" t="s">
        <v>140</v>
      </c>
      <c r="G34" s="78">
        <v>0</v>
      </c>
      <c r="H34" s="78">
        <v>495.6</v>
      </c>
      <c r="I34" s="78">
        <v>495.6</v>
      </c>
      <c r="J34" s="78">
        <v>0</v>
      </c>
      <c r="K34" s="78">
        <f t="shared" si="0"/>
        <v>100</v>
      </c>
    </row>
    <row r="35" spans="1:11" ht="12.75">
      <c r="A35" s="24">
        <v>454</v>
      </c>
      <c r="B35" s="93">
        <v>3111</v>
      </c>
      <c r="C35" s="24">
        <v>5336</v>
      </c>
      <c r="D35" s="24">
        <v>15125</v>
      </c>
      <c r="E35" s="24">
        <v>103133063</v>
      </c>
      <c r="F35" s="24" t="s">
        <v>140</v>
      </c>
      <c r="G35" s="78">
        <v>0</v>
      </c>
      <c r="H35" s="78">
        <v>230.6</v>
      </c>
      <c r="I35" s="78">
        <v>230.54</v>
      </c>
      <c r="J35" s="78">
        <v>0</v>
      </c>
      <c r="K35" s="78">
        <f t="shared" si="0"/>
        <v>99.97398091934085</v>
      </c>
    </row>
    <row r="36" spans="1:11" ht="12.75">
      <c r="A36" s="24">
        <v>454</v>
      </c>
      <c r="B36" s="93">
        <v>3111</v>
      </c>
      <c r="C36" s="24">
        <v>5336</v>
      </c>
      <c r="D36" s="24">
        <v>15125</v>
      </c>
      <c r="E36" s="24">
        <v>103533063</v>
      </c>
      <c r="F36" s="24" t="s">
        <v>140</v>
      </c>
      <c r="G36" s="78">
        <v>0</v>
      </c>
      <c r="H36" s="78">
        <v>230.5</v>
      </c>
      <c r="I36" s="78">
        <v>230.54</v>
      </c>
      <c r="J36" s="78">
        <v>0</v>
      </c>
      <c r="K36" s="78">
        <f t="shared" si="0"/>
        <v>100.01735357917569</v>
      </c>
    </row>
    <row r="37" spans="1:11" ht="12.75">
      <c r="A37" s="24">
        <v>454</v>
      </c>
      <c r="B37" s="93">
        <v>3111</v>
      </c>
      <c r="C37" s="24">
        <v>5336</v>
      </c>
      <c r="D37" s="24">
        <v>2661552</v>
      </c>
      <c r="E37" s="24">
        <v>108100104</v>
      </c>
      <c r="F37" s="24" t="s">
        <v>140</v>
      </c>
      <c r="G37" s="78">
        <v>0</v>
      </c>
      <c r="H37" s="78">
        <v>141.4</v>
      </c>
      <c r="I37" s="78">
        <v>141.4</v>
      </c>
      <c r="J37" s="78">
        <v>0</v>
      </c>
      <c r="K37" s="78">
        <f t="shared" si="0"/>
        <v>100</v>
      </c>
    </row>
    <row r="38" spans="1:11" ht="12.75">
      <c r="A38" s="24">
        <v>454</v>
      </c>
      <c r="B38" s="93">
        <v>3111</v>
      </c>
      <c r="C38" s="24">
        <v>5336</v>
      </c>
      <c r="D38" s="24">
        <v>2661552</v>
      </c>
      <c r="E38" s="24">
        <v>108517050</v>
      </c>
      <c r="F38" s="24" t="s">
        <v>140</v>
      </c>
      <c r="G38" s="78">
        <v>0</v>
      </c>
      <c r="H38" s="78">
        <v>141.4</v>
      </c>
      <c r="I38" s="78">
        <v>141.4</v>
      </c>
      <c r="J38" s="78">
        <v>0</v>
      </c>
      <c r="K38" s="78">
        <f t="shared" si="0"/>
        <v>100</v>
      </c>
    </row>
    <row r="39" spans="1:11" ht="12.75">
      <c r="A39" s="24">
        <v>454</v>
      </c>
      <c r="B39" s="93">
        <v>3111</v>
      </c>
      <c r="C39" s="24">
        <v>5331</v>
      </c>
      <c r="D39" s="24">
        <v>477</v>
      </c>
      <c r="E39" s="24">
        <v>0</v>
      </c>
      <c r="F39" s="24" t="s">
        <v>141</v>
      </c>
      <c r="G39" s="78">
        <v>516.8</v>
      </c>
      <c r="H39" s="78">
        <v>516.8</v>
      </c>
      <c r="I39" s="78">
        <v>516.8</v>
      </c>
      <c r="J39" s="78">
        <f>I39/G39%</f>
        <v>100</v>
      </c>
      <c r="K39" s="78">
        <f>I39/H39%</f>
        <v>100</v>
      </c>
    </row>
    <row r="40" spans="1:11" ht="12.75">
      <c r="A40" s="24">
        <v>454</v>
      </c>
      <c r="B40" s="93">
        <v>3111</v>
      </c>
      <c r="C40" s="24">
        <v>5336</v>
      </c>
      <c r="D40" s="24">
        <v>15018</v>
      </c>
      <c r="E40" s="24">
        <v>103133063</v>
      </c>
      <c r="F40" s="24" t="s">
        <v>141</v>
      </c>
      <c r="G40" s="78">
        <v>0</v>
      </c>
      <c r="H40" s="78">
        <v>290</v>
      </c>
      <c r="I40" s="78">
        <v>289.95</v>
      </c>
      <c r="J40" s="78">
        <v>0</v>
      </c>
      <c r="K40" s="78">
        <f aca="true" t="shared" si="1" ref="K40:K70">I40/H40%</f>
        <v>99.98275862068965</v>
      </c>
    </row>
    <row r="41" spans="1:11" ht="12.75">
      <c r="A41" s="24">
        <v>454</v>
      </c>
      <c r="B41" s="93">
        <v>3111</v>
      </c>
      <c r="C41" s="24">
        <v>5336</v>
      </c>
      <c r="D41" s="24">
        <v>15018</v>
      </c>
      <c r="E41" s="24">
        <v>103533063</v>
      </c>
      <c r="F41" s="24" t="s">
        <v>141</v>
      </c>
      <c r="G41" s="78">
        <v>0</v>
      </c>
      <c r="H41" s="78">
        <v>289.9</v>
      </c>
      <c r="I41" s="78">
        <v>289.95</v>
      </c>
      <c r="J41" s="78">
        <v>0</v>
      </c>
      <c r="K41" s="78">
        <f t="shared" si="1"/>
        <v>100.01724732666437</v>
      </c>
    </row>
    <row r="42" spans="1:11" ht="12.75">
      <c r="A42" s="24">
        <v>454</v>
      </c>
      <c r="B42" s="93">
        <v>3111</v>
      </c>
      <c r="C42" s="24">
        <v>5336</v>
      </c>
      <c r="D42" s="24">
        <v>2450867</v>
      </c>
      <c r="E42" s="24">
        <v>108100104</v>
      </c>
      <c r="F42" s="24" t="s">
        <v>141</v>
      </c>
      <c r="G42" s="78">
        <v>0</v>
      </c>
      <c r="H42" s="78">
        <v>127.4</v>
      </c>
      <c r="I42" s="78">
        <v>125.71</v>
      </c>
      <c r="J42" s="78">
        <v>0</v>
      </c>
      <c r="K42" s="78">
        <f t="shared" si="1"/>
        <v>98.67346938775509</v>
      </c>
    </row>
    <row r="43" spans="1:11" ht="12.75">
      <c r="A43" s="24">
        <v>454</v>
      </c>
      <c r="B43" s="93">
        <v>3111</v>
      </c>
      <c r="C43" s="24">
        <v>5336</v>
      </c>
      <c r="D43" s="24">
        <v>2450867</v>
      </c>
      <c r="E43" s="24">
        <v>108517050</v>
      </c>
      <c r="F43" s="24" t="s">
        <v>141</v>
      </c>
      <c r="G43" s="78">
        <v>0</v>
      </c>
      <c r="H43" s="78">
        <v>127.4</v>
      </c>
      <c r="I43" s="78">
        <v>125.71</v>
      </c>
      <c r="J43" s="78">
        <v>0</v>
      </c>
      <c r="K43" s="78">
        <f t="shared" si="1"/>
        <v>98.67346938775509</v>
      </c>
    </row>
    <row r="44" spans="1:11" ht="12.75">
      <c r="A44" s="24">
        <v>454</v>
      </c>
      <c r="B44" s="93">
        <v>3111</v>
      </c>
      <c r="C44" s="24">
        <v>5336</v>
      </c>
      <c r="D44" s="24">
        <v>477</v>
      </c>
      <c r="E44" s="24">
        <v>96</v>
      </c>
      <c r="F44" s="24" t="s">
        <v>141</v>
      </c>
      <c r="G44" s="78">
        <v>0</v>
      </c>
      <c r="H44" s="78">
        <v>489.3</v>
      </c>
      <c r="I44" s="78">
        <v>489.3</v>
      </c>
      <c r="J44" s="78">
        <v>0</v>
      </c>
      <c r="K44" s="78">
        <f t="shared" si="1"/>
        <v>100</v>
      </c>
    </row>
    <row r="45" spans="1:11" ht="12.75">
      <c r="A45" s="24">
        <v>454</v>
      </c>
      <c r="B45" s="24">
        <v>3111</v>
      </c>
      <c r="C45" s="24">
        <v>5331</v>
      </c>
      <c r="D45" s="24">
        <v>478</v>
      </c>
      <c r="E45" s="24">
        <v>0</v>
      </c>
      <c r="F45" s="24" t="s">
        <v>135</v>
      </c>
      <c r="G45" s="78">
        <v>661.1</v>
      </c>
      <c r="H45" s="78">
        <v>735.1</v>
      </c>
      <c r="I45" s="78">
        <v>735.1</v>
      </c>
      <c r="J45" s="78">
        <f>I45/G45%</f>
        <v>111.19346543639388</v>
      </c>
      <c r="K45" s="78">
        <f t="shared" si="1"/>
        <v>100</v>
      </c>
    </row>
    <row r="46" spans="1:11" ht="12.75">
      <c r="A46" s="24">
        <v>454</v>
      </c>
      <c r="B46" s="24">
        <v>3111</v>
      </c>
      <c r="C46" s="24">
        <v>5336</v>
      </c>
      <c r="D46" s="24">
        <v>478</v>
      </c>
      <c r="E46" s="24">
        <v>96</v>
      </c>
      <c r="F46" s="24" t="s">
        <v>135</v>
      </c>
      <c r="G46" s="78">
        <v>0</v>
      </c>
      <c r="H46" s="78">
        <v>869.3</v>
      </c>
      <c r="I46" s="78">
        <v>869.3</v>
      </c>
      <c r="J46" s="78">
        <v>0</v>
      </c>
      <c r="K46" s="78">
        <f t="shared" si="1"/>
        <v>100</v>
      </c>
    </row>
    <row r="47" spans="1:11" ht="12.75">
      <c r="A47" s="24">
        <v>454</v>
      </c>
      <c r="B47" s="24">
        <v>3111</v>
      </c>
      <c r="C47" s="24">
        <v>5336</v>
      </c>
      <c r="D47" s="24">
        <v>478</v>
      </c>
      <c r="E47" s="24">
        <v>115</v>
      </c>
      <c r="F47" s="24" t="s">
        <v>135</v>
      </c>
      <c r="G47" s="78">
        <v>0</v>
      </c>
      <c r="H47" s="78">
        <v>40</v>
      </c>
      <c r="I47" s="78">
        <v>40</v>
      </c>
      <c r="J47" s="78">
        <v>0</v>
      </c>
      <c r="K47" s="78">
        <f t="shared" si="1"/>
        <v>100</v>
      </c>
    </row>
    <row r="48" spans="1:11" ht="12.75">
      <c r="A48" s="24">
        <v>454</v>
      </c>
      <c r="B48" s="24">
        <v>3111</v>
      </c>
      <c r="C48" s="24">
        <v>5331</v>
      </c>
      <c r="D48" s="24">
        <v>2360495</v>
      </c>
      <c r="E48" s="24">
        <v>0</v>
      </c>
      <c r="F48" s="24" t="s">
        <v>135</v>
      </c>
      <c r="G48" s="78">
        <v>0</v>
      </c>
      <c r="H48" s="78">
        <v>165</v>
      </c>
      <c r="I48" s="78">
        <v>165</v>
      </c>
      <c r="J48" s="78">
        <v>0</v>
      </c>
      <c r="K48" s="78">
        <f t="shared" si="1"/>
        <v>100</v>
      </c>
    </row>
    <row r="49" spans="1:11" ht="12.75">
      <c r="A49" s="24">
        <v>454</v>
      </c>
      <c r="B49" s="24">
        <v>3111</v>
      </c>
      <c r="C49" s="24">
        <v>5336</v>
      </c>
      <c r="D49" s="24">
        <v>2360495</v>
      </c>
      <c r="E49" s="24">
        <v>108100104</v>
      </c>
      <c r="F49" s="24" t="s">
        <v>135</v>
      </c>
      <c r="G49" s="78">
        <v>0</v>
      </c>
      <c r="H49" s="78">
        <v>111.3</v>
      </c>
      <c r="I49" s="78">
        <v>0</v>
      </c>
      <c r="J49" s="78">
        <v>0</v>
      </c>
      <c r="K49" s="78">
        <f t="shared" si="1"/>
        <v>0</v>
      </c>
    </row>
    <row r="50" spans="1:11" ht="12.75">
      <c r="A50" s="24">
        <v>454</v>
      </c>
      <c r="B50" s="24">
        <v>3111</v>
      </c>
      <c r="C50" s="24">
        <v>5336</v>
      </c>
      <c r="D50" s="24">
        <v>2360495</v>
      </c>
      <c r="E50" s="24">
        <v>108517050</v>
      </c>
      <c r="F50" s="24" t="s">
        <v>135</v>
      </c>
      <c r="G50" s="78">
        <v>0</v>
      </c>
      <c r="H50" s="78">
        <v>139.1</v>
      </c>
      <c r="I50" s="78">
        <v>0</v>
      </c>
      <c r="J50" s="78">
        <v>0</v>
      </c>
      <c r="K50" s="78">
        <f t="shared" si="1"/>
        <v>0</v>
      </c>
    </row>
    <row r="51" spans="1:11" ht="12.75">
      <c r="A51" s="24">
        <v>454</v>
      </c>
      <c r="B51" s="24">
        <v>3111</v>
      </c>
      <c r="C51" s="24">
        <v>5331</v>
      </c>
      <c r="D51" s="24">
        <v>479</v>
      </c>
      <c r="E51" s="24">
        <v>0</v>
      </c>
      <c r="F51" s="24" t="s">
        <v>121</v>
      </c>
      <c r="G51" s="78">
        <v>614.3</v>
      </c>
      <c r="H51" s="78">
        <v>614.3</v>
      </c>
      <c r="I51" s="78">
        <v>614.3</v>
      </c>
      <c r="J51" s="78">
        <f>I51/G51%</f>
        <v>100</v>
      </c>
      <c r="K51" s="78">
        <f t="shared" si="1"/>
        <v>100</v>
      </c>
    </row>
    <row r="52" spans="1:11" ht="12.75" hidden="1">
      <c r="A52" s="590">
        <v>454</v>
      </c>
      <c r="B52" s="591">
        <v>3111</v>
      </c>
      <c r="C52" s="590">
        <v>5336</v>
      </c>
      <c r="D52" s="590">
        <v>10464</v>
      </c>
      <c r="E52" s="590">
        <v>103133063</v>
      </c>
      <c r="F52" s="590" t="s">
        <v>121</v>
      </c>
      <c r="G52" s="592">
        <v>0</v>
      </c>
      <c r="H52" s="592">
        <v>0</v>
      </c>
      <c r="I52" s="592">
        <v>0</v>
      </c>
      <c r="J52" s="592">
        <v>0</v>
      </c>
      <c r="K52" s="78" t="e">
        <f t="shared" si="1"/>
        <v>#DIV/0!</v>
      </c>
    </row>
    <row r="53" spans="1:11" ht="12.75" hidden="1">
      <c r="A53" s="590">
        <v>454</v>
      </c>
      <c r="B53" s="591">
        <v>3111</v>
      </c>
      <c r="C53" s="590">
        <v>5336</v>
      </c>
      <c r="D53" s="590">
        <v>10464</v>
      </c>
      <c r="E53" s="590">
        <v>103533063</v>
      </c>
      <c r="F53" s="590" t="s">
        <v>121</v>
      </c>
      <c r="G53" s="592">
        <v>0</v>
      </c>
      <c r="H53" s="592">
        <v>0</v>
      </c>
      <c r="I53" s="592">
        <v>0</v>
      </c>
      <c r="J53" s="592">
        <v>0</v>
      </c>
      <c r="K53" s="78" t="e">
        <f t="shared" si="1"/>
        <v>#DIV/0!</v>
      </c>
    </row>
    <row r="54" spans="1:11" ht="12.75">
      <c r="A54" s="24">
        <v>454</v>
      </c>
      <c r="B54" s="93">
        <v>3111</v>
      </c>
      <c r="C54" s="24">
        <v>5336</v>
      </c>
      <c r="D54" s="24">
        <v>479</v>
      </c>
      <c r="E54" s="24">
        <v>96</v>
      </c>
      <c r="F54" s="24" t="s">
        <v>121</v>
      </c>
      <c r="G54" s="78">
        <v>0</v>
      </c>
      <c r="H54" s="78">
        <v>486.5</v>
      </c>
      <c r="I54" s="78">
        <v>486.5</v>
      </c>
      <c r="J54" s="78">
        <v>0</v>
      </c>
      <c r="K54" s="78">
        <f t="shared" si="1"/>
        <v>100</v>
      </c>
    </row>
    <row r="55" spans="1:11" ht="12.75">
      <c r="A55" s="24">
        <v>454</v>
      </c>
      <c r="B55" s="93">
        <v>3111</v>
      </c>
      <c r="C55" s="24">
        <v>5336</v>
      </c>
      <c r="D55" s="24">
        <v>2360469</v>
      </c>
      <c r="E55" s="24">
        <v>108100104</v>
      </c>
      <c r="F55" s="24" t="s">
        <v>121</v>
      </c>
      <c r="G55" s="78">
        <v>0</v>
      </c>
      <c r="H55" s="78">
        <v>12.3</v>
      </c>
      <c r="I55" s="78">
        <v>0</v>
      </c>
      <c r="J55" s="78">
        <v>0</v>
      </c>
      <c r="K55" s="78">
        <f t="shared" si="1"/>
        <v>0</v>
      </c>
    </row>
    <row r="56" spans="1:11" ht="12.75">
      <c r="A56" s="24">
        <v>454</v>
      </c>
      <c r="B56" s="93">
        <v>3111</v>
      </c>
      <c r="C56" s="24">
        <v>5336</v>
      </c>
      <c r="D56" s="24">
        <v>2360469</v>
      </c>
      <c r="E56" s="24">
        <v>108517050</v>
      </c>
      <c r="F56" s="24" t="s">
        <v>121</v>
      </c>
      <c r="G56" s="78">
        <v>0</v>
      </c>
      <c r="H56" s="78">
        <v>15.5</v>
      </c>
      <c r="I56" s="78">
        <v>0</v>
      </c>
      <c r="J56" s="78">
        <v>0</v>
      </c>
      <c r="K56" s="78">
        <f t="shared" si="1"/>
        <v>0</v>
      </c>
    </row>
    <row r="57" spans="1:11" ht="12.75">
      <c r="A57" s="24">
        <v>454</v>
      </c>
      <c r="B57" s="93">
        <v>3111</v>
      </c>
      <c r="C57" s="24">
        <v>5336</v>
      </c>
      <c r="D57" s="24">
        <v>15119</v>
      </c>
      <c r="E57" s="24">
        <v>103133063</v>
      </c>
      <c r="F57" s="24" t="s">
        <v>121</v>
      </c>
      <c r="G57" s="78">
        <v>0</v>
      </c>
      <c r="H57" s="78">
        <v>247.7</v>
      </c>
      <c r="I57" s="78">
        <v>247.71</v>
      </c>
      <c r="J57" s="78">
        <v>0</v>
      </c>
      <c r="K57" s="78">
        <f t="shared" si="1"/>
        <v>100.00403714170368</v>
      </c>
    </row>
    <row r="58" spans="1:11" ht="12.75">
      <c r="A58" s="24">
        <v>454</v>
      </c>
      <c r="B58" s="93">
        <v>3111</v>
      </c>
      <c r="C58" s="24">
        <v>5336</v>
      </c>
      <c r="D58" s="24">
        <v>15119</v>
      </c>
      <c r="E58" s="24">
        <v>103533063</v>
      </c>
      <c r="F58" s="24" t="s">
        <v>121</v>
      </c>
      <c r="G58" s="78">
        <v>0</v>
      </c>
      <c r="H58" s="78">
        <v>247.7</v>
      </c>
      <c r="I58" s="78">
        <v>247.71</v>
      </c>
      <c r="J58" s="78">
        <v>0</v>
      </c>
      <c r="K58" s="78">
        <f t="shared" si="1"/>
        <v>100.00403714170368</v>
      </c>
    </row>
    <row r="59" spans="1:11" ht="12.75">
      <c r="A59" s="24">
        <v>454</v>
      </c>
      <c r="B59" s="93">
        <v>3111</v>
      </c>
      <c r="C59" s="24">
        <v>5331</v>
      </c>
      <c r="D59" s="24">
        <v>480</v>
      </c>
      <c r="E59" s="24">
        <v>0</v>
      </c>
      <c r="F59" s="24" t="s">
        <v>122</v>
      </c>
      <c r="G59" s="78">
        <v>602</v>
      </c>
      <c r="H59" s="78">
        <v>602</v>
      </c>
      <c r="I59" s="78">
        <v>602</v>
      </c>
      <c r="J59" s="78">
        <f>I59/G59%</f>
        <v>100</v>
      </c>
      <c r="K59" s="78">
        <f t="shared" si="1"/>
        <v>100</v>
      </c>
    </row>
    <row r="60" spans="1:11" ht="12.75">
      <c r="A60" s="24">
        <v>454</v>
      </c>
      <c r="B60" s="24">
        <v>3111</v>
      </c>
      <c r="C60" s="24">
        <v>5336</v>
      </c>
      <c r="D60" s="24">
        <v>480</v>
      </c>
      <c r="E60" s="24">
        <v>96</v>
      </c>
      <c r="F60" s="24" t="s">
        <v>122</v>
      </c>
      <c r="G60" s="78">
        <v>0</v>
      </c>
      <c r="H60" s="78">
        <v>622.9</v>
      </c>
      <c r="I60" s="78">
        <v>622.9</v>
      </c>
      <c r="J60" s="78">
        <v>0</v>
      </c>
      <c r="K60" s="78">
        <f t="shared" si="1"/>
        <v>100</v>
      </c>
    </row>
    <row r="61" spans="1:11" ht="12.75">
      <c r="A61" s="24">
        <v>454</v>
      </c>
      <c r="B61" s="93">
        <v>3111</v>
      </c>
      <c r="C61" s="24">
        <v>5336</v>
      </c>
      <c r="D61" s="24">
        <v>2541004</v>
      </c>
      <c r="E61" s="24">
        <v>108100104</v>
      </c>
      <c r="F61" s="24" t="s">
        <v>122</v>
      </c>
      <c r="G61" s="78">
        <v>0</v>
      </c>
      <c r="H61" s="78">
        <v>116.7</v>
      </c>
      <c r="I61" s="78">
        <v>84</v>
      </c>
      <c r="J61" s="78">
        <v>0</v>
      </c>
      <c r="K61" s="78">
        <f t="shared" si="1"/>
        <v>71.97943444730078</v>
      </c>
    </row>
    <row r="62" spans="1:11" ht="12.75">
      <c r="A62" s="24">
        <v>454</v>
      </c>
      <c r="B62" s="24">
        <v>3111</v>
      </c>
      <c r="C62" s="24">
        <v>5336</v>
      </c>
      <c r="D62" s="24">
        <v>2541004</v>
      </c>
      <c r="E62" s="24">
        <v>108517050</v>
      </c>
      <c r="F62" s="24" t="s">
        <v>122</v>
      </c>
      <c r="G62" s="78">
        <v>0</v>
      </c>
      <c r="H62" s="78">
        <v>145.8</v>
      </c>
      <c r="I62" s="78">
        <v>105</v>
      </c>
      <c r="J62" s="78">
        <v>0</v>
      </c>
      <c r="K62" s="78">
        <f t="shared" si="1"/>
        <v>72.01646090534979</v>
      </c>
    </row>
    <row r="63" spans="1:11" ht="12.75">
      <c r="A63" s="24">
        <v>454</v>
      </c>
      <c r="B63" s="93">
        <v>3111</v>
      </c>
      <c r="C63" s="24">
        <v>5336</v>
      </c>
      <c r="D63" s="24">
        <v>15282</v>
      </c>
      <c r="E63" s="24">
        <v>103133063</v>
      </c>
      <c r="F63" s="24" t="s">
        <v>122</v>
      </c>
      <c r="G63" s="78">
        <v>0</v>
      </c>
      <c r="H63" s="78">
        <v>280.4</v>
      </c>
      <c r="I63" s="78">
        <v>280.4</v>
      </c>
      <c r="J63" s="78">
        <v>0</v>
      </c>
      <c r="K63" s="78">
        <f t="shared" si="1"/>
        <v>100</v>
      </c>
    </row>
    <row r="64" spans="1:11" ht="12.75">
      <c r="A64" s="24">
        <v>454</v>
      </c>
      <c r="B64" s="93">
        <v>3111</v>
      </c>
      <c r="C64" s="24">
        <v>5336</v>
      </c>
      <c r="D64" s="24">
        <v>15282</v>
      </c>
      <c r="E64" s="24">
        <v>103533063</v>
      </c>
      <c r="F64" s="24" t="s">
        <v>122</v>
      </c>
      <c r="G64" s="78">
        <v>0</v>
      </c>
      <c r="H64" s="78">
        <v>280.4</v>
      </c>
      <c r="I64" s="78">
        <v>280.4</v>
      </c>
      <c r="J64" s="78">
        <v>0</v>
      </c>
      <c r="K64" s="78">
        <f t="shared" si="1"/>
        <v>100</v>
      </c>
    </row>
    <row r="65" spans="1:11" ht="12.75">
      <c r="A65" s="24">
        <v>454</v>
      </c>
      <c r="B65" s="93">
        <v>3111</v>
      </c>
      <c r="C65" s="24">
        <v>5331</v>
      </c>
      <c r="D65" s="24">
        <v>481</v>
      </c>
      <c r="E65" s="24">
        <v>0</v>
      </c>
      <c r="F65" s="24" t="s">
        <v>123</v>
      </c>
      <c r="G65" s="78">
        <v>643.3</v>
      </c>
      <c r="H65" s="78">
        <v>643.3</v>
      </c>
      <c r="I65" s="78">
        <v>643.3</v>
      </c>
      <c r="J65" s="78">
        <f>I65/G65%</f>
        <v>100</v>
      </c>
      <c r="K65" s="78">
        <f t="shared" si="1"/>
        <v>100</v>
      </c>
    </row>
    <row r="66" spans="1:11" ht="12.75">
      <c r="A66" s="24">
        <v>454</v>
      </c>
      <c r="B66" s="93">
        <v>3111</v>
      </c>
      <c r="C66" s="24">
        <v>5336</v>
      </c>
      <c r="D66" s="24">
        <v>2451252</v>
      </c>
      <c r="E66" s="24">
        <v>108100104</v>
      </c>
      <c r="F66" s="24" t="s">
        <v>123</v>
      </c>
      <c r="G66" s="78">
        <v>0</v>
      </c>
      <c r="H66" s="78">
        <v>117.2</v>
      </c>
      <c r="I66" s="78">
        <v>117.18</v>
      </c>
      <c r="J66" s="78">
        <v>0</v>
      </c>
      <c r="K66" s="78">
        <f t="shared" si="1"/>
        <v>99.98293515358363</v>
      </c>
    </row>
    <row r="67" spans="1:11" ht="12.75">
      <c r="A67" s="24">
        <v>454</v>
      </c>
      <c r="B67" s="93">
        <v>3111</v>
      </c>
      <c r="C67" s="24">
        <v>5336</v>
      </c>
      <c r="D67" s="24">
        <v>2451252</v>
      </c>
      <c r="E67" s="24">
        <v>108517050</v>
      </c>
      <c r="F67" s="24" t="s">
        <v>123</v>
      </c>
      <c r="G67" s="78">
        <v>0</v>
      </c>
      <c r="H67" s="78">
        <v>117.2</v>
      </c>
      <c r="I67" s="78">
        <v>117.18</v>
      </c>
      <c r="J67" s="78">
        <v>0</v>
      </c>
      <c r="K67" s="78">
        <f t="shared" si="1"/>
        <v>99.98293515358363</v>
      </c>
    </row>
    <row r="68" spans="1:11" ht="12.75">
      <c r="A68" s="24">
        <v>454</v>
      </c>
      <c r="B68" s="93">
        <v>3111</v>
      </c>
      <c r="C68" s="24">
        <v>5336</v>
      </c>
      <c r="D68" s="24">
        <v>481</v>
      </c>
      <c r="E68" s="24">
        <v>96</v>
      </c>
      <c r="F68" s="24" t="s">
        <v>123</v>
      </c>
      <c r="G68" s="78">
        <v>0</v>
      </c>
      <c r="H68" s="78">
        <v>465.9</v>
      </c>
      <c r="I68" s="78">
        <v>465.9</v>
      </c>
      <c r="J68" s="78">
        <v>0</v>
      </c>
      <c r="K68" s="78">
        <f t="shared" si="1"/>
        <v>100</v>
      </c>
    </row>
    <row r="69" spans="1:11" ht="12.75">
      <c r="A69" s="24">
        <v>454</v>
      </c>
      <c r="B69" s="93">
        <v>3111</v>
      </c>
      <c r="C69" s="24">
        <v>5336</v>
      </c>
      <c r="D69" s="24">
        <v>15160</v>
      </c>
      <c r="E69" s="24">
        <v>103133063</v>
      </c>
      <c r="F69" s="24" t="s">
        <v>123</v>
      </c>
      <c r="G69" s="78">
        <v>0</v>
      </c>
      <c r="H69" s="78">
        <v>173.9</v>
      </c>
      <c r="I69" s="78">
        <v>173.89</v>
      </c>
      <c r="J69" s="78">
        <v>0</v>
      </c>
      <c r="K69" s="78">
        <f t="shared" si="1"/>
        <v>99.99424956871763</v>
      </c>
    </row>
    <row r="70" spans="1:11" ht="12.75">
      <c r="A70" s="24">
        <v>454</v>
      </c>
      <c r="B70" s="93">
        <v>3111</v>
      </c>
      <c r="C70" s="24">
        <v>5336</v>
      </c>
      <c r="D70" s="24">
        <v>15160</v>
      </c>
      <c r="E70" s="24">
        <v>103533063</v>
      </c>
      <c r="F70" s="24" t="s">
        <v>123</v>
      </c>
      <c r="G70" s="78">
        <v>0</v>
      </c>
      <c r="H70" s="78">
        <v>173.9</v>
      </c>
      <c r="I70" s="78">
        <v>173.89</v>
      </c>
      <c r="J70" s="78">
        <v>0</v>
      </c>
      <c r="K70" s="78">
        <f t="shared" si="1"/>
        <v>99.99424956871763</v>
      </c>
    </row>
    <row r="71" spans="1:11" ht="12.75">
      <c r="A71" s="24">
        <v>454</v>
      </c>
      <c r="B71" s="93">
        <v>3111</v>
      </c>
      <c r="C71" s="24">
        <v>5331</v>
      </c>
      <c r="D71" s="24">
        <v>482</v>
      </c>
      <c r="E71" s="24">
        <v>0</v>
      </c>
      <c r="F71" s="24" t="s">
        <v>220</v>
      </c>
      <c r="G71" s="78">
        <v>510.9</v>
      </c>
      <c r="H71" s="78">
        <v>510.9</v>
      </c>
      <c r="I71" s="78">
        <v>510.9</v>
      </c>
      <c r="J71" s="78">
        <f>I71/G71%</f>
        <v>100</v>
      </c>
      <c r="K71" s="78">
        <f>I71/H71%</f>
        <v>100</v>
      </c>
    </row>
    <row r="72" spans="1:11" ht="12.75" hidden="1">
      <c r="A72" s="590">
        <v>454</v>
      </c>
      <c r="B72" s="591">
        <v>3111</v>
      </c>
      <c r="C72" s="590">
        <v>5336</v>
      </c>
      <c r="D72" s="590">
        <v>10389</v>
      </c>
      <c r="E72" s="590">
        <v>103133063</v>
      </c>
      <c r="F72" s="590" t="s">
        <v>220</v>
      </c>
      <c r="G72" s="592">
        <v>0</v>
      </c>
      <c r="H72" s="592">
        <v>0</v>
      </c>
      <c r="I72" s="592">
        <v>0</v>
      </c>
      <c r="J72" s="592">
        <v>0</v>
      </c>
      <c r="K72" s="78" t="e">
        <f aca="true" t="shared" si="2" ref="K72:K111">I72/H72%</f>
        <v>#DIV/0!</v>
      </c>
    </row>
    <row r="73" spans="1:11" ht="12.75" hidden="1">
      <c r="A73" s="590">
        <v>454</v>
      </c>
      <c r="B73" s="591">
        <v>3111</v>
      </c>
      <c r="C73" s="590">
        <v>5336</v>
      </c>
      <c r="D73" s="590">
        <v>10389</v>
      </c>
      <c r="E73" s="590">
        <v>103533063</v>
      </c>
      <c r="F73" s="590" t="s">
        <v>220</v>
      </c>
      <c r="G73" s="592">
        <v>0</v>
      </c>
      <c r="H73" s="592">
        <v>0</v>
      </c>
      <c r="I73" s="592">
        <v>0</v>
      </c>
      <c r="J73" s="592">
        <v>0</v>
      </c>
      <c r="K73" s="78" t="e">
        <f t="shared" si="2"/>
        <v>#DIV/0!</v>
      </c>
    </row>
    <row r="74" spans="1:11" ht="12.75">
      <c r="A74" s="24">
        <v>454</v>
      </c>
      <c r="B74" s="93">
        <v>3111</v>
      </c>
      <c r="C74" s="24">
        <v>5336</v>
      </c>
      <c r="D74" s="24">
        <v>482</v>
      </c>
      <c r="E74" s="24">
        <v>96</v>
      </c>
      <c r="F74" s="24" t="s">
        <v>220</v>
      </c>
      <c r="G74" s="78">
        <v>0</v>
      </c>
      <c r="H74" s="78">
        <v>513</v>
      </c>
      <c r="I74" s="78">
        <v>513</v>
      </c>
      <c r="J74" s="78">
        <v>0</v>
      </c>
      <c r="K74" s="78">
        <f t="shared" si="2"/>
        <v>100</v>
      </c>
    </row>
    <row r="75" spans="1:11" ht="12.75">
      <c r="A75" s="24">
        <v>454</v>
      </c>
      <c r="B75" s="93">
        <v>3111</v>
      </c>
      <c r="C75" s="24">
        <v>5331</v>
      </c>
      <c r="D75" s="24">
        <v>483</v>
      </c>
      <c r="E75" s="24">
        <v>0</v>
      </c>
      <c r="F75" s="24" t="s">
        <v>199</v>
      </c>
      <c r="G75" s="78">
        <v>668.5</v>
      </c>
      <c r="H75" s="78">
        <v>668.5</v>
      </c>
      <c r="I75" s="78">
        <v>668.5</v>
      </c>
      <c r="J75" s="78">
        <f>I75/G75%</f>
        <v>100</v>
      </c>
      <c r="K75" s="78">
        <f t="shared" si="2"/>
        <v>100</v>
      </c>
    </row>
    <row r="76" spans="1:11" ht="12.75">
      <c r="A76" s="24">
        <v>454</v>
      </c>
      <c r="B76" s="93">
        <v>3111</v>
      </c>
      <c r="C76" s="24">
        <v>5336</v>
      </c>
      <c r="D76" s="24">
        <v>2451226</v>
      </c>
      <c r="E76" s="24">
        <v>108100104</v>
      </c>
      <c r="F76" s="24" t="s">
        <v>199</v>
      </c>
      <c r="G76" s="78">
        <v>0</v>
      </c>
      <c r="H76" s="78">
        <v>72.6</v>
      </c>
      <c r="I76" s="78">
        <v>72.51</v>
      </c>
      <c r="J76" s="78">
        <v>0</v>
      </c>
      <c r="K76" s="78">
        <f t="shared" si="2"/>
        <v>99.87603305785125</v>
      </c>
    </row>
    <row r="77" spans="1:11" ht="12.75">
      <c r="A77" s="24">
        <v>454</v>
      </c>
      <c r="B77" s="93">
        <v>3111</v>
      </c>
      <c r="C77" s="24">
        <v>5336</v>
      </c>
      <c r="D77" s="24">
        <v>2451226</v>
      </c>
      <c r="E77" s="24">
        <v>108517050</v>
      </c>
      <c r="F77" s="24" t="s">
        <v>199</v>
      </c>
      <c r="G77" s="78">
        <v>0</v>
      </c>
      <c r="H77" s="78">
        <v>72.6</v>
      </c>
      <c r="I77" s="78">
        <v>72.51</v>
      </c>
      <c r="J77" s="78">
        <v>0</v>
      </c>
      <c r="K77" s="78">
        <f t="shared" si="2"/>
        <v>99.87603305785125</v>
      </c>
    </row>
    <row r="78" spans="1:12" ht="12.75">
      <c r="A78" s="24">
        <v>454</v>
      </c>
      <c r="B78" s="93">
        <v>3111</v>
      </c>
      <c r="C78" s="24">
        <v>5336</v>
      </c>
      <c r="D78" s="24">
        <v>483</v>
      </c>
      <c r="E78" s="24">
        <v>96</v>
      </c>
      <c r="F78" s="24" t="s">
        <v>199</v>
      </c>
      <c r="G78" s="78">
        <v>0</v>
      </c>
      <c r="H78" s="78">
        <v>489.6</v>
      </c>
      <c r="I78" s="78">
        <v>489.6</v>
      </c>
      <c r="J78" s="78">
        <v>0</v>
      </c>
      <c r="K78" s="78">
        <f t="shared" si="2"/>
        <v>100</v>
      </c>
      <c r="L78" s="99"/>
    </row>
    <row r="79" spans="1:12" ht="12.75">
      <c r="A79" s="24">
        <v>454</v>
      </c>
      <c r="B79" s="93">
        <v>3111</v>
      </c>
      <c r="C79" s="24">
        <v>5336</v>
      </c>
      <c r="D79" s="24">
        <v>15103</v>
      </c>
      <c r="E79" s="24">
        <v>103133063</v>
      </c>
      <c r="F79" s="24" t="s">
        <v>199</v>
      </c>
      <c r="G79" s="78">
        <v>0</v>
      </c>
      <c r="H79" s="78">
        <v>103.7</v>
      </c>
      <c r="I79" s="78">
        <v>103.66</v>
      </c>
      <c r="J79" s="78">
        <v>0</v>
      </c>
      <c r="K79" s="78">
        <f t="shared" si="2"/>
        <v>99.96142719382836</v>
      </c>
      <c r="L79" s="99"/>
    </row>
    <row r="80" spans="1:12" ht="12.75">
      <c r="A80" s="24">
        <v>454</v>
      </c>
      <c r="B80" s="93">
        <v>3111</v>
      </c>
      <c r="C80" s="24">
        <v>5336</v>
      </c>
      <c r="D80" s="24">
        <v>15103</v>
      </c>
      <c r="E80" s="24">
        <v>103533063</v>
      </c>
      <c r="F80" s="24" t="s">
        <v>199</v>
      </c>
      <c r="G80" s="78">
        <v>0</v>
      </c>
      <c r="H80" s="78">
        <v>103.6</v>
      </c>
      <c r="I80" s="78">
        <v>103.66</v>
      </c>
      <c r="J80" s="78">
        <v>0</v>
      </c>
      <c r="K80" s="78">
        <f t="shared" si="2"/>
        <v>100.05791505791505</v>
      </c>
      <c r="L80" s="99"/>
    </row>
    <row r="81" spans="1:11" ht="12.75">
      <c r="A81" s="24">
        <v>454</v>
      </c>
      <c r="B81" s="24">
        <v>3111</v>
      </c>
      <c r="C81" s="24">
        <v>5331</v>
      </c>
      <c r="D81" s="24">
        <v>484</v>
      </c>
      <c r="E81" s="24">
        <v>0</v>
      </c>
      <c r="F81" s="24" t="s">
        <v>200</v>
      </c>
      <c r="G81" s="78">
        <v>602.2</v>
      </c>
      <c r="H81" s="78">
        <v>602.2</v>
      </c>
      <c r="I81" s="78">
        <v>602.2</v>
      </c>
      <c r="J81" s="78">
        <f>I81/G81%</f>
        <v>100</v>
      </c>
      <c r="K81" s="78">
        <f t="shared" si="2"/>
        <v>100</v>
      </c>
    </row>
    <row r="82" spans="1:11" ht="12.75">
      <c r="A82" s="24">
        <v>454</v>
      </c>
      <c r="B82" s="93">
        <v>3111</v>
      </c>
      <c r="C82" s="24">
        <v>5336</v>
      </c>
      <c r="D82" s="24">
        <v>2450821</v>
      </c>
      <c r="E82" s="24">
        <v>108100104</v>
      </c>
      <c r="F82" s="24" t="s">
        <v>200</v>
      </c>
      <c r="G82" s="78">
        <v>0</v>
      </c>
      <c r="H82" s="78">
        <v>119.6</v>
      </c>
      <c r="I82" s="78">
        <v>119.52</v>
      </c>
      <c r="J82" s="78">
        <v>0</v>
      </c>
      <c r="K82" s="78">
        <f t="shared" si="2"/>
        <v>99.93311036789298</v>
      </c>
    </row>
    <row r="83" spans="1:11" ht="12.75">
      <c r="A83" s="24">
        <v>454</v>
      </c>
      <c r="B83" s="93">
        <v>3111</v>
      </c>
      <c r="C83" s="24">
        <v>5336</v>
      </c>
      <c r="D83" s="24">
        <v>2450821</v>
      </c>
      <c r="E83" s="24">
        <v>108517050</v>
      </c>
      <c r="F83" s="24" t="s">
        <v>200</v>
      </c>
      <c r="G83" s="78">
        <v>0</v>
      </c>
      <c r="H83" s="78">
        <v>119.6</v>
      </c>
      <c r="I83" s="78">
        <v>119.52</v>
      </c>
      <c r="J83" s="78">
        <v>0</v>
      </c>
      <c r="K83" s="78">
        <f t="shared" si="2"/>
        <v>99.93311036789298</v>
      </c>
    </row>
    <row r="84" spans="1:11" ht="12.75">
      <c r="A84" s="24">
        <v>454</v>
      </c>
      <c r="B84" s="93">
        <v>3111</v>
      </c>
      <c r="C84" s="24">
        <v>5336</v>
      </c>
      <c r="D84" s="24">
        <v>484</v>
      </c>
      <c r="E84" s="24">
        <v>96</v>
      </c>
      <c r="F84" s="24" t="s">
        <v>200</v>
      </c>
      <c r="G84" s="78">
        <v>0</v>
      </c>
      <c r="H84" s="78">
        <v>474.9</v>
      </c>
      <c r="I84" s="78">
        <v>474.9</v>
      </c>
      <c r="J84" s="78">
        <v>0</v>
      </c>
      <c r="K84" s="78">
        <f t="shared" si="2"/>
        <v>100</v>
      </c>
    </row>
    <row r="85" spans="1:11" ht="12.75">
      <c r="A85" s="24">
        <v>454</v>
      </c>
      <c r="B85" s="93">
        <v>3111</v>
      </c>
      <c r="C85" s="24">
        <v>5336</v>
      </c>
      <c r="D85" s="24">
        <v>15235</v>
      </c>
      <c r="E85" s="24">
        <v>103133063</v>
      </c>
      <c r="F85" s="24" t="s">
        <v>200</v>
      </c>
      <c r="G85" s="78">
        <v>0</v>
      </c>
      <c r="H85" s="78">
        <v>183.1</v>
      </c>
      <c r="I85" s="78">
        <v>183.07</v>
      </c>
      <c r="J85" s="78">
        <v>0</v>
      </c>
      <c r="K85" s="78">
        <f t="shared" si="2"/>
        <v>99.98361551064991</v>
      </c>
    </row>
    <row r="86" spans="1:11" ht="12.75">
      <c r="A86" s="24">
        <v>454</v>
      </c>
      <c r="B86" s="93">
        <v>3111</v>
      </c>
      <c r="C86" s="24">
        <v>5336</v>
      </c>
      <c r="D86" s="24">
        <v>15235</v>
      </c>
      <c r="E86" s="24">
        <v>103533063</v>
      </c>
      <c r="F86" s="24" t="s">
        <v>200</v>
      </c>
      <c r="G86" s="78">
        <v>0</v>
      </c>
      <c r="H86" s="78">
        <v>183</v>
      </c>
      <c r="I86" s="78">
        <v>183.07</v>
      </c>
      <c r="J86" s="78">
        <v>0</v>
      </c>
      <c r="K86" s="78">
        <f t="shared" si="2"/>
        <v>100.0382513661202</v>
      </c>
    </row>
    <row r="87" spans="1:11" ht="12.75">
      <c r="A87" s="24">
        <v>454</v>
      </c>
      <c r="B87" s="93">
        <v>3111</v>
      </c>
      <c r="C87" s="24">
        <v>5331</v>
      </c>
      <c r="D87" s="24">
        <v>485</v>
      </c>
      <c r="E87" s="24">
        <v>0</v>
      </c>
      <c r="F87" s="24" t="s">
        <v>445</v>
      </c>
      <c r="G87" s="78">
        <v>516.9</v>
      </c>
      <c r="H87" s="78">
        <v>524.9</v>
      </c>
      <c r="I87" s="78">
        <v>524.9</v>
      </c>
      <c r="J87" s="78">
        <f>I87/G87%</f>
        <v>101.54768814083963</v>
      </c>
      <c r="K87" s="78">
        <f t="shared" si="2"/>
        <v>100</v>
      </c>
    </row>
    <row r="88" spans="1:13" ht="12.75">
      <c r="A88" s="24">
        <v>454</v>
      </c>
      <c r="B88" s="93">
        <v>3111</v>
      </c>
      <c r="C88" s="24">
        <v>5336</v>
      </c>
      <c r="D88" s="24">
        <v>485</v>
      </c>
      <c r="E88" s="24">
        <v>96</v>
      </c>
      <c r="F88" s="24" t="s">
        <v>445</v>
      </c>
      <c r="G88" s="78">
        <v>0</v>
      </c>
      <c r="H88" s="78">
        <v>514.4</v>
      </c>
      <c r="I88" s="78">
        <v>514.4</v>
      </c>
      <c r="J88" s="78">
        <v>0</v>
      </c>
      <c r="K88" s="78">
        <f t="shared" si="2"/>
        <v>100</v>
      </c>
      <c r="L88" s="526"/>
      <c r="M88" s="15"/>
    </row>
    <row r="89" spans="1:12" ht="12.75">
      <c r="A89" s="24">
        <v>454</v>
      </c>
      <c r="B89" s="93">
        <v>3111</v>
      </c>
      <c r="C89" s="24">
        <v>5336</v>
      </c>
      <c r="D89" s="24">
        <v>2360507</v>
      </c>
      <c r="E89" s="24">
        <v>108100104</v>
      </c>
      <c r="F89" s="24" t="s">
        <v>445</v>
      </c>
      <c r="G89" s="78">
        <v>0</v>
      </c>
      <c r="H89" s="78">
        <v>24</v>
      </c>
      <c r="I89" s="78">
        <v>0</v>
      </c>
      <c r="J89" s="78">
        <v>0</v>
      </c>
      <c r="K89" s="78">
        <f t="shared" si="2"/>
        <v>0</v>
      </c>
      <c r="L89" s="99"/>
    </row>
    <row r="90" spans="1:12" ht="12.75">
      <c r="A90" s="24">
        <v>454</v>
      </c>
      <c r="B90" s="93">
        <v>3111</v>
      </c>
      <c r="C90" s="24">
        <v>5336</v>
      </c>
      <c r="D90" s="24">
        <v>2360507</v>
      </c>
      <c r="E90" s="24">
        <v>108517050</v>
      </c>
      <c r="F90" s="24" t="s">
        <v>445</v>
      </c>
      <c r="G90" s="78">
        <v>0</v>
      </c>
      <c r="H90" s="78">
        <v>30</v>
      </c>
      <c r="I90" s="78">
        <v>0</v>
      </c>
      <c r="J90" s="78">
        <v>0</v>
      </c>
      <c r="K90" s="78">
        <f t="shared" si="2"/>
        <v>0</v>
      </c>
      <c r="L90" s="99"/>
    </row>
    <row r="91" spans="1:11" ht="12.75">
      <c r="A91" s="24">
        <v>454</v>
      </c>
      <c r="B91" s="24">
        <v>3111</v>
      </c>
      <c r="C91" s="24">
        <v>5331</v>
      </c>
      <c r="D91" s="24">
        <v>486</v>
      </c>
      <c r="E91" s="24">
        <v>0</v>
      </c>
      <c r="F91" s="24" t="s">
        <v>446</v>
      </c>
      <c r="G91" s="78">
        <v>520.8</v>
      </c>
      <c r="H91" s="78">
        <v>520.8</v>
      </c>
      <c r="I91" s="78">
        <v>520.8</v>
      </c>
      <c r="J91" s="78">
        <f>I91/G91%</f>
        <v>100</v>
      </c>
      <c r="K91" s="78">
        <f t="shared" si="2"/>
        <v>100</v>
      </c>
    </row>
    <row r="92" spans="1:11" ht="12.75">
      <c r="A92" s="24">
        <v>454</v>
      </c>
      <c r="B92" s="93">
        <v>3111</v>
      </c>
      <c r="C92" s="24">
        <v>5336</v>
      </c>
      <c r="D92" s="24">
        <v>486</v>
      </c>
      <c r="E92" s="24">
        <v>96</v>
      </c>
      <c r="F92" s="24" t="s">
        <v>446</v>
      </c>
      <c r="G92" s="78">
        <v>0</v>
      </c>
      <c r="H92" s="78">
        <v>475.9</v>
      </c>
      <c r="I92" s="78">
        <v>475.9</v>
      </c>
      <c r="J92" s="78">
        <v>0</v>
      </c>
      <c r="K92" s="78">
        <f t="shared" si="2"/>
        <v>100</v>
      </c>
    </row>
    <row r="93" spans="1:11" ht="12.75">
      <c r="A93" s="24">
        <v>454</v>
      </c>
      <c r="B93" s="93">
        <v>3111</v>
      </c>
      <c r="C93" s="24">
        <v>5331</v>
      </c>
      <c r="D93" s="24">
        <v>2360458</v>
      </c>
      <c r="E93" s="24">
        <v>108100077</v>
      </c>
      <c r="F93" s="24" t="s">
        <v>446</v>
      </c>
      <c r="G93" s="78">
        <v>0</v>
      </c>
      <c r="H93" s="78">
        <v>42.3</v>
      </c>
      <c r="I93" s="78">
        <v>42.3</v>
      </c>
      <c r="J93" s="78">
        <v>0</v>
      </c>
      <c r="K93" s="78">
        <f t="shared" si="2"/>
        <v>100</v>
      </c>
    </row>
    <row r="94" spans="1:11" ht="12.75">
      <c r="A94" s="24">
        <v>454</v>
      </c>
      <c r="B94" s="24">
        <v>3111</v>
      </c>
      <c r="C94" s="24">
        <v>5331</v>
      </c>
      <c r="D94" s="24">
        <v>487</v>
      </c>
      <c r="E94" s="24">
        <v>0</v>
      </c>
      <c r="F94" s="24" t="s">
        <v>183</v>
      </c>
      <c r="G94" s="78">
        <v>509</v>
      </c>
      <c r="H94" s="78">
        <v>579</v>
      </c>
      <c r="I94" s="78">
        <v>579</v>
      </c>
      <c r="J94" s="78">
        <f>I94/G94%</f>
        <v>113.7524557956778</v>
      </c>
      <c r="K94" s="78">
        <f t="shared" si="2"/>
        <v>100</v>
      </c>
    </row>
    <row r="95" spans="1:11" ht="12.75">
      <c r="A95" s="24">
        <v>454</v>
      </c>
      <c r="B95" s="93">
        <v>3111</v>
      </c>
      <c r="C95" s="24">
        <v>5336</v>
      </c>
      <c r="D95" s="24">
        <v>487</v>
      </c>
      <c r="E95" s="24">
        <v>96</v>
      </c>
      <c r="F95" s="24" t="s">
        <v>183</v>
      </c>
      <c r="G95" s="78">
        <v>0</v>
      </c>
      <c r="H95" s="78">
        <v>490.6</v>
      </c>
      <c r="I95" s="78">
        <v>490.6</v>
      </c>
      <c r="J95" s="78">
        <v>0</v>
      </c>
      <c r="K95" s="78">
        <f t="shared" si="2"/>
        <v>99.99999999999999</v>
      </c>
    </row>
    <row r="96" spans="1:11" ht="12.75">
      <c r="A96" s="24">
        <v>454</v>
      </c>
      <c r="B96" s="93">
        <v>3111</v>
      </c>
      <c r="C96" s="24">
        <v>5331</v>
      </c>
      <c r="D96" s="24">
        <v>488</v>
      </c>
      <c r="E96" s="24">
        <v>0</v>
      </c>
      <c r="F96" s="24" t="s">
        <v>184</v>
      </c>
      <c r="G96" s="78">
        <v>641.3</v>
      </c>
      <c r="H96" s="78">
        <v>641.3</v>
      </c>
      <c r="I96" s="78">
        <v>641.3</v>
      </c>
      <c r="J96" s="78">
        <f>I96/G96%</f>
        <v>100</v>
      </c>
      <c r="K96" s="78">
        <f t="shared" si="2"/>
        <v>100</v>
      </c>
    </row>
    <row r="97" spans="1:11" ht="12.75" hidden="1">
      <c r="A97" s="590">
        <v>454</v>
      </c>
      <c r="B97" s="591">
        <v>3111</v>
      </c>
      <c r="C97" s="590">
        <v>5336</v>
      </c>
      <c r="D97" s="590">
        <v>10495</v>
      </c>
      <c r="E97" s="590">
        <v>103133063</v>
      </c>
      <c r="F97" s="590" t="s">
        <v>184</v>
      </c>
      <c r="G97" s="592">
        <v>0</v>
      </c>
      <c r="H97" s="592">
        <v>0</v>
      </c>
      <c r="I97" s="592">
        <v>0</v>
      </c>
      <c r="J97" s="592">
        <v>0</v>
      </c>
      <c r="K97" s="78" t="e">
        <f t="shared" si="2"/>
        <v>#DIV/0!</v>
      </c>
    </row>
    <row r="98" spans="1:11" ht="12.75" hidden="1">
      <c r="A98" s="590">
        <v>454</v>
      </c>
      <c r="B98" s="591">
        <v>3111</v>
      </c>
      <c r="C98" s="590">
        <v>5336</v>
      </c>
      <c r="D98" s="590">
        <v>10495</v>
      </c>
      <c r="E98" s="590">
        <v>103533063</v>
      </c>
      <c r="F98" s="590" t="s">
        <v>184</v>
      </c>
      <c r="G98" s="593">
        <v>0</v>
      </c>
      <c r="H98" s="593">
        <v>0</v>
      </c>
      <c r="I98" s="593">
        <v>0</v>
      </c>
      <c r="J98" s="592">
        <v>0</v>
      </c>
      <c r="K98" s="78" t="e">
        <f t="shared" si="2"/>
        <v>#DIV/0!</v>
      </c>
    </row>
    <row r="99" spans="1:11" ht="12.75">
      <c r="A99" s="24">
        <v>454</v>
      </c>
      <c r="B99" s="93">
        <v>3111</v>
      </c>
      <c r="C99" s="24">
        <v>5336</v>
      </c>
      <c r="D99" s="24">
        <v>488</v>
      </c>
      <c r="E99" s="24">
        <v>96</v>
      </c>
      <c r="F99" s="24" t="s">
        <v>184</v>
      </c>
      <c r="G99" s="303">
        <v>0</v>
      </c>
      <c r="H99" s="303">
        <v>464.6</v>
      </c>
      <c r="I99" s="303">
        <v>464.6</v>
      </c>
      <c r="J99" s="78">
        <v>0</v>
      </c>
      <c r="K99" s="78">
        <f t="shared" si="2"/>
        <v>100</v>
      </c>
    </row>
    <row r="100" spans="1:11" ht="12.75">
      <c r="A100" s="24">
        <v>454</v>
      </c>
      <c r="B100" s="93">
        <v>3111</v>
      </c>
      <c r="C100" s="24">
        <v>5331</v>
      </c>
      <c r="D100" s="24">
        <v>489</v>
      </c>
      <c r="E100" s="24">
        <v>0</v>
      </c>
      <c r="F100" s="24" t="s">
        <v>185</v>
      </c>
      <c r="G100" s="78">
        <v>890.4</v>
      </c>
      <c r="H100" s="78">
        <v>940.4</v>
      </c>
      <c r="I100" s="78">
        <v>940.4</v>
      </c>
      <c r="J100" s="78">
        <f>I100/G100%</f>
        <v>105.61545372866128</v>
      </c>
      <c r="K100" s="78">
        <f t="shared" si="2"/>
        <v>100</v>
      </c>
    </row>
    <row r="101" spans="1:11" ht="12.75">
      <c r="A101" s="24">
        <v>454</v>
      </c>
      <c r="B101" s="93">
        <v>3111</v>
      </c>
      <c r="C101" s="24">
        <v>5336</v>
      </c>
      <c r="D101" s="24">
        <v>489</v>
      </c>
      <c r="E101" s="24">
        <v>96</v>
      </c>
      <c r="F101" s="24" t="s">
        <v>185</v>
      </c>
      <c r="G101" s="78">
        <v>0</v>
      </c>
      <c r="H101" s="78">
        <v>698</v>
      </c>
      <c r="I101" s="78">
        <v>698</v>
      </c>
      <c r="J101" s="78">
        <v>0</v>
      </c>
      <c r="K101" s="78">
        <f t="shared" si="2"/>
        <v>100</v>
      </c>
    </row>
    <row r="102" spans="1:11" ht="12.75">
      <c r="A102" s="24">
        <v>454</v>
      </c>
      <c r="B102" s="93">
        <v>3111</v>
      </c>
      <c r="C102" s="24">
        <v>5336</v>
      </c>
      <c r="D102" s="24">
        <v>2661490</v>
      </c>
      <c r="E102" s="24">
        <v>108100104</v>
      </c>
      <c r="F102" s="24" t="s">
        <v>185</v>
      </c>
      <c r="G102" s="78">
        <v>0</v>
      </c>
      <c r="H102" s="78">
        <v>225.5</v>
      </c>
      <c r="I102" s="78">
        <v>225.51</v>
      </c>
      <c r="J102" s="78">
        <v>0</v>
      </c>
      <c r="K102" s="78">
        <f t="shared" si="2"/>
        <v>100.00443458980044</v>
      </c>
    </row>
    <row r="103" spans="1:11" ht="12.75">
      <c r="A103" s="24">
        <v>454</v>
      </c>
      <c r="B103" s="93">
        <v>3111</v>
      </c>
      <c r="C103" s="24">
        <v>5336</v>
      </c>
      <c r="D103" s="24">
        <v>2661490</v>
      </c>
      <c r="E103" s="24">
        <v>108517050</v>
      </c>
      <c r="F103" s="24" t="s">
        <v>185</v>
      </c>
      <c r="G103" s="78">
        <v>0</v>
      </c>
      <c r="H103" s="78">
        <v>225.5</v>
      </c>
      <c r="I103" s="78">
        <v>225.51</v>
      </c>
      <c r="J103" s="78">
        <v>0</v>
      </c>
      <c r="K103" s="78">
        <f t="shared" si="2"/>
        <v>100.00443458980044</v>
      </c>
    </row>
    <row r="104" spans="1:11" ht="12.75">
      <c r="A104" s="24">
        <v>454</v>
      </c>
      <c r="B104" s="93">
        <v>3111</v>
      </c>
      <c r="C104" s="24">
        <v>5336</v>
      </c>
      <c r="D104" s="24">
        <v>15221</v>
      </c>
      <c r="E104" s="24">
        <v>103133063</v>
      </c>
      <c r="F104" s="24" t="s">
        <v>185</v>
      </c>
      <c r="G104" s="78">
        <v>0</v>
      </c>
      <c r="H104" s="78">
        <v>305.2</v>
      </c>
      <c r="I104" s="78">
        <v>305.24</v>
      </c>
      <c r="J104" s="78">
        <v>0</v>
      </c>
      <c r="K104" s="78">
        <f t="shared" si="2"/>
        <v>100.01310615989516</v>
      </c>
    </row>
    <row r="105" spans="1:11" ht="12.75">
      <c r="A105" s="24">
        <v>454</v>
      </c>
      <c r="B105" s="93">
        <v>3111</v>
      </c>
      <c r="C105" s="24">
        <v>5336</v>
      </c>
      <c r="D105" s="24">
        <v>15221</v>
      </c>
      <c r="E105" s="24">
        <v>103533063</v>
      </c>
      <c r="F105" s="24" t="s">
        <v>185</v>
      </c>
      <c r="G105" s="78">
        <v>0</v>
      </c>
      <c r="H105" s="78">
        <v>305.3</v>
      </c>
      <c r="I105" s="78">
        <v>305.24</v>
      </c>
      <c r="J105" s="78">
        <v>0</v>
      </c>
      <c r="K105" s="78">
        <f t="shared" si="2"/>
        <v>99.98034719947593</v>
      </c>
    </row>
    <row r="106" spans="1:11" ht="12.75">
      <c r="A106" s="24">
        <v>454</v>
      </c>
      <c r="B106" s="24">
        <v>3111</v>
      </c>
      <c r="C106" s="24">
        <v>5331</v>
      </c>
      <c r="D106" s="24">
        <v>490</v>
      </c>
      <c r="E106" s="24">
        <v>0</v>
      </c>
      <c r="F106" s="24" t="s">
        <v>259</v>
      </c>
      <c r="G106" s="78">
        <v>588.2</v>
      </c>
      <c r="H106" s="78">
        <v>588.2</v>
      </c>
      <c r="I106" s="78">
        <v>588.2</v>
      </c>
      <c r="J106" s="78">
        <f>I106/G106%</f>
        <v>100</v>
      </c>
      <c r="K106" s="78">
        <f t="shared" si="2"/>
        <v>100</v>
      </c>
    </row>
    <row r="107" spans="1:11" ht="12.75">
      <c r="A107" s="24">
        <v>454</v>
      </c>
      <c r="B107" s="24">
        <v>3111</v>
      </c>
      <c r="C107" s="24">
        <v>5336</v>
      </c>
      <c r="D107" s="24">
        <v>490</v>
      </c>
      <c r="E107" s="24">
        <v>96</v>
      </c>
      <c r="F107" s="24" t="s">
        <v>259</v>
      </c>
      <c r="G107" s="78">
        <v>0</v>
      </c>
      <c r="H107" s="78">
        <v>394.8</v>
      </c>
      <c r="I107" s="78">
        <v>394.8</v>
      </c>
      <c r="J107" s="78">
        <v>0</v>
      </c>
      <c r="K107" s="78">
        <f t="shared" si="2"/>
        <v>100</v>
      </c>
    </row>
    <row r="108" spans="1:11" ht="12.75">
      <c r="A108" s="24">
        <v>454</v>
      </c>
      <c r="B108" s="24">
        <v>3111</v>
      </c>
      <c r="C108" s="24">
        <v>5336</v>
      </c>
      <c r="D108" s="24">
        <v>15181</v>
      </c>
      <c r="E108" s="24">
        <v>103133063</v>
      </c>
      <c r="F108" s="24" t="s">
        <v>259</v>
      </c>
      <c r="G108" s="78">
        <v>0</v>
      </c>
      <c r="H108" s="78">
        <v>243.4</v>
      </c>
      <c r="I108" s="78">
        <v>243.42</v>
      </c>
      <c r="J108" s="78">
        <v>0</v>
      </c>
      <c r="K108" s="78">
        <f t="shared" si="2"/>
        <v>100.00821692686934</v>
      </c>
    </row>
    <row r="109" spans="1:11" ht="12.75">
      <c r="A109" s="24">
        <v>454</v>
      </c>
      <c r="B109" s="24">
        <v>3111</v>
      </c>
      <c r="C109" s="24">
        <v>5336</v>
      </c>
      <c r="D109" s="24">
        <v>15181</v>
      </c>
      <c r="E109" s="24">
        <v>103533063</v>
      </c>
      <c r="F109" s="24" t="s">
        <v>259</v>
      </c>
      <c r="G109" s="78">
        <v>0</v>
      </c>
      <c r="H109" s="78">
        <v>243.4</v>
      </c>
      <c r="I109" s="78">
        <v>243.42</v>
      </c>
      <c r="J109" s="78">
        <v>0</v>
      </c>
      <c r="K109" s="78">
        <f t="shared" si="2"/>
        <v>100.00821692686934</v>
      </c>
    </row>
    <row r="110" spans="1:11" ht="12.75">
      <c r="A110" s="24">
        <v>454</v>
      </c>
      <c r="B110" s="2">
        <v>3111</v>
      </c>
      <c r="C110" s="24">
        <v>5331</v>
      </c>
      <c r="D110" s="24">
        <v>491</v>
      </c>
      <c r="E110" s="24">
        <v>0</v>
      </c>
      <c r="F110" s="24" t="s">
        <v>435</v>
      </c>
      <c r="G110" s="63">
        <v>990</v>
      </c>
      <c r="H110" s="63">
        <v>1125</v>
      </c>
      <c r="I110" s="63">
        <v>1125</v>
      </c>
      <c r="J110" s="78">
        <f>I110/G110%</f>
        <v>113.63636363636363</v>
      </c>
      <c r="K110" s="78">
        <f t="shared" si="2"/>
        <v>100</v>
      </c>
    </row>
    <row r="111" spans="1:11" ht="13.5" thickBot="1">
      <c r="A111" s="24">
        <v>454</v>
      </c>
      <c r="B111" s="2">
        <v>3111</v>
      </c>
      <c r="C111" s="24">
        <v>5336</v>
      </c>
      <c r="D111" s="24">
        <v>491</v>
      </c>
      <c r="E111" s="24">
        <v>96</v>
      </c>
      <c r="F111" s="24" t="s">
        <v>435</v>
      </c>
      <c r="G111" s="63">
        <v>0</v>
      </c>
      <c r="H111" s="63">
        <v>692.4</v>
      </c>
      <c r="I111" s="63">
        <v>692.4</v>
      </c>
      <c r="J111" s="78">
        <v>0</v>
      </c>
      <c r="K111" s="78">
        <f t="shared" si="2"/>
        <v>100</v>
      </c>
    </row>
    <row r="112" spans="1:13" ht="13.5" thickBot="1">
      <c r="A112" s="439" t="s">
        <v>289</v>
      </c>
      <c r="B112" s="448"/>
      <c r="C112" s="448"/>
      <c r="D112" s="448"/>
      <c r="E112" s="448"/>
      <c r="F112" s="438"/>
      <c r="G112" s="345">
        <f>SUM(G3:G111)</f>
        <v>13588.7</v>
      </c>
      <c r="H112" s="345">
        <f>SUM(H3:H111)</f>
        <v>34642.9</v>
      </c>
      <c r="I112" s="345">
        <f>SUM(I3:I111)</f>
        <v>34231.88</v>
      </c>
      <c r="J112" s="248">
        <f>I112/G112%</f>
        <v>251.9143111555925</v>
      </c>
      <c r="K112" s="248">
        <f>I112/H112%</f>
        <v>98.81355198323465</v>
      </c>
      <c r="M112" s="21"/>
    </row>
    <row r="113" spans="1:9" ht="12.75">
      <c r="A113" s="301"/>
      <c r="G113" s="20"/>
      <c r="H113" s="20"/>
      <c r="I113" s="20"/>
    </row>
    <row r="114" spans="1:9" ht="12.75">
      <c r="A114" s="15"/>
      <c r="G114" s="102"/>
      <c r="H114" s="102"/>
      <c r="I114" s="102"/>
    </row>
    <row r="115" spans="7:9" ht="12.75">
      <c r="G115" s="102"/>
      <c r="H115" s="20"/>
      <c r="I115" s="102"/>
    </row>
    <row r="116" spans="8:9" ht="12.75">
      <c r="H116" s="20"/>
      <c r="I116" s="20"/>
    </row>
    <row r="117" spans="7:9" ht="12.75">
      <c r="G117" s="20"/>
      <c r="H117" s="20"/>
      <c r="I117" s="20"/>
    </row>
    <row r="118" spans="7:9" ht="6.75" customHeight="1">
      <c r="G118" s="20"/>
      <c r="H118" s="20"/>
      <c r="I118" s="20"/>
    </row>
    <row r="119" spans="7:9" ht="12.75">
      <c r="G119" s="20"/>
      <c r="H119" s="20"/>
      <c r="I119" s="20"/>
    </row>
    <row r="120" spans="7:9" ht="12.75">
      <c r="G120" s="20"/>
      <c r="H120" s="20"/>
      <c r="I120" s="20"/>
    </row>
    <row r="121" spans="7:9" ht="12.75">
      <c r="G121" s="20"/>
      <c r="H121" s="20"/>
      <c r="I121" s="20"/>
    </row>
    <row r="122" spans="7:9" ht="12.75">
      <c r="G122" s="20"/>
      <c r="H122" s="20"/>
      <c r="I122" s="20"/>
    </row>
  </sheetData>
  <sheetProtection/>
  <printOptions/>
  <pageMargins left="0.7874015748031497" right="0.7874015748031497" top="0.3937007874015748" bottom="0.7874015748031497" header="0.5118110236220472" footer="0.5118110236220472"/>
  <pageSetup horizontalDpi="600" verticalDpi="600" orientation="landscape" paperSize="9" r:id="rId1"/>
  <headerFooter alignWithMargins="0">
    <oddFooter>&amp;L&amp;A&amp;R&amp;P</oddFooter>
  </headerFooter>
</worksheet>
</file>

<file path=xl/worksheets/sheet43.xml><?xml version="1.0" encoding="utf-8"?>
<worksheet xmlns="http://schemas.openxmlformats.org/spreadsheetml/2006/main" xmlns:r="http://schemas.openxmlformats.org/officeDocument/2006/relationships">
  <dimension ref="A1:M94"/>
  <sheetViews>
    <sheetView zoomScalePageLayoutView="0" workbookViewId="0" topLeftCell="A61">
      <selection activeCell="B94" sqref="B94"/>
    </sheetView>
  </sheetViews>
  <sheetFormatPr defaultColWidth="9.00390625" defaultRowHeight="12.75"/>
  <cols>
    <col min="1" max="1" width="5.875" style="0" customWidth="1"/>
    <col min="2" max="2" width="7.00390625" style="0" customWidth="1"/>
    <col min="3" max="3" width="6.50390625" style="0" customWidth="1"/>
    <col min="4" max="4" width="8.00390625" style="0" customWidth="1"/>
    <col min="5" max="5" width="10.125" style="0" customWidth="1"/>
    <col min="6" max="6" width="33.00390625" style="0" customWidth="1"/>
    <col min="7" max="7" width="11.875" style="0" customWidth="1"/>
    <col min="8" max="8" width="12.00390625" style="0" customWidth="1"/>
    <col min="9" max="9" width="17.50390625" style="0" customWidth="1"/>
  </cols>
  <sheetData>
    <row r="1" ht="13.5" thickBot="1">
      <c r="A1" s="1" t="s">
        <v>163</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2.75">
      <c r="A3" s="24">
        <v>453</v>
      </c>
      <c r="B3" s="93">
        <v>3113</v>
      </c>
      <c r="C3" s="93">
        <v>5331</v>
      </c>
      <c r="D3" s="24">
        <v>450</v>
      </c>
      <c r="E3" s="93">
        <v>0</v>
      </c>
      <c r="F3" s="93" t="s">
        <v>224</v>
      </c>
      <c r="G3" s="78">
        <v>4990</v>
      </c>
      <c r="H3" s="78">
        <v>5706.9</v>
      </c>
      <c r="I3" s="78">
        <v>5706.9</v>
      </c>
      <c r="J3" s="78">
        <f>I3/G3%</f>
        <v>114.36673346693387</v>
      </c>
      <c r="K3" s="78">
        <f aca="true" t="shared" si="0" ref="K3:K71">I3/H3%</f>
        <v>100</v>
      </c>
    </row>
    <row r="4" spans="1:11" ht="12.75">
      <c r="A4" s="24">
        <v>453</v>
      </c>
      <c r="B4" s="93">
        <v>3113</v>
      </c>
      <c r="C4" s="93">
        <v>5336</v>
      </c>
      <c r="D4" s="93">
        <v>450</v>
      </c>
      <c r="E4" s="93">
        <v>96</v>
      </c>
      <c r="F4" s="93" t="s">
        <v>224</v>
      </c>
      <c r="G4" s="78">
        <v>0</v>
      </c>
      <c r="H4" s="78">
        <v>2888.8</v>
      </c>
      <c r="I4" s="78">
        <v>2888.8</v>
      </c>
      <c r="J4" s="78">
        <v>0</v>
      </c>
      <c r="K4" s="78">
        <f t="shared" si="0"/>
        <v>100</v>
      </c>
    </row>
    <row r="5" spans="1:11" ht="12.75">
      <c r="A5" s="24">
        <v>453</v>
      </c>
      <c r="B5" s="93">
        <v>3113</v>
      </c>
      <c r="C5" s="93">
        <v>5336</v>
      </c>
      <c r="D5" s="93">
        <v>450</v>
      </c>
      <c r="E5" s="93">
        <v>115</v>
      </c>
      <c r="F5" s="93" t="s">
        <v>224</v>
      </c>
      <c r="G5" s="78">
        <v>0</v>
      </c>
      <c r="H5" s="78">
        <v>61.1</v>
      </c>
      <c r="I5" s="78">
        <v>61.1</v>
      </c>
      <c r="J5" s="78">
        <v>0</v>
      </c>
      <c r="K5" s="78">
        <f t="shared" si="0"/>
        <v>100</v>
      </c>
    </row>
    <row r="6" spans="1:11" ht="12.75">
      <c r="A6" s="24">
        <v>453</v>
      </c>
      <c r="B6" s="93">
        <v>3113</v>
      </c>
      <c r="C6" s="93">
        <v>5336</v>
      </c>
      <c r="D6" s="93">
        <v>2360434</v>
      </c>
      <c r="E6" s="93">
        <v>108100104</v>
      </c>
      <c r="F6" s="93" t="s">
        <v>224</v>
      </c>
      <c r="G6" s="78">
        <v>0</v>
      </c>
      <c r="H6" s="78">
        <v>186.2</v>
      </c>
      <c r="I6" s="78">
        <v>0</v>
      </c>
      <c r="J6" s="78">
        <v>0</v>
      </c>
      <c r="K6" s="78">
        <f t="shared" si="0"/>
        <v>0</v>
      </c>
    </row>
    <row r="7" spans="1:11" ht="12.75">
      <c r="A7" s="24">
        <v>453</v>
      </c>
      <c r="B7" s="93">
        <v>3113</v>
      </c>
      <c r="C7" s="93">
        <v>5336</v>
      </c>
      <c r="D7" s="93">
        <v>2360434</v>
      </c>
      <c r="E7" s="93">
        <v>108517050</v>
      </c>
      <c r="F7" s="93" t="s">
        <v>224</v>
      </c>
      <c r="G7" s="78">
        <v>0</v>
      </c>
      <c r="H7" s="78">
        <v>232.8</v>
      </c>
      <c r="I7" s="78">
        <v>0</v>
      </c>
      <c r="J7" s="78">
        <v>0</v>
      </c>
      <c r="K7" s="78">
        <f t="shared" si="0"/>
        <v>0</v>
      </c>
    </row>
    <row r="8" spans="1:11" ht="12.75">
      <c r="A8" s="24">
        <v>453</v>
      </c>
      <c r="B8" s="24">
        <v>3113</v>
      </c>
      <c r="C8" s="24">
        <v>5331</v>
      </c>
      <c r="D8" s="93">
        <v>451</v>
      </c>
      <c r="E8" s="24">
        <v>0</v>
      </c>
      <c r="F8" s="24" t="s">
        <v>225</v>
      </c>
      <c r="G8" s="78">
        <v>3466</v>
      </c>
      <c r="H8" s="78">
        <v>3482.9</v>
      </c>
      <c r="I8" s="78">
        <v>3482.9</v>
      </c>
      <c r="J8" s="78">
        <f>I8/G8%</f>
        <v>100.48759376803233</v>
      </c>
      <c r="K8" s="78">
        <f t="shared" si="0"/>
        <v>100</v>
      </c>
    </row>
    <row r="9" spans="1:11" ht="12.75">
      <c r="A9" s="24">
        <v>453</v>
      </c>
      <c r="B9" s="24">
        <v>3113</v>
      </c>
      <c r="C9" s="24">
        <v>5336</v>
      </c>
      <c r="D9" s="93">
        <v>451</v>
      </c>
      <c r="E9" s="24">
        <v>96</v>
      </c>
      <c r="F9" s="24" t="s">
        <v>225</v>
      </c>
      <c r="G9" s="78">
        <v>0</v>
      </c>
      <c r="H9" s="78">
        <v>2351.2</v>
      </c>
      <c r="I9" s="78">
        <v>2351.2</v>
      </c>
      <c r="J9" s="78">
        <v>0</v>
      </c>
      <c r="K9" s="78">
        <f t="shared" si="0"/>
        <v>100</v>
      </c>
    </row>
    <row r="10" spans="1:11" ht="12.75">
      <c r="A10" s="24">
        <v>453</v>
      </c>
      <c r="B10" s="24">
        <v>3113</v>
      </c>
      <c r="C10" s="24">
        <v>5336</v>
      </c>
      <c r="D10" s="93">
        <v>451</v>
      </c>
      <c r="E10" s="24">
        <v>108</v>
      </c>
      <c r="F10" s="24" t="s">
        <v>225</v>
      </c>
      <c r="G10" s="78">
        <v>0</v>
      </c>
      <c r="H10" s="78">
        <v>95.7</v>
      </c>
      <c r="I10" s="78">
        <v>95.75</v>
      </c>
      <c r="J10" s="78">
        <v>0</v>
      </c>
      <c r="K10" s="78">
        <f t="shared" si="0"/>
        <v>100.05224660397073</v>
      </c>
    </row>
    <row r="11" spans="1:11" ht="12.75">
      <c r="A11" s="24">
        <v>453</v>
      </c>
      <c r="B11" s="24">
        <v>3113</v>
      </c>
      <c r="C11" s="24">
        <v>5336</v>
      </c>
      <c r="D11" s="93">
        <v>451</v>
      </c>
      <c r="E11" s="24">
        <v>115</v>
      </c>
      <c r="F11" s="24" t="s">
        <v>225</v>
      </c>
      <c r="G11" s="78">
        <v>0</v>
      </c>
      <c r="H11" s="78">
        <v>73.8</v>
      </c>
      <c r="I11" s="78">
        <v>73.8</v>
      </c>
      <c r="J11" s="78">
        <v>0</v>
      </c>
      <c r="K11" s="78">
        <f t="shared" si="0"/>
        <v>100</v>
      </c>
    </row>
    <row r="12" spans="1:11" ht="12.75">
      <c r="A12" s="24">
        <v>453</v>
      </c>
      <c r="B12" s="24">
        <v>3113</v>
      </c>
      <c r="C12" s="24">
        <v>5336</v>
      </c>
      <c r="D12" s="93">
        <v>2661492</v>
      </c>
      <c r="E12" s="24">
        <v>108100104</v>
      </c>
      <c r="F12" s="24" t="s">
        <v>225</v>
      </c>
      <c r="G12" s="78">
        <v>0</v>
      </c>
      <c r="H12" s="78">
        <v>663.2</v>
      </c>
      <c r="I12" s="78">
        <v>640.65</v>
      </c>
      <c r="J12" s="78">
        <v>0</v>
      </c>
      <c r="K12" s="78">
        <f t="shared" si="0"/>
        <v>96.59981905910735</v>
      </c>
    </row>
    <row r="13" spans="1:11" ht="12.75">
      <c r="A13" s="24">
        <v>453</v>
      </c>
      <c r="B13" s="24">
        <v>3113</v>
      </c>
      <c r="C13" s="24">
        <v>5336</v>
      </c>
      <c r="D13" s="93">
        <v>2661492</v>
      </c>
      <c r="E13" s="24">
        <v>108517050</v>
      </c>
      <c r="F13" s="24" t="s">
        <v>225</v>
      </c>
      <c r="G13" s="78">
        <v>0</v>
      </c>
      <c r="H13" s="78">
        <v>663.2</v>
      </c>
      <c r="I13" s="78">
        <v>640.65</v>
      </c>
      <c r="J13" s="78">
        <v>0</v>
      </c>
      <c r="K13" s="78">
        <f t="shared" si="0"/>
        <v>96.59981905910735</v>
      </c>
    </row>
    <row r="14" spans="1:11" ht="12.75">
      <c r="A14" s="24">
        <v>453</v>
      </c>
      <c r="B14" s="24">
        <v>3113</v>
      </c>
      <c r="C14" s="24">
        <v>5331</v>
      </c>
      <c r="D14" s="24">
        <v>453</v>
      </c>
      <c r="E14" s="24">
        <v>0</v>
      </c>
      <c r="F14" s="24" t="s">
        <v>144</v>
      </c>
      <c r="G14" s="78">
        <v>3870</v>
      </c>
      <c r="H14" s="78">
        <v>4220.8</v>
      </c>
      <c r="I14" s="78">
        <v>4220.8</v>
      </c>
      <c r="J14" s="78">
        <f>I14/G14%</f>
        <v>109.06459948320413</v>
      </c>
      <c r="K14" s="78">
        <f t="shared" si="0"/>
        <v>100.00000000000001</v>
      </c>
    </row>
    <row r="15" spans="1:11" ht="12.75">
      <c r="A15" s="24">
        <v>453</v>
      </c>
      <c r="B15" s="24">
        <v>3113</v>
      </c>
      <c r="C15" s="24">
        <v>5336</v>
      </c>
      <c r="D15" s="24">
        <v>453</v>
      </c>
      <c r="E15" s="24">
        <v>96</v>
      </c>
      <c r="F15" s="24" t="s">
        <v>144</v>
      </c>
      <c r="G15" s="78">
        <v>0</v>
      </c>
      <c r="H15" s="78">
        <v>3258.6</v>
      </c>
      <c r="I15" s="78">
        <v>3258.6</v>
      </c>
      <c r="J15" s="78">
        <v>0</v>
      </c>
      <c r="K15" s="78">
        <f t="shared" si="0"/>
        <v>100</v>
      </c>
    </row>
    <row r="16" spans="1:11" ht="12.75">
      <c r="A16" s="24">
        <v>453</v>
      </c>
      <c r="B16" s="24">
        <v>3113</v>
      </c>
      <c r="C16" s="24">
        <v>5336</v>
      </c>
      <c r="D16" s="24">
        <v>453</v>
      </c>
      <c r="E16" s="24">
        <v>115</v>
      </c>
      <c r="F16" s="24" t="s">
        <v>144</v>
      </c>
      <c r="G16" s="78">
        <v>0</v>
      </c>
      <c r="H16" s="78">
        <v>83.8</v>
      </c>
      <c r="I16" s="78">
        <v>83.8</v>
      </c>
      <c r="J16" s="78">
        <v>0</v>
      </c>
      <c r="K16" s="78">
        <f t="shared" si="0"/>
        <v>100</v>
      </c>
    </row>
    <row r="17" spans="1:11" ht="12.75">
      <c r="A17" s="24">
        <v>453</v>
      </c>
      <c r="B17" s="24">
        <v>3113</v>
      </c>
      <c r="C17" s="24">
        <v>5336</v>
      </c>
      <c r="D17" s="24">
        <v>15076</v>
      </c>
      <c r="E17" s="24">
        <v>103133063</v>
      </c>
      <c r="F17" s="24" t="s">
        <v>144</v>
      </c>
      <c r="G17" s="78">
        <v>0</v>
      </c>
      <c r="H17" s="78">
        <v>1488.6</v>
      </c>
      <c r="I17" s="78">
        <v>1488.62</v>
      </c>
      <c r="J17" s="78">
        <v>0</v>
      </c>
      <c r="K17" s="78">
        <f t="shared" si="0"/>
        <v>100.00134354426979</v>
      </c>
    </row>
    <row r="18" spans="1:11" ht="12.75">
      <c r="A18" s="24">
        <v>453</v>
      </c>
      <c r="B18" s="24">
        <v>3113</v>
      </c>
      <c r="C18" s="24">
        <v>5336</v>
      </c>
      <c r="D18" s="24">
        <v>15076</v>
      </c>
      <c r="E18" s="24">
        <v>103533063</v>
      </c>
      <c r="F18" s="24" t="s">
        <v>144</v>
      </c>
      <c r="G18" s="78">
        <v>0</v>
      </c>
      <c r="H18" s="78">
        <v>1488.6</v>
      </c>
      <c r="I18" s="78">
        <v>1488.62</v>
      </c>
      <c r="J18" s="78">
        <v>0</v>
      </c>
      <c r="K18" s="78">
        <f t="shared" si="0"/>
        <v>100.00134354426979</v>
      </c>
    </row>
    <row r="19" spans="1:11" ht="12.75">
      <c r="A19" s="24">
        <v>453</v>
      </c>
      <c r="B19" s="24">
        <v>3113</v>
      </c>
      <c r="C19" s="24">
        <v>5336</v>
      </c>
      <c r="D19" s="24">
        <v>2661407</v>
      </c>
      <c r="E19" s="24">
        <v>108100104</v>
      </c>
      <c r="F19" s="24" t="s">
        <v>144</v>
      </c>
      <c r="G19" s="78">
        <v>0</v>
      </c>
      <c r="H19" s="78">
        <v>891</v>
      </c>
      <c r="I19" s="78">
        <v>890.5</v>
      </c>
      <c r="J19" s="78">
        <v>0</v>
      </c>
      <c r="K19" s="78">
        <f t="shared" si="0"/>
        <v>99.94388327721661</v>
      </c>
    </row>
    <row r="20" spans="1:11" ht="12.75">
      <c r="A20" s="24">
        <v>453</v>
      </c>
      <c r="B20" s="24">
        <v>3113</v>
      </c>
      <c r="C20" s="24">
        <v>5336</v>
      </c>
      <c r="D20" s="24">
        <v>2661407</v>
      </c>
      <c r="E20" s="24">
        <v>108517050</v>
      </c>
      <c r="F20" s="24" t="s">
        <v>144</v>
      </c>
      <c r="G20" s="78">
        <v>0</v>
      </c>
      <c r="H20" s="78">
        <v>891</v>
      </c>
      <c r="I20" s="78">
        <v>890.5</v>
      </c>
      <c r="J20" s="78">
        <v>0</v>
      </c>
      <c r="K20" s="78">
        <f t="shared" si="0"/>
        <v>99.94388327721661</v>
      </c>
    </row>
    <row r="21" spans="1:11" ht="12.75">
      <c r="A21" s="24">
        <v>453</v>
      </c>
      <c r="B21" s="24">
        <v>3113</v>
      </c>
      <c r="C21" s="24">
        <v>5331</v>
      </c>
      <c r="D21" s="24">
        <v>454</v>
      </c>
      <c r="E21" s="24">
        <v>0</v>
      </c>
      <c r="F21" s="24" t="s">
        <v>57</v>
      </c>
      <c r="G21" s="78">
        <v>3644</v>
      </c>
      <c r="H21" s="78">
        <v>3655.2</v>
      </c>
      <c r="I21" s="78">
        <v>3655.2</v>
      </c>
      <c r="J21" s="78">
        <f>I21/G21%</f>
        <v>100.30735455543359</v>
      </c>
      <c r="K21" s="78">
        <f t="shared" si="0"/>
        <v>100</v>
      </c>
    </row>
    <row r="22" spans="1:11" ht="12.75">
      <c r="A22" s="24">
        <v>453</v>
      </c>
      <c r="B22" s="24">
        <v>3113</v>
      </c>
      <c r="C22" s="24">
        <v>5336</v>
      </c>
      <c r="D22" s="24">
        <v>454</v>
      </c>
      <c r="E22" s="24">
        <v>96</v>
      </c>
      <c r="F22" s="24" t="s">
        <v>57</v>
      </c>
      <c r="G22" s="78">
        <v>0</v>
      </c>
      <c r="H22" s="78">
        <v>1374.2</v>
      </c>
      <c r="I22" s="78">
        <v>1374.2</v>
      </c>
      <c r="J22" s="78">
        <v>0</v>
      </c>
      <c r="K22" s="78">
        <f t="shared" si="0"/>
        <v>100</v>
      </c>
    </row>
    <row r="23" spans="1:11" ht="12.75">
      <c r="A23" s="24">
        <v>453</v>
      </c>
      <c r="B23" s="24">
        <v>3113</v>
      </c>
      <c r="C23" s="24">
        <v>5336</v>
      </c>
      <c r="D23" s="24">
        <v>454</v>
      </c>
      <c r="E23" s="24">
        <v>98</v>
      </c>
      <c r="F23" s="24" t="s">
        <v>57</v>
      </c>
      <c r="G23" s="78">
        <v>0</v>
      </c>
      <c r="H23" s="78">
        <v>10</v>
      </c>
      <c r="I23" s="78">
        <v>10</v>
      </c>
      <c r="J23" s="78">
        <v>0</v>
      </c>
      <c r="K23" s="78">
        <f t="shared" si="0"/>
        <v>100</v>
      </c>
    </row>
    <row r="24" spans="1:11" ht="12.75">
      <c r="A24" s="24">
        <v>453</v>
      </c>
      <c r="B24" s="24">
        <v>3113</v>
      </c>
      <c r="C24" s="24">
        <v>5336</v>
      </c>
      <c r="D24" s="24">
        <v>15009</v>
      </c>
      <c r="E24" s="24">
        <v>103133063</v>
      </c>
      <c r="F24" s="24" t="s">
        <v>57</v>
      </c>
      <c r="G24" s="78">
        <v>0</v>
      </c>
      <c r="H24" s="78">
        <v>710.7</v>
      </c>
      <c r="I24" s="78">
        <v>710.68</v>
      </c>
      <c r="J24" s="78">
        <v>0</v>
      </c>
      <c r="K24" s="78">
        <f t="shared" si="0"/>
        <v>99.99718587308287</v>
      </c>
    </row>
    <row r="25" spans="1:11" ht="12.75">
      <c r="A25" s="24">
        <v>453</v>
      </c>
      <c r="B25" s="24">
        <v>3113</v>
      </c>
      <c r="C25" s="24">
        <v>5336</v>
      </c>
      <c r="D25" s="24">
        <v>15009</v>
      </c>
      <c r="E25" s="24">
        <v>103533063</v>
      </c>
      <c r="F25" s="24" t="s">
        <v>57</v>
      </c>
      <c r="G25" s="78">
        <v>0</v>
      </c>
      <c r="H25" s="78">
        <v>710.7</v>
      </c>
      <c r="I25" s="78">
        <v>710.68</v>
      </c>
      <c r="J25" s="78">
        <v>0</v>
      </c>
      <c r="K25" s="78">
        <f t="shared" si="0"/>
        <v>99.99718587308287</v>
      </c>
    </row>
    <row r="26" spans="1:11" ht="12.75">
      <c r="A26" s="24">
        <v>453</v>
      </c>
      <c r="B26" s="24">
        <v>3113</v>
      </c>
      <c r="C26" s="24">
        <v>5336</v>
      </c>
      <c r="D26" s="24">
        <v>2360446</v>
      </c>
      <c r="E26" s="24">
        <v>108100104</v>
      </c>
      <c r="F26" s="24" t="s">
        <v>57</v>
      </c>
      <c r="G26" s="78">
        <v>0</v>
      </c>
      <c r="H26" s="78">
        <v>27</v>
      </c>
      <c r="I26" s="78">
        <v>0</v>
      </c>
      <c r="J26" s="78">
        <v>0</v>
      </c>
      <c r="K26" s="78">
        <f t="shared" si="0"/>
        <v>0</v>
      </c>
    </row>
    <row r="27" spans="1:11" ht="12.75">
      <c r="A27" s="24">
        <v>453</v>
      </c>
      <c r="B27" s="24">
        <v>3113</v>
      </c>
      <c r="C27" s="24">
        <v>5336</v>
      </c>
      <c r="D27" s="24">
        <v>2360446</v>
      </c>
      <c r="E27" s="24">
        <v>108517050</v>
      </c>
      <c r="F27" s="24" t="s">
        <v>57</v>
      </c>
      <c r="G27" s="78">
        <v>0</v>
      </c>
      <c r="H27" s="78">
        <v>33.9</v>
      </c>
      <c r="I27" s="78">
        <v>0</v>
      </c>
      <c r="J27" s="78">
        <v>0</v>
      </c>
      <c r="K27" s="78">
        <f t="shared" si="0"/>
        <v>0</v>
      </c>
    </row>
    <row r="28" spans="1:11" ht="12.75">
      <c r="A28" s="24">
        <v>453</v>
      </c>
      <c r="B28" s="24">
        <v>3113</v>
      </c>
      <c r="C28" s="24">
        <v>5331</v>
      </c>
      <c r="D28" s="24">
        <v>455</v>
      </c>
      <c r="E28" s="24">
        <v>0</v>
      </c>
      <c r="F28" s="24" t="s">
        <v>58</v>
      </c>
      <c r="G28" s="78">
        <v>3396</v>
      </c>
      <c r="H28" s="78">
        <v>3550.9</v>
      </c>
      <c r="I28" s="78">
        <v>3550.9</v>
      </c>
      <c r="J28" s="78">
        <f>I28/G28%</f>
        <v>104.56124852767962</v>
      </c>
      <c r="K28" s="78">
        <f t="shared" si="0"/>
        <v>100</v>
      </c>
    </row>
    <row r="29" spans="1:11" ht="12.75">
      <c r="A29" s="24">
        <v>453</v>
      </c>
      <c r="B29" s="24">
        <v>3113</v>
      </c>
      <c r="C29" s="24">
        <v>5336</v>
      </c>
      <c r="D29" s="24">
        <v>455</v>
      </c>
      <c r="E29" s="24">
        <v>96</v>
      </c>
      <c r="F29" s="24" t="s">
        <v>58</v>
      </c>
      <c r="G29" s="78">
        <v>0</v>
      </c>
      <c r="H29" s="78">
        <v>1347.4</v>
      </c>
      <c r="I29" s="78">
        <v>1347.4</v>
      </c>
      <c r="J29" s="78">
        <v>0</v>
      </c>
      <c r="K29" s="78">
        <f t="shared" si="0"/>
        <v>100</v>
      </c>
    </row>
    <row r="30" spans="1:11" ht="12.75">
      <c r="A30" s="24">
        <v>453</v>
      </c>
      <c r="B30" s="24">
        <v>3113</v>
      </c>
      <c r="C30" s="24">
        <v>5336</v>
      </c>
      <c r="D30" s="24">
        <v>455</v>
      </c>
      <c r="E30" s="24">
        <v>115</v>
      </c>
      <c r="F30" s="24" t="s">
        <v>58</v>
      </c>
      <c r="G30" s="78">
        <v>0</v>
      </c>
      <c r="H30" s="78">
        <v>300.5</v>
      </c>
      <c r="I30" s="78">
        <v>300.5</v>
      </c>
      <c r="J30" s="78">
        <v>0</v>
      </c>
      <c r="K30" s="78">
        <f t="shared" si="0"/>
        <v>100</v>
      </c>
    </row>
    <row r="31" spans="1:11" ht="12.75">
      <c r="A31" s="24">
        <v>453</v>
      </c>
      <c r="B31" s="24">
        <v>3113</v>
      </c>
      <c r="C31" s="24">
        <v>5336</v>
      </c>
      <c r="D31" s="24">
        <v>15028</v>
      </c>
      <c r="E31" s="24">
        <v>103133063</v>
      </c>
      <c r="F31" s="24" t="s">
        <v>58</v>
      </c>
      <c r="G31" s="78">
        <v>0</v>
      </c>
      <c r="H31" s="78">
        <v>729.1</v>
      </c>
      <c r="I31" s="78">
        <v>729.13</v>
      </c>
      <c r="J31" s="78">
        <v>0</v>
      </c>
      <c r="K31" s="78">
        <f t="shared" si="0"/>
        <v>100.00411466191194</v>
      </c>
    </row>
    <row r="32" spans="1:11" ht="12.75">
      <c r="A32" s="24">
        <v>453</v>
      </c>
      <c r="B32" s="24">
        <v>3113</v>
      </c>
      <c r="C32" s="24">
        <v>5336</v>
      </c>
      <c r="D32" s="24">
        <v>15028</v>
      </c>
      <c r="E32" s="24">
        <v>103533063</v>
      </c>
      <c r="F32" s="24" t="s">
        <v>58</v>
      </c>
      <c r="G32" s="78">
        <v>0</v>
      </c>
      <c r="H32" s="78">
        <v>729.2</v>
      </c>
      <c r="I32" s="78">
        <v>729.13</v>
      </c>
      <c r="J32" s="78">
        <v>0</v>
      </c>
      <c r="K32" s="78">
        <f t="shared" si="0"/>
        <v>99.99040043883707</v>
      </c>
    </row>
    <row r="33" spans="1:11" ht="12.75">
      <c r="A33" s="24">
        <v>453</v>
      </c>
      <c r="B33" s="24">
        <v>3113</v>
      </c>
      <c r="C33" s="24">
        <v>5336</v>
      </c>
      <c r="D33" s="24">
        <v>2360452</v>
      </c>
      <c r="E33" s="24">
        <v>108100104</v>
      </c>
      <c r="F33" s="24" t="s">
        <v>58</v>
      </c>
      <c r="G33" s="78">
        <v>0</v>
      </c>
      <c r="H33" s="78">
        <v>20.1</v>
      </c>
      <c r="I33" s="78">
        <v>0</v>
      </c>
      <c r="J33" s="78">
        <v>0</v>
      </c>
      <c r="K33" s="78">
        <f t="shared" si="0"/>
        <v>0</v>
      </c>
    </row>
    <row r="34" spans="1:11" ht="12.75">
      <c r="A34" s="24">
        <v>453</v>
      </c>
      <c r="B34" s="24">
        <v>3113</v>
      </c>
      <c r="C34" s="24">
        <v>5336</v>
      </c>
      <c r="D34" s="24">
        <v>2360452</v>
      </c>
      <c r="E34" s="24">
        <v>108517050</v>
      </c>
      <c r="F34" s="24" t="s">
        <v>58</v>
      </c>
      <c r="G34" s="78">
        <v>0</v>
      </c>
      <c r="H34" s="78">
        <v>25.1</v>
      </c>
      <c r="I34" s="78">
        <v>0</v>
      </c>
      <c r="J34" s="78">
        <v>0</v>
      </c>
      <c r="K34" s="78">
        <f t="shared" si="0"/>
        <v>0</v>
      </c>
    </row>
    <row r="35" spans="1:11" ht="12.75">
      <c r="A35" s="24">
        <v>453</v>
      </c>
      <c r="B35" s="24">
        <v>3113</v>
      </c>
      <c r="C35" s="24">
        <v>5336</v>
      </c>
      <c r="D35" s="24">
        <v>2661567</v>
      </c>
      <c r="E35" s="24">
        <v>108100104</v>
      </c>
      <c r="F35" s="24" t="s">
        <v>58</v>
      </c>
      <c r="G35" s="78">
        <v>0</v>
      </c>
      <c r="H35" s="78">
        <v>30.1</v>
      </c>
      <c r="I35" s="78">
        <v>30.1</v>
      </c>
      <c r="J35" s="78">
        <v>0</v>
      </c>
      <c r="K35" s="78">
        <f t="shared" si="0"/>
        <v>100.00000000000001</v>
      </c>
    </row>
    <row r="36" spans="1:11" ht="12.75">
      <c r="A36" s="24">
        <v>453</v>
      </c>
      <c r="B36" s="24">
        <v>3113</v>
      </c>
      <c r="C36" s="24">
        <v>5336</v>
      </c>
      <c r="D36" s="24">
        <v>2661567</v>
      </c>
      <c r="E36" s="24">
        <v>108517050</v>
      </c>
      <c r="F36" s="24" t="s">
        <v>58</v>
      </c>
      <c r="G36" s="78">
        <v>0</v>
      </c>
      <c r="H36" s="78">
        <v>30.1</v>
      </c>
      <c r="I36" s="78">
        <v>30.1</v>
      </c>
      <c r="J36" s="78">
        <v>0</v>
      </c>
      <c r="K36" s="78">
        <f t="shared" si="0"/>
        <v>100.00000000000001</v>
      </c>
    </row>
    <row r="37" spans="1:11" ht="12.75">
      <c r="A37" s="24">
        <v>453</v>
      </c>
      <c r="B37" s="24">
        <v>3113</v>
      </c>
      <c r="C37" s="24">
        <v>5331</v>
      </c>
      <c r="D37" s="24">
        <v>456</v>
      </c>
      <c r="E37" s="24">
        <v>0</v>
      </c>
      <c r="F37" s="24" t="s">
        <v>59</v>
      </c>
      <c r="G37" s="78">
        <v>4155</v>
      </c>
      <c r="H37" s="78">
        <v>4517</v>
      </c>
      <c r="I37" s="78">
        <v>4517</v>
      </c>
      <c r="J37" s="78">
        <f>I37/G37%</f>
        <v>108.71239470517449</v>
      </c>
      <c r="K37" s="78">
        <f t="shared" si="0"/>
        <v>100</v>
      </c>
    </row>
    <row r="38" spans="1:11" ht="12.75">
      <c r="A38" s="24">
        <v>453</v>
      </c>
      <c r="B38" s="24">
        <v>3113</v>
      </c>
      <c r="C38" s="24">
        <v>5331</v>
      </c>
      <c r="D38" s="24">
        <v>2360466</v>
      </c>
      <c r="E38" s="24">
        <v>0</v>
      </c>
      <c r="F38" s="24" t="s">
        <v>59</v>
      </c>
      <c r="G38" s="78">
        <v>0</v>
      </c>
      <c r="H38" s="78">
        <v>572</v>
      </c>
      <c r="I38" s="78">
        <v>572</v>
      </c>
      <c r="J38" s="78">
        <v>0</v>
      </c>
      <c r="K38" s="78">
        <f t="shared" si="0"/>
        <v>100</v>
      </c>
    </row>
    <row r="39" spans="1:11" ht="12.75">
      <c r="A39" s="24">
        <v>453</v>
      </c>
      <c r="B39" s="24">
        <v>3113</v>
      </c>
      <c r="C39" s="24">
        <v>5336</v>
      </c>
      <c r="D39" s="24">
        <v>456</v>
      </c>
      <c r="E39" s="24">
        <v>96</v>
      </c>
      <c r="F39" s="24" t="s">
        <v>59</v>
      </c>
      <c r="G39" s="78">
        <v>0</v>
      </c>
      <c r="H39" s="78">
        <v>2603</v>
      </c>
      <c r="I39" s="78">
        <v>2603</v>
      </c>
      <c r="J39" s="78">
        <v>0</v>
      </c>
      <c r="K39" s="78">
        <f t="shared" si="0"/>
        <v>100</v>
      </c>
    </row>
    <row r="40" spans="1:11" ht="12.75">
      <c r="A40" s="24">
        <v>453</v>
      </c>
      <c r="B40" s="24">
        <v>3113</v>
      </c>
      <c r="C40" s="24">
        <v>5336</v>
      </c>
      <c r="D40" s="24">
        <v>456</v>
      </c>
      <c r="E40" s="24">
        <v>115</v>
      </c>
      <c r="F40" s="24" t="s">
        <v>59</v>
      </c>
      <c r="G40" s="78">
        <v>0</v>
      </c>
      <c r="H40" s="78">
        <v>55.6</v>
      </c>
      <c r="I40" s="78">
        <v>55.6</v>
      </c>
      <c r="J40" s="78">
        <v>0</v>
      </c>
      <c r="K40" s="78">
        <f t="shared" si="0"/>
        <v>100</v>
      </c>
    </row>
    <row r="41" spans="1:11" ht="12.75">
      <c r="A41" s="24">
        <v>453</v>
      </c>
      <c r="B41" s="24">
        <v>3113</v>
      </c>
      <c r="C41" s="24">
        <v>5336</v>
      </c>
      <c r="D41" s="24">
        <v>2360466</v>
      </c>
      <c r="E41" s="24">
        <v>108100104</v>
      </c>
      <c r="F41" s="24" t="s">
        <v>59</v>
      </c>
      <c r="G41" s="78">
        <v>0</v>
      </c>
      <c r="H41" s="78">
        <v>531.8</v>
      </c>
      <c r="I41" s="78">
        <v>0</v>
      </c>
      <c r="J41" s="78">
        <v>0</v>
      </c>
      <c r="K41" s="78">
        <f t="shared" si="0"/>
        <v>0</v>
      </c>
    </row>
    <row r="42" spans="1:11" ht="12.75">
      <c r="A42" s="24">
        <v>453</v>
      </c>
      <c r="B42" s="24">
        <v>3113</v>
      </c>
      <c r="C42" s="24">
        <v>5336</v>
      </c>
      <c r="D42" s="24">
        <v>2360466</v>
      </c>
      <c r="E42" s="24">
        <v>108517050</v>
      </c>
      <c r="F42" s="24" t="s">
        <v>59</v>
      </c>
      <c r="G42" s="78">
        <v>0</v>
      </c>
      <c r="H42" s="78">
        <v>664.7</v>
      </c>
      <c r="I42" s="78">
        <v>0</v>
      </c>
      <c r="J42" s="78">
        <v>0</v>
      </c>
      <c r="K42" s="78">
        <f t="shared" si="0"/>
        <v>0</v>
      </c>
    </row>
    <row r="43" spans="1:11" ht="12.75">
      <c r="A43" s="24">
        <v>453</v>
      </c>
      <c r="B43" s="24">
        <v>3113</v>
      </c>
      <c r="C43" s="24">
        <v>5336</v>
      </c>
      <c r="D43" s="24">
        <v>15093</v>
      </c>
      <c r="E43" s="24">
        <v>103133063</v>
      </c>
      <c r="F43" s="24" t="s">
        <v>59</v>
      </c>
      <c r="G43" s="78">
        <v>0</v>
      </c>
      <c r="H43" s="78">
        <v>1089</v>
      </c>
      <c r="I43" s="78">
        <v>1088.94</v>
      </c>
      <c r="J43" s="78">
        <v>0</v>
      </c>
      <c r="K43" s="78">
        <f t="shared" si="0"/>
        <v>99.99449035812673</v>
      </c>
    </row>
    <row r="44" spans="1:11" ht="12.75">
      <c r="A44" s="24">
        <v>453</v>
      </c>
      <c r="B44" s="24">
        <v>3113</v>
      </c>
      <c r="C44" s="24">
        <v>5336</v>
      </c>
      <c r="D44" s="24">
        <v>15093</v>
      </c>
      <c r="E44" s="24">
        <v>103533063</v>
      </c>
      <c r="F44" s="24" t="s">
        <v>59</v>
      </c>
      <c r="G44" s="78">
        <v>0</v>
      </c>
      <c r="H44" s="78">
        <v>1088.9</v>
      </c>
      <c r="I44" s="78">
        <v>1088.93</v>
      </c>
      <c r="J44" s="78">
        <v>0</v>
      </c>
      <c r="K44" s="78">
        <f t="shared" si="0"/>
        <v>100.00275507392782</v>
      </c>
    </row>
    <row r="45" spans="1:11" ht="12.75">
      <c r="A45" s="24">
        <v>453</v>
      </c>
      <c r="B45" s="24">
        <v>3113</v>
      </c>
      <c r="C45" s="24">
        <v>5331</v>
      </c>
      <c r="D45" s="24">
        <v>457</v>
      </c>
      <c r="E45" s="24">
        <v>0</v>
      </c>
      <c r="F45" s="24" t="s">
        <v>142</v>
      </c>
      <c r="G45" s="78">
        <v>3769</v>
      </c>
      <c r="H45" s="78">
        <v>3807.3</v>
      </c>
      <c r="I45" s="78">
        <v>3807.3</v>
      </c>
      <c r="J45" s="78">
        <f>I45/G45%</f>
        <v>101.01618466436722</v>
      </c>
      <c r="K45" s="78">
        <f t="shared" si="0"/>
        <v>100</v>
      </c>
    </row>
    <row r="46" spans="1:11" ht="12.75">
      <c r="A46" s="24">
        <v>453</v>
      </c>
      <c r="B46" s="24">
        <v>3113</v>
      </c>
      <c r="C46" s="24">
        <v>5331</v>
      </c>
      <c r="D46" s="24">
        <v>2360451</v>
      </c>
      <c r="E46" s="24">
        <v>0</v>
      </c>
      <c r="F46" s="24" t="s">
        <v>142</v>
      </c>
      <c r="G46" s="78">
        <v>0</v>
      </c>
      <c r="H46" s="78">
        <v>180</v>
      </c>
      <c r="I46" s="78">
        <v>180</v>
      </c>
      <c r="J46" s="78">
        <v>0</v>
      </c>
      <c r="K46" s="78">
        <f t="shared" si="0"/>
        <v>100</v>
      </c>
    </row>
    <row r="47" spans="1:11" ht="12.75">
      <c r="A47" s="24">
        <v>453</v>
      </c>
      <c r="B47" s="24">
        <v>3113</v>
      </c>
      <c r="C47" s="24">
        <v>5336</v>
      </c>
      <c r="D47" s="24">
        <v>457</v>
      </c>
      <c r="E47" s="24">
        <v>96</v>
      </c>
      <c r="F47" s="24" t="s">
        <v>142</v>
      </c>
      <c r="G47" s="78">
        <v>0</v>
      </c>
      <c r="H47" s="78">
        <v>2520.8</v>
      </c>
      <c r="I47" s="78">
        <v>2520.8</v>
      </c>
      <c r="J47" s="78">
        <v>0</v>
      </c>
      <c r="K47" s="78">
        <f t="shared" si="0"/>
        <v>100</v>
      </c>
    </row>
    <row r="48" spans="1:11" ht="12.75">
      <c r="A48" s="24">
        <v>453</v>
      </c>
      <c r="B48" s="24">
        <v>3113</v>
      </c>
      <c r="C48" s="24">
        <v>5336</v>
      </c>
      <c r="D48" s="24">
        <v>457</v>
      </c>
      <c r="E48" s="24">
        <v>115</v>
      </c>
      <c r="F48" s="24" t="s">
        <v>142</v>
      </c>
      <c r="G48" s="78">
        <v>0</v>
      </c>
      <c r="H48" s="78">
        <v>67.9</v>
      </c>
      <c r="I48" s="78">
        <v>67.9</v>
      </c>
      <c r="J48" s="78">
        <v>0</v>
      </c>
      <c r="K48" s="78">
        <f t="shared" si="0"/>
        <v>100</v>
      </c>
    </row>
    <row r="49" spans="1:11" ht="12.75">
      <c r="A49" s="24">
        <v>453</v>
      </c>
      <c r="B49" s="24">
        <v>3113</v>
      </c>
      <c r="C49" s="24">
        <v>5336</v>
      </c>
      <c r="D49" s="24">
        <v>2360451</v>
      </c>
      <c r="E49" s="24">
        <v>108100104</v>
      </c>
      <c r="F49" s="24" t="s">
        <v>142</v>
      </c>
      <c r="G49" s="78">
        <v>0</v>
      </c>
      <c r="H49" s="78">
        <v>91.5</v>
      </c>
      <c r="I49" s="78">
        <v>0</v>
      </c>
      <c r="J49" s="78">
        <v>0</v>
      </c>
      <c r="K49" s="78">
        <f t="shared" si="0"/>
        <v>0</v>
      </c>
    </row>
    <row r="50" spans="1:11" ht="12.75">
      <c r="A50" s="24">
        <v>453</v>
      </c>
      <c r="B50" s="24">
        <v>3113</v>
      </c>
      <c r="C50" s="24">
        <v>5336</v>
      </c>
      <c r="D50" s="24">
        <v>2360451</v>
      </c>
      <c r="E50" s="24">
        <v>108517050</v>
      </c>
      <c r="F50" s="24" t="s">
        <v>142</v>
      </c>
      <c r="G50" s="78">
        <v>0</v>
      </c>
      <c r="H50" s="78">
        <v>114.4</v>
      </c>
      <c r="I50" s="78">
        <v>0</v>
      </c>
      <c r="J50" s="78">
        <v>0</v>
      </c>
      <c r="K50" s="78">
        <f t="shared" si="0"/>
        <v>0</v>
      </c>
    </row>
    <row r="51" spans="1:11" ht="12.75">
      <c r="A51" s="24">
        <v>453</v>
      </c>
      <c r="B51" s="24">
        <v>3113</v>
      </c>
      <c r="C51" s="24">
        <v>5336</v>
      </c>
      <c r="D51" s="24">
        <v>2360515</v>
      </c>
      <c r="E51" s="24">
        <v>108100104</v>
      </c>
      <c r="F51" s="24" t="s">
        <v>142</v>
      </c>
      <c r="G51" s="78">
        <v>0</v>
      </c>
      <c r="H51" s="78">
        <v>125.3</v>
      </c>
      <c r="I51" s="78">
        <v>0</v>
      </c>
      <c r="J51" s="78">
        <v>0</v>
      </c>
      <c r="K51" s="78">
        <f t="shared" si="0"/>
        <v>0</v>
      </c>
    </row>
    <row r="52" spans="1:11" ht="12.75">
      <c r="A52" s="24">
        <v>453</v>
      </c>
      <c r="B52" s="24">
        <v>3113</v>
      </c>
      <c r="C52" s="24">
        <v>5336</v>
      </c>
      <c r="D52" s="24">
        <v>2360515</v>
      </c>
      <c r="E52" s="24">
        <v>108517050</v>
      </c>
      <c r="F52" s="24" t="s">
        <v>142</v>
      </c>
      <c r="G52" s="78">
        <v>0</v>
      </c>
      <c r="H52" s="78">
        <v>156.7</v>
      </c>
      <c r="I52" s="78">
        <v>0</v>
      </c>
      <c r="J52" s="78">
        <v>0</v>
      </c>
      <c r="K52" s="78">
        <f t="shared" si="0"/>
        <v>0</v>
      </c>
    </row>
    <row r="53" spans="1:11" ht="12.75">
      <c r="A53" s="24">
        <v>453</v>
      </c>
      <c r="B53" s="24">
        <v>3113</v>
      </c>
      <c r="C53" s="24">
        <v>5336</v>
      </c>
      <c r="D53" s="24">
        <v>15094</v>
      </c>
      <c r="E53" s="24">
        <v>103133063</v>
      </c>
      <c r="F53" s="24" t="s">
        <v>142</v>
      </c>
      <c r="G53" s="78">
        <v>0</v>
      </c>
      <c r="H53" s="78">
        <v>1164.3</v>
      </c>
      <c r="I53" s="78">
        <v>1164.31</v>
      </c>
      <c r="J53" s="78">
        <v>0</v>
      </c>
      <c r="K53" s="78">
        <f t="shared" si="0"/>
        <v>100.00085888516706</v>
      </c>
    </row>
    <row r="54" spans="1:11" ht="12.75">
      <c r="A54" s="24">
        <v>453</v>
      </c>
      <c r="B54" s="24">
        <v>3113</v>
      </c>
      <c r="C54" s="24">
        <v>5336</v>
      </c>
      <c r="D54" s="24">
        <v>15094</v>
      </c>
      <c r="E54" s="24">
        <v>103533063</v>
      </c>
      <c r="F54" s="24" t="s">
        <v>142</v>
      </c>
      <c r="G54" s="78">
        <v>0</v>
      </c>
      <c r="H54" s="78">
        <v>1164.3</v>
      </c>
      <c r="I54" s="78">
        <v>1164.31</v>
      </c>
      <c r="J54" s="78">
        <v>0</v>
      </c>
      <c r="K54" s="78">
        <f t="shared" si="0"/>
        <v>100.00085888516706</v>
      </c>
    </row>
    <row r="55" spans="1:11" ht="12.75">
      <c r="A55" s="24">
        <v>453</v>
      </c>
      <c r="B55" s="24">
        <v>3113</v>
      </c>
      <c r="C55" s="24">
        <v>5331</v>
      </c>
      <c r="D55" s="24">
        <v>458</v>
      </c>
      <c r="E55" s="24">
        <v>0</v>
      </c>
      <c r="F55" s="24" t="s">
        <v>60</v>
      </c>
      <c r="G55" s="78">
        <v>3029</v>
      </c>
      <c r="H55" s="78">
        <v>3040.8</v>
      </c>
      <c r="I55" s="78">
        <v>3040.8</v>
      </c>
      <c r="J55" s="78">
        <f>I55/G55%</f>
        <v>100.38956751403104</v>
      </c>
      <c r="K55" s="78">
        <f t="shared" si="0"/>
        <v>100</v>
      </c>
    </row>
    <row r="56" spans="1:11" ht="12.75">
      <c r="A56" s="24">
        <v>453</v>
      </c>
      <c r="B56" s="36">
        <v>3113</v>
      </c>
      <c r="C56" s="36">
        <v>5336</v>
      </c>
      <c r="D56" s="36">
        <v>458</v>
      </c>
      <c r="E56" s="36">
        <v>96</v>
      </c>
      <c r="F56" s="24" t="s">
        <v>60</v>
      </c>
      <c r="G56" s="78">
        <v>0</v>
      </c>
      <c r="H56" s="78">
        <v>2114.9</v>
      </c>
      <c r="I56" s="78">
        <v>2114.9</v>
      </c>
      <c r="J56" s="78">
        <v>0</v>
      </c>
      <c r="K56" s="78">
        <f t="shared" si="0"/>
        <v>100</v>
      </c>
    </row>
    <row r="57" spans="1:11" ht="12.75">
      <c r="A57" s="24">
        <v>453</v>
      </c>
      <c r="B57" s="36">
        <v>3113</v>
      </c>
      <c r="C57" s="36">
        <v>5336</v>
      </c>
      <c r="D57" s="36">
        <v>458</v>
      </c>
      <c r="E57" s="36">
        <v>115</v>
      </c>
      <c r="F57" s="24" t="s">
        <v>60</v>
      </c>
      <c r="G57" s="78">
        <v>0</v>
      </c>
      <c r="H57" s="78">
        <v>57.1</v>
      </c>
      <c r="I57" s="78">
        <v>57.1</v>
      </c>
      <c r="J57" s="78">
        <v>0</v>
      </c>
      <c r="K57" s="78">
        <f t="shared" si="0"/>
        <v>99.99999999999999</v>
      </c>
    </row>
    <row r="58" spans="1:11" ht="12.75">
      <c r="A58" s="24">
        <v>453</v>
      </c>
      <c r="B58" s="36">
        <v>3113</v>
      </c>
      <c r="C58" s="36">
        <v>5336</v>
      </c>
      <c r="D58" s="36">
        <v>15042</v>
      </c>
      <c r="E58" s="36">
        <v>103133063</v>
      </c>
      <c r="F58" s="24" t="s">
        <v>60</v>
      </c>
      <c r="G58" s="78">
        <v>0</v>
      </c>
      <c r="H58" s="78">
        <v>718.2</v>
      </c>
      <c r="I58" s="78">
        <v>718.2</v>
      </c>
      <c r="J58" s="78">
        <v>0</v>
      </c>
      <c r="K58" s="78">
        <f t="shared" si="0"/>
        <v>100</v>
      </c>
    </row>
    <row r="59" spans="1:11" ht="12.75">
      <c r="A59" s="24">
        <v>453</v>
      </c>
      <c r="B59" s="36">
        <v>3113</v>
      </c>
      <c r="C59" s="36">
        <v>5336</v>
      </c>
      <c r="D59" s="36">
        <v>15042</v>
      </c>
      <c r="E59" s="36">
        <v>103533063</v>
      </c>
      <c r="F59" s="24" t="s">
        <v>60</v>
      </c>
      <c r="G59" s="78">
        <v>0</v>
      </c>
      <c r="H59" s="78">
        <v>718.2</v>
      </c>
      <c r="I59" s="78">
        <v>718.2</v>
      </c>
      <c r="J59" s="78">
        <v>0</v>
      </c>
      <c r="K59" s="78">
        <f t="shared" si="0"/>
        <v>100</v>
      </c>
    </row>
    <row r="60" spans="1:11" ht="12.75">
      <c r="A60" s="24">
        <v>453</v>
      </c>
      <c r="B60" s="36">
        <v>3113</v>
      </c>
      <c r="C60" s="36">
        <v>5336</v>
      </c>
      <c r="D60" s="36">
        <v>2360442</v>
      </c>
      <c r="E60" s="24">
        <v>108100104</v>
      </c>
      <c r="F60" s="24" t="s">
        <v>60</v>
      </c>
      <c r="G60" s="78">
        <v>0</v>
      </c>
      <c r="H60" s="78">
        <v>64.3</v>
      </c>
      <c r="I60" s="78">
        <v>0</v>
      </c>
      <c r="J60" s="78">
        <v>0</v>
      </c>
      <c r="K60" s="78">
        <f t="shared" si="0"/>
        <v>0</v>
      </c>
    </row>
    <row r="61" spans="1:11" ht="12.75">
      <c r="A61" s="24">
        <v>453</v>
      </c>
      <c r="B61" s="36">
        <v>3113</v>
      </c>
      <c r="C61" s="36">
        <v>5336</v>
      </c>
      <c r="D61" s="36">
        <v>2360442</v>
      </c>
      <c r="E61" s="24">
        <v>108517050</v>
      </c>
      <c r="F61" s="24" t="s">
        <v>60</v>
      </c>
      <c r="G61" s="78">
        <v>0</v>
      </c>
      <c r="H61" s="78">
        <v>80.4</v>
      </c>
      <c r="I61" s="78">
        <v>0</v>
      </c>
      <c r="J61" s="78">
        <v>0</v>
      </c>
      <c r="K61" s="78">
        <f t="shared" si="0"/>
        <v>0</v>
      </c>
    </row>
    <row r="62" spans="1:11" ht="12.75">
      <c r="A62" s="24">
        <v>453</v>
      </c>
      <c r="B62" s="36">
        <v>3113</v>
      </c>
      <c r="C62" s="36">
        <v>5331</v>
      </c>
      <c r="D62" s="36">
        <v>460</v>
      </c>
      <c r="E62" s="36">
        <v>0</v>
      </c>
      <c r="F62" s="36" t="s">
        <v>116</v>
      </c>
      <c r="G62" s="78">
        <v>3412</v>
      </c>
      <c r="H62" s="78">
        <v>4072.2</v>
      </c>
      <c r="I62" s="78">
        <v>4072.2</v>
      </c>
      <c r="J62" s="78">
        <f>I62/G62%</f>
        <v>119.34935521688159</v>
      </c>
      <c r="K62" s="78">
        <f t="shared" si="0"/>
        <v>99.99999999999999</v>
      </c>
    </row>
    <row r="63" spans="1:11" ht="12.75">
      <c r="A63" s="24">
        <v>453</v>
      </c>
      <c r="B63" s="36">
        <v>3113</v>
      </c>
      <c r="C63" s="36">
        <v>5336</v>
      </c>
      <c r="D63" s="36">
        <v>460</v>
      </c>
      <c r="E63" s="36">
        <v>96</v>
      </c>
      <c r="F63" s="36" t="s">
        <v>116</v>
      </c>
      <c r="G63" s="78">
        <v>0</v>
      </c>
      <c r="H63" s="78">
        <v>2312.4</v>
      </c>
      <c r="I63" s="78">
        <v>2312.4</v>
      </c>
      <c r="J63" s="303">
        <v>0</v>
      </c>
      <c r="K63" s="78">
        <f t="shared" si="0"/>
        <v>100</v>
      </c>
    </row>
    <row r="64" spans="1:11" ht="12.75">
      <c r="A64" s="24">
        <v>453</v>
      </c>
      <c r="B64" s="36">
        <v>3113</v>
      </c>
      <c r="C64" s="36">
        <v>5336</v>
      </c>
      <c r="D64" s="36">
        <v>460</v>
      </c>
      <c r="E64" s="36">
        <v>108</v>
      </c>
      <c r="F64" s="36" t="s">
        <v>116</v>
      </c>
      <c r="G64" s="78">
        <v>0</v>
      </c>
      <c r="H64" s="78">
        <v>124.9</v>
      </c>
      <c r="I64" s="78">
        <v>124.89</v>
      </c>
      <c r="J64" s="303">
        <v>0</v>
      </c>
      <c r="K64" s="78">
        <f t="shared" si="0"/>
        <v>99.9919935948759</v>
      </c>
    </row>
    <row r="65" spans="1:11" ht="12.75">
      <c r="A65" s="24">
        <v>453</v>
      </c>
      <c r="B65" s="36">
        <v>3113</v>
      </c>
      <c r="C65" s="36">
        <v>5336</v>
      </c>
      <c r="D65" s="36">
        <v>460</v>
      </c>
      <c r="E65" s="36">
        <v>115</v>
      </c>
      <c r="F65" s="36" t="s">
        <v>116</v>
      </c>
      <c r="G65" s="78">
        <v>0</v>
      </c>
      <c r="H65" s="78">
        <v>162.9</v>
      </c>
      <c r="I65" s="78">
        <v>162.9</v>
      </c>
      <c r="J65" s="303">
        <v>0</v>
      </c>
      <c r="K65" s="78">
        <f t="shared" si="0"/>
        <v>100</v>
      </c>
    </row>
    <row r="66" spans="1:11" ht="12.75">
      <c r="A66" s="24">
        <v>453</v>
      </c>
      <c r="B66" s="24">
        <v>3113</v>
      </c>
      <c r="C66" s="24">
        <v>5336</v>
      </c>
      <c r="D66" s="24">
        <v>2450816</v>
      </c>
      <c r="E66" s="24">
        <v>108100104</v>
      </c>
      <c r="F66" s="24" t="s">
        <v>116</v>
      </c>
      <c r="G66" s="78">
        <v>0</v>
      </c>
      <c r="H66" s="78">
        <v>355.8</v>
      </c>
      <c r="I66" s="78">
        <v>355.77</v>
      </c>
      <c r="J66" s="78">
        <v>0</v>
      </c>
      <c r="K66" s="78">
        <f t="shared" si="0"/>
        <v>99.99156829679595</v>
      </c>
    </row>
    <row r="67" spans="1:11" ht="12.75">
      <c r="A67" s="36">
        <v>453</v>
      </c>
      <c r="B67" s="36">
        <v>3113</v>
      </c>
      <c r="C67" s="36">
        <v>5336</v>
      </c>
      <c r="D67" s="36">
        <v>2450816</v>
      </c>
      <c r="E67" s="24">
        <v>108517050</v>
      </c>
      <c r="F67" s="24" t="s">
        <v>116</v>
      </c>
      <c r="G67" s="303">
        <v>0</v>
      </c>
      <c r="H67" s="303">
        <v>355.8</v>
      </c>
      <c r="I67" s="303">
        <v>355.77</v>
      </c>
      <c r="J67" s="303">
        <v>0</v>
      </c>
      <c r="K67" s="78">
        <f t="shared" si="0"/>
        <v>99.99156829679595</v>
      </c>
    </row>
    <row r="68" spans="1:11" ht="12.75">
      <c r="A68" s="36">
        <v>453</v>
      </c>
      <c r="B68" s="36">
        <v>3113</v>
      </c>
      <c r="C68" s="36">
        <v>5336</v>
      </c>
      <c r="D68" s="36">
        <v>15044</v>
      </c>
      <c r="E68" s="36">
        <v>103133063</v>
      </c>
      <c r="F68" s="24" t="s">
        <v>116</v>
      </c>
      <c r="G68" s="303">
        <v>0</v>
      </c>
      <c r="H68" s="303">
        <v>1185.6</v>
      </c>
      <c r="I68" s="303">
        <v>1185.55</v>
      </c>
      <c r="J68" s="303">
        <v>0</v>
      </c>
      <c r="K68" s="78">
        <f t="shared" si="0"/>
        <v>99.99578272604587</v>
      </c>
    </row>
    <row r="69" spans="1:11" ht="12.75">
      <c r="A69" s="36">
        <v>453</v>
      </c>
      <c r="B69" s="36">
        <v>3113</v>
      </c>
      <c r="C69" s="36">
        <v>5336</v>
      </c>
      <c r="D69" s="36">
        <v>15044</v>
      </c>
      <c r="E69" s="36">
        <v>103533063</v>
      </c>
      <c r="F69" s="24" t="s">
        <v>116</v>
      </c>
      <c r="G69" s="303">
        <v>0</v>
      </c>
      <c r="H69" s="303">
        <v>1185.5</v>
      </c>
      <c r="I69" s="303">
        <v>1185.55</v>
      </c>
      <c r="J69" s="303">
        <v>0</v>
      </c>
      <c r="K69" s="78">
        <f t="shared" si="0"/>
        <v>100.0042176296921</v>
      </c>
    </row>
    <row r="70" spans="1:11" ht="12.75">
      <c r="A70" s="36">
        <v>453</v>
      </c>
      <c r="B70" s="36">
        <v>3113</v>
      </c>
      <c r="C70" s="36">
        <v>5336</v>
      </c>
      <c r="D70" s="36">
        <v>2540955</v>
      </c>
      <c r="E70" s="24">
        <v>108100104</v>
      </c>
      <c r="F70" s="24" t="s">
        <v>116</v>
      </c>
      <c r="G70" s="303">
        <v>0</v>
      </c>
      <c r="H70" s="303">
        <v>810.5</v>
      </c>
      <c r="I70" s="303">
        <v>253.88</v>
      </c>
      <c r="J70" s="303">
        <v>0</v>
      </c>
      <c r="K70" s="78">
        <f t="shared" si="0"/>
        <v>31.323874151758172</v>
      </c>
    </row>
    <row r="71" spans="1:11" ht="12.75">
      <c r="A71" s="36">
        <v>453</v>
      </c>
      <c r="B71" s="36">
        <v>3113</v>
      </c>
      <c r="C71" s="36">
        <v>5336</v>
      </c>
      <c r="D71" s="36">
        <v>2540955</v>
      </c>
      <c r="E71" s="24">
        <v>108517050</v>
      </c>
      <c r="F71" s="24" t="s">
        <v>116</v>
      </c>
      <c r="G71" s="303">
        <v>0</v>
      </c>
      <c r="H71" s="303">
        <v>1013.1</v>
      </c>
      <c r="I71" s="303">
        <v>317.35</v>
      </c>
      <c r="J71" s="303">
        <v>0</v>
      </c>
      <c r="K71" s="78">
        <f t="shared" si="0"/>
        <v>31.324647122692728</v>
      </c>
    </row>
    <row r="72" spans="1:11" ht="12.75">
      <c r="A72" s="36">
        <v>453</v>
      </c>
      <c r="B72" s="36">
        <v>3113</v>
      </c>
      <c r="C72" s="36">
        <v>5336</v>
      </c>
      <c r="D72" s="36">
        <v>2661491</v>
      </c>
      <c r="E72" s="24">
        <v>108100104</v>
      </c>
      <c r="F72" s="24" t="s">
        <v>116</v>
      </c>
      <c r="G72" s="303">
        <v>0</v>
      </c>
      <c r="H72" s="303">
        <v>629.5</v>
      </c>
      <c r="I72" s="303">
        <v>629.5</v>
      </c>
      <c r="J72" s="303">
        <v>0</v>
      </c>
      <c r="K72" s="78">
        <f>I72/H72%</f>
        <v>100</v>
      </c>
    </row>
    <row r="73" spans="1:11" ht="12.75">
      <c r="A73" s="36">
        <v>453</v>
      </c>
      <c r="B73" s="36">
        <v>3113</v>
      </c>
      <c r="C73" s="36">
        <v>5336</v>
      </c>
      <c r="D73" s="36">
        <v>2661491</v>
      </c>
      <c r="E73" s="24">
        <v>108517050</v>
      </c>
      <c r="F73" s="24" t="s">
        <v>116</v>
      </c>
      <c r="G73" s="303">
        <v>0</v>
      </c>
      <c r="H73" s="303">
        <v>629.5</v>
      </c>
      <c r="I73" s="303">
        <v>629.5</v>
      </c>
      <c r="J73" s="303">
        <v>0</v>
      </c>
      <c r="K73" s="78">
        <f>I73/H73%</f>
        <v>100</v>
      </c>
    </row>
    <row r="74" spans="1:11" ht="12.75">
      <c r="A74" s="24">
        <v>453</v>
      </c>
      <c r="B74" s="24">
        <v>3117</v>
      </c>
      <c r="C74" s="24">
        <v>5331</v>
      </c>
      <c r="D74" s="24">
        <v>459</v>
      </c>
      <c r="E74" s="24">
        <v>0</v>
      </c>
      <c r="F74" s="24" t="s">
        <v>295</v>
      </c>
      <c r="G74" s="78">
        <v>1280</v>
      </c>
      <c r="H74" s="78">
        <v>1409.2</v>
      </c>
      <c r="I74" s="78">
        <v>1409.2</v>
      </c>
      <c r="J74" s="78">
        <f>I74/G74%</f>
        <v>110.09375</v>
      </c>
      <c r="K74" s="78">
        <f>I74/H74%</f>
        <v>100</v>
      </c>
    </row>
    <row r="75" spans="1:11" ht="12.75">
      <c r="A75" s="24">
        <v>453</v>
      </c>
      <c r="B75" s="24">
        <v>3117</v>
      </c>
      <c r="C75" s="24">
        <v>5336</v>
      </c>
      <c r="D75" s="24">
        <v>459</v>
      </c>
      <c r="E75" s="24">
        <v>96</v>
      </c>
      <c r="F75" s="24" t="s">
        <v>295</v>
      </c>
      <c r="G75" s="78">
        <v>0</v>
      </c>
      <c r="H75" s="78">
        <v>1310.7</v>
      </c>
      <c r="I75" s="78">
        <v>1310.7</v>
      </c>
      <c r="J75" s="78">
        <v>0</v>
      </c>
      <c r="K75" s="78">
        <f aca="true" t="shared" si="1" ref="K75:K89">I75/H75%</f>
        <v>100</v>
      </c>
    </row>
    <row r="76" spans="1:11" ht="12.75">
      <c r="A76" s="24">
        <v>453</v>
      </c>
      <c r="B76" s="24">
        <v>3117</v>
      </c>
      <c r="C76" s="24">
        <v>5336</v>
      </c>
      <c r="D76" s="24">
        <v>459</v>
      </c>
      <c r="E76" s="24">
        <v>98</v>
      </c>
      <c r="F76" s="24" t="s">
        <v>295</v>
      </c>
      <c r="G76" s="78">
        <v>0</v>
      </c>
      <c r="H76" s="78">
        <v>50</v>
      </c>
      <c r="I76" s="78">
        <v>50</v>
      </c>
      <c r="J76" s="78">
        <v>0</v>
      </c>
      <c r="K76" s="78">
        <f t="shared" si="1"/>
        <v>100</v>
      </c>
    </row>
    <row r="77" spans="1:11" ht="12.75">
      <c r="A77" s="24">
        <v>453</v>
      </c>
      <c r="B77" s="24">
        <v>3117</v>
      </c>
      <c r="C77" s="24">
        <v>5336</v>
      </c>
      <c r="D77" s="24">
        <v>459</v>
      </c>
      <c r="E77" s="24">
        <v>115</v>
      </c>
      <c r="F77" s="24" t="s">
        <v>295</v>
      </c>
      <c r="G77" s="78">
        <v>0</v>
      </c>
      <c r="H77" s="78">
        <v>124.9</v>
      </c>
      <c r="I77" s="78">
        <v>124.9</v>
      </c>
      <c r="J77" s="78">
        <v>0</v>
      </c>
      <c r="K77" s="78">
        <f t="shared" si="1"/>
        <v>100</v>
      </c>
    </row>
    <row r="78" spans="1:11" ht="12.75">
      <c r="A78" s="24">
        <v>453</v>
      </c>
      <c r="B78" s="24">
        <v>3117</v>
      </c>
      <c r="C78" s="24">
        <v>5336</v>
      </c>
      <c r="D78" s="24">
        <v>2360444</v>
      </c>
      <c r="E78" s="24">
        <v>108100104</v>
      </c>
      <c r="F78" s="24" t="s">
        <v>295</v>
      </c>
      <c r="G78" s="78">
        <v>0</v>
      </c>
      <c r="H78" s="78">
        <v>62.9</v>
      </c>
      <c r="I78" s="78">
        <v>0</v>
      </c>
      <c r="J78" s="78">
        <v>0</v>
      </c>
      <c r="K78" s="78">
        <f t="shared" si="1"/>
        <v>0</v>
      </c>
    </row>
    <row r="79" spans="1:11" ht="12.75">
      <c r="A79" s="24">
        <v>453</v>
      </c>
      <c r="B79" s="24">
        <v>3117</v>
      </c>
      <c r="C79" s="24">
        <v>5336</v>
      </c>
      <c r="D79" s="24">
        <v>2360444</v>
      </c>
      <c r="E79" s="24">
        <v>108517050</v>
      </c>
      <c r="F79" s="24" t="s">
        <v>295</v>
      </c>
      <c r="G79" s="78">
        <v>0</v>
      </c>
      <c r="H79" s="78">
        <v>78.6</v>
      </c>
      <c r="I79" s="78">
        <v>0</v>
      </c>
      <c r="J79" s="78">
        <v>0</v>
      </c>
      <c r="K79" s="78">
        <f t="shared" si="1"/>
        <v>0</v>
      </c>
    </row>
    <row r="80" spans="1:11" ht="12.75">
      <c r="A80" s="24">
        <v>453</v>
      </c>
      <c r="B80" s="24">
        <v>3117</v>
      </c>
      <c r="C80" s="24">
        <v>5336</v>
      </c>
      <c r="D80" s="24">
        <v>2450817</v>
      </c>
      <c r="E80" s="24">
        <v>108100104</v>
      </c>
      <c r="F80" s="24" t="s">
        <v>295</v>
      </c>
      <c r="G80" s="78">
        <v>0</v>
      </c>
      <c r="H80" s="78">
        <v>206.4</v>
      </c>
      <c r="I80" s="78">
        <v>206.31</v>
      </c>
      <c r="J80" s="78">
        <v>0</v>
      </c>
      <c r="K80" s="78">
        <f t="shared" si="1"/>
        <v>99.9563953488372</v>
      </c>
    </row>
    <row r="81" spans="1:11" ht="12.75">
      <c r="A81" s="24">
        <v>453</v>
      </c>
      <c r="B81" s="24">
        <v>3117</v>
      </c>
      <c r="C81" s="24">
        <v>5336</v>
      </c>
      <c r="D81" s="24">
        <v>2450817</v>
      </c>
      <c r="E81" s="24">
        <v>108517050</v>
      </c>
      <c r="F81" s="24" t="s">
        <v>295</v>
      </c>
      <c r="G81" s="78">
        <v>0</v>
      </c>
      <c r="H81" s="78">
        <v>206.4</v>
      </c>
      <c r="I81" s="78">
        <v>206.31</v>
      </c>
      <c r="J81" s="78">
        <v>0</v>
      </c>
      <c r="K81" s="78">
        <f t="shared" si="1"/>
        <v>99.9563953488372</v>
      </c>
    </row>
    <row r="82" spans="1:11" ht="12.75">
      <c r="A82" s="24">
        <v>453</v>
      </c>
      <c r="B82" s="24">
        <v>3117</v>
      </c>
      <c r="C82" s="24">
        <v>5336</v>
      </c>
      <c r="D82" s="24">
        <v>15075</v>
      </c>
      <c r="E82" s="36">
        <v>103133063</v>
      </c>
      <c r="F82" s="24" t="s">
        <v>295</v>
      </c>
      <c r="G82" s="78">
        <v>0</v>
      </c>
      <c r="H82" s="78">
        <v>669.6</v>
      </c>
      <c r="I82" s="78">
        <v>669.6</v>
      </c>
      <c r="J82" s="78">
        <v>0</v>
      </c>
      <c r="K82" s="78">
        <f t="shared" si="1"/>
        <v>100</v>
      </c>
    </row>
    <row r="83" spans="1:11" ht="12.75">
      <c r="A83" s="24">
        <v>453</v>
      </c>
      <c r="B83" s="24">
        <v>3117</v>
      </c>
      <c r="C83" s="24">
        <v>5336</v>
      </c>
      <c r="D83" s="24">
        <v>15075</v>
      </c>
      <c r="E83" s="36">
        <v>103533063</v>
      </c>
      <c r="F83" s="24" t="s">
        <v>295</v>
      </c>
      <c r="G83" s="78">
        <v>0</v>
      </c>
      <c r="H83" s="78">
        <v>669.6</v>
      </c>
      <c r="I83" s="78">
        <v>669.6</v>
      </c>
      <c r="J83" s="78">
        <v>0</v>
      </c>
      <c r="K83" s="78">
        <f t="shared" si="1"/>
        <v>100</v>
      </c>
    </row>
    <row r="84" spans="1:11" ht="12.75">
      <c r="A84" s="24">
        <v>453</v>
      </c>
      <c r="B84" s="24">
        <v>3117</v>
      </c>
      <c r="C84" s="24">
        <v>5336</v>
      </c>
      <c r="D84" s="24">
        <v>2661398</v>
      </c>
      <c r="E84" s="24">
        <v>108100104</v>
      </c>
      <c r="F84" s="24" t="s">
        <v>295</v>
      </c>
      <c r="G84" s="78">
        <v>0</v>
      </c>
      <c r="H84" s="78">
        <v>368.3</v>
      </c>
      <c r="I84" s="78">
        <v>368.27</v>
      </c>
      <c r="J84" s="78">
        <v>0</v>
      </c>
      <c r="K84" s="78">
        <f t="shared" si="1"/>
        <v>99.99185446646754</v>
      </c>
    </row>
    <row r="85" spans="1:11" ht="12.75">
      <c r="A85" s="24">
        <v>453</v>
      </c>
      <c r="B85" s="24">
        <v>3117</v>
      </c>
      <c r="C85" s="24">
        <v>5336</v>
      </c>
      <c r="D85" s="24">
        <v>2661398</v>
      </c>
      <c r="E85" s="24">
        <v>108517050</v>
      </c>
      <c r="F85" s="24" t="s">
        <v>295</v>
      </c>
      <c r="G85" s="78">
        <v>0</v>
      </c>
      <c r="H85" s="78">
        <v>368.3</v>
      </c>
      <c r="I85" s="78">
        <v>368.27</v>
      </c>
      <c r="J85" s="78">
        <v>0</v>
      </c>
      <c r="K85" s="78">
        <f t="shared" si="1"/>
        <v>99.99185446646754</v>
      </c>
    </row>
    <row r="86" spans="1:11" ht="12.75">
      <c r="A86" s="24">
        <v>453</v>
      </c>
      <c r="B86" s="24">
        <v>3113</v>
      </c>
      <c r="C86" s="24">
        <v>5336</v>
      </c>
      <c r="D86" s="24">
        <v>15130</v>
      </c>
      <c r="E86" s="24">
        <v>120113014</v>
      </c>
      <c r="F86" s="24" t="s">
        <v>770</v>
      </c>
      <c r="G86" s="78">
        <v>0</v>
      </c>
      <c r="H86" s="78">
        <v>45.5</v>
      </c>
      <c r="I86" s="78">
        <v>45.44</v>
      </c>
      <c r="J86" s="78">
        <v>0</v>
      </c>
      <c r="K86" s="78">
        <f t="shared" si="1"/>
        <v>99.86813186813185</v>
      </c>
    </row>
    <row r="87" spans="1:11" ht="12.75">
      <c r="A87" s="24">
        <v>453</v>
      </c>
      <c r="B87" s="24">
        <v>3113</v>
      </c>
      <c r="C87" s="24">
        <v>5336</v>
      </c>
      <c r="D87" s="24">
        <v>15130</v>
      </c>
      <c r="E87" s="24">
        <v>120513014</v>
      </c>
      <c r="F87" s="24" t="s">
        <v>770</v>
      </c>
      <c r="G87" s="78">
        <v>0</v>
      </c>
      <c r="H87" s="78">
        <v>257.5</v>
      </c>
      <c r="I87" s="78">
        <v>257.53</v>
      </c>
      <c r="J87" s="78">
        <v>0</v>
      </c>
      <c r="K87" s="78">
        <f t="shared" si="1"/>
        <v>100.01165048543687</v>
      </c>
    </row>
    <row r="88" spans="1:13" ht="12.75">
      <c r="A88" s="24">
        <v>453</v>
      </c>
      <c r="B88" s="24">
        <v>6330</v>
      </c>
      <c r="C88" s="24">
        <v>5347</v>
      </c>
      <c r="D88" s="24">
        <v>10896</v>
      </c>
      <c r="E88" s="24">
        <v>13014</v>
      </c>
      <c r="F88" s="24" t="s">
        <v>771</v>
      </c>
      <c r="G88" s="78">
        <v>0</v>
      </c>
      <c r="H88" s="78">
        <v>89.3</v>
      </c>
      <c r="I88" s="78">
        <v>89.25</v>
      </c>
      <c r="J88" s="78">
        <v>0</v>
      </c>
      <c r="K88" s="78">
        <f t="shared" si="1"/>
        <v>99.94400895856663</v>
      </c>
      <c r="L88" s="526"/>
      <c r="M88" s="15"/>
    </row>
    <row r="89" spans="1:11" ht="13.5" thickBot="1">
      <c r="A89" s="24">
        <v>453</v>
      </c>
      <c r="B89" s="24">
        <v>6330</v>
      </c>
      <c r="C89" s="24">
        <v>5347</v>
      </c>
      <c r="D89" s="24">
        <v>10338</v>
      </c>
      <c r="E89" s="24">
        <v>33063</v>
      </c>
      <c r="F89" s="24" t="s">
        <v>683</v>
      </c>
      <c r="G89" s="78">
        <v>0</v>
      </c>
      <c r="H89" s="78">
        <v>11.2</v>
      </c>
      <c r="I89" s="78">
        <v>11.21</v>
      </c>
      <c r="J89" s="78">
        <v>0</v>
      </c>
      <c r="K89" s="78">
        <f t="shared" si="1"/>
        <v>100.08928571428574</v>
      </c>
    </row>
    <row r="90" spans="1:13" ht="13.5" thickBot="1">
      <c r="A90" s="439" t="s">
        <v>289</v>
      </c>
      <c r="B90" s="448"/>
      <c r="C90" s="448"/>
      <c r="D90" s="448"/>
      <c r="E90" s="448"/>
      <c r="F90" s="438"/>
      <c r="G90" s="345">
        <f>SUM(G3:G89)</f>
        <v>35011</v>
      </c>
      <c r="H90" s="345">
        <f>SUM(H3:H89)</f>
        <v>88086.89999999998</v>
      </c>
      <c r="I90" s="345">
        <f>SUM(I3:I89)</f>
        <v>84292.35000000002</v>
      </c>
      <c r="J90" s="247">
        <f>I90/G90%</f>
        <v>240.75961840564398</v>
      </c>
      <c r="K90" s="248">
        <f>I90/H90%</f>
        <v>95.69226525170035</v>
      </c>
      <c r="M90" s="21"/>
    </row>
    <row r="92" spans="1:9" ht="12.75">
      <c r="A92" s="15"/>
      <c r="B92" s="15"/>
      <c r="C92" s="15"/>
      <c r="D92" s="15"/>
      <c r="E92" s="15"/>
      <c r="F92" s="15"/>
      <c r="G92" s="99"/>
      <c r="H92" s="99"/>
      <c r="I92" s="665"/>
    </row>
    <row r="93" spans="1:9" ht="12.75">
      <c r="A93" s="15"/>
      <c r="B93" s="15"/>
      <c r="C93" s="15"/>
      <c r="D93" s="15"/>
      <c r="E93" s="15"/>
      <c r="F93" s="15"/>
      <c r="G93" s="99"/>
      <c r="H93" s="99"/>
      <c r="I93" s="99"/>
    </row>
    <row r="94" ht="12.75">
      <c r="H94" s="21"/>
    </row>
  </sheetData>
  <sheetProtection/>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4.xml><?xml version="1.0" encoding="utf-8"?>
<worksheet xmlns="http://schemas.openxmlformats.org/spreadsheetml/2006/main" xmlns:r="http://schemas.openxmlformats.org/officeDocument/2006/relationships">
  <dimension ref="A1:I20"/>
  <sheetViews>
    <sheetView zoomScalePageLayoutView="0" workbookViewId="0" topLeftCell="A1">
      <selection activeCell="B94" sqref="B94"/>
    </sheetView>
  </sheetViews>
  <sheetFormatPr defaultColWidth="9.00390625" defaultRowHeight="12.75"/>
  <cols>
    <col min="1" max="1" width="3.50390625" style="0" customWidth="1"/>
    <col min="2" max="2" width="28.625" style="0" customWidth="1"/>
    <col min="3" max="3" width="10.625" style="0" customWidth="1"/>
    <col min="4" max="4" width="10.50390625" style="0" customWidth="1"/>
    <col min="5" max="5" width="16.50390625" style="0" customWidth="1"/>
    <col min="6" max="6" width="7.375" style="0" customWidth="1"/>
    <col min="7" max="7" width="7.625" style="0" customWidth="1"/>
  </cols>
  <sheetData>
    <row r="1" spans="1:5" ht="46.5" customHeight="1">
      <c r="A1" s="1" t="s">
        <v>768</v>
      </c>
      <c r="C1" s="1"/>
      <c r="D1" s="1"/>
      <c r="E1" s="1"/>
    </row>
    <row r="2" ht="13.5" thickBot="1">
      <c r="A2" s="1"/>
    </row>
    <row r="3" spans="1:7" ht="14.25" customHeight="1" thickBot="1">
      <c r="A3" s="7"/>
      <c r="B3" s="12" t="s">
        <v>139</v>
      </c>
      <c r="C3" s="19" t="s">
        <v>253</v>
      </c>
      <c r="D3" s="19" t="s">
        <v>254</v>
      </c>
      <c r="E3" s="19" t="s">
        <v>255</v>
      </c>
      <c r="F3" s="209" t="s">
        <v>256</v>
      </c>
      <c r="G3" s="209" t="s">
        <v>257</v>
      </c>
    </row>
    <row r="4" spans="1:7" ht="12.75">
      <c r="A4" s="191" t="s">
        <v>79</v>
      </c>
      <c r="B4" s="192" t="s">
        <v>697</v>
      </c>
      <c r="C4" s="63">
        <f>'Odb. maj., byt. a inv. - inv.v.'!G9+'Odb. maj., byt. a inv. - inv.v.'!G27</f>
        <v>31323.2</v>
      </c>
      <c r="D4" s="63">
        <f>'Odb. maj., byt. a inv. - inv.v.'!H9+'Odb. maj., byt. a inv. - inv.v.'!H27</f>
        <v>122830.4</v>
      </c>
      <c r="E4" s="63">
        <f>'Odb. maj., byt. a inv. - inv.v.'!I9+'Odb. maj., byt. a inv. - inv.v.'!I27</f>
        <v>33817.07</v>
      </c>
      <c r="F4" s="251">
        <f aca="true" t="shared" si="0" ref="F4:F15">E4/C4%</f>
        <v>107.96173443326352</v>
      </c>
      <c r="G4" s="251">
        <f aca="true" t="shared" si="1" ref="G4:G15">E4/D4%</f>
        <v>27.53151499954409</v>
      </c>
    </row>
    <row r="5" spans="1:7" ht="12.75">
      <c r="A5" s="191" t="s">
        <v>80</v>
      </c>
      <c r="B5" s="192" t="s">
        <v>157</v>
      </c>
      <c r="C5" s="63">
        <f>'Odbor školství - inv. výd.'!G17</f>
        <v>27176.8</v>
      </c>
      <c r="D5" s="63">
        <f>'Odbor školství - inv. výd.'!H17</f>
        <v>83004.9</v>
      </c>
      <c r="E5" s="63">
        <f>'Odbor školství - inv. výd.'!I17</f>
        <v>57459.729999999996</v>
      </c>
      <c r="F5" s="251">
        <f t="shared" si="0"/>
        <v>211.4293441464779</v>
      </c>
      <c r="G5" s="251">
        <f t="shared" si="1"/>
        <v>69.22450361364209</v>
      </c>
    </row>
    <row r="6" spans="1:7" ht="12.75">
      <c r="A6" s="191" t="s">
        <v>234</v>
      </c>
      <c r="B6" s="192" t="s">
        <v>161</v>
      </c>
      <c r="C6" s="63">
        <f>'Odbor informatiky - inv. výdaje'!G5</f>
        <v>2050</v>
      </c>
      <c r="D6" s="63">
        <f>'Odbor informatiky - inv. výdaje'!H5</f>
        <v>1747</v>
      </c>
      <c r="E6" s="63">
        <f>'Odbor informatiky - inv. výdaje'!I5</f>
        <v>1342.13</v>
      </c>
      <c r="F6" s="251">
        <f t="shared" si="0"/>
        <v>65.46975609756097</v>
      </c>
      <c r="G6" s="251">
        <f t="shared" si="1"/>
        <v>76.82484258729251</v>
      </c>
    </row>
    <row r="7" spans="1:7" ht="12.75">
      <c r="A7" s="191" t="s">
        <v>81</v>
      </c>
      <c r="B7" s="192" t="s">
        <v>552</v>
      </c>
      <c r="C7" s="63">
        <f>'MS Zelený - inv. výdaje '!G4</f>
        <v>0</v>
      </c>
      <c r="D7" s="63">
        <f>'MS Zelený - inv. výdaje '!H4</f>
        <v>151</v>
      </c>
      <c r="E7" s="63">
        <f>'MS Zelený - inv. výdaje '!I4</f>
        <v>150.7</v>
      </c>
      <c r="F7" s="251">
        <v>0</v>
      </c>
      <c r="G7" s="251">
        <f t="shared" si="1"/>
        <v>99.80132450331125</v>
      </c>
    </row>
    <row r="8" spans="1:7" ht="12.75">
      <c r="A8" s="191" t="s">
        <v>270</v>
      </c>
      <c r="B8" s="192" t="s">
        <v>608</v>
      </c>
      <c r="C8" s="63">
        <f>'Oblast k.,t.a s.č. - inv. výd.'!G4</f>
        <v>0</v>
      </c>
      <c r="D8" s="63">
        <f>'Oblast k.,t.a s.č. - inv. výd.'!H4</f>
        <v>1790</v>
      </c>
      <c r="E8" s="63">
        <f>'Oblast k.,t.a s.č. - inv. výd.'!I4</f>
        <v>1790</v>
      </c>
      <c r="F8" s="251">
        <v>0</v>
      </c>
      <c r="G8" s="251">
        <f t="shared" si="1"/>
        <v>100.00000000000001</v>
      </c>
    </row>
    <row r="9" spans="1:7" ht="12.75">
      <c r="A9" s="191" t="s">
        <v>271</v>
      </c>
      <c r="B9" s="192" t="s">
        <v>197</v>
      </c>
      <c r="C9" s="63">
        <f>'Středisko soc.sl. - inv. výd.'!G4</f>
        <v>0</v>
      </c>
      <c r="D9" s="63">
        <f>'Středisko soc.sl. - inv. výd.'!H4</f>
        <v>1079.4</v>
      </c>
      <c r="E9" s="63">
        <f>'Středisko soc.sl. - inv. výd.'!I4</f>
        <v>1079.36</v>
      </c>
      <c r="F9" s="251">
        <v>0</v>
      </c>
      <c r="G9" s="251">
        <f t="shared" si="1"/>
        <v>99.99629423753936</v>
      </c>
    </row>
    <row r="10" spans="1:7" ht="12.75">
      <c r="A10" s="191" t="s">
        <v>273</v>
      </c>
      <c r="B10" s="192" t="s">
        <v>611</v>
      </c>
      <c r="C10" s="63">
        <f>'Trans.přísp.org. - inv. výd.'!G50</f>
        <v>0</v>
      </c>
      <c r="D10" s="63">
        <f>'Trans.přísp.org. - inv. výd.'!H50</f>
        <v>20560.300000000003</v>
      </c>
      <c r="E10" s="63">
        <f>'Trans.přísp.org. - inv. výd.'!I50</f>
        <v>3747.2400000000002</v>
      </c>
      <c r="F10" s="251">
        <v>0</v>
      </c>
      <c r="G10" s="251">
        <f t="shared" si="1"/>
        <v>18.225609548498802</v>
      </c>
    </row>
    <row r="11" spans="1:7" ht="12.75">
      <c r="A11" s="191" t="s">
        <v>274</v>
      </c>
      <c r="B11" s="192" t="s">
        <v>158</v>
      </c>
      <c r="C11" s="63">
        <f>'Odbor život. prostř. - inv. v.'!G8</f>
        <v>1500</v>
      </c>
      <c r="D11" s="63">
        <f>'Odbor život. prostř. - inv. v.'!H8</f>
        <v>13732</v>
      </c>
      <c r="E11" s="63">
        <f>'Odbor život. prostř. - inv. v.'!I8</f>
        <v>13730.390000000001</v>
      </c>
      <c r="F11" s="251">
        <f t="shared" si="0"/>
        <v>915.3593333333334</v>
      </c>
      <c r="G11" s="251">
        <f t="shared" si="1"/>
        <v>99.98827556073407</v>
      </c>
    </row>
    <row r="12" spans="1:7" ht="12.75">
      <c r="A12" s="191" t="s">
        <v>541</v>
      </c>
      <c r="B12" s="193" t="s">
        <v>705</v>
      </c>
      <c r="C12" s="63">
        <f>'Odbor kanc. tajemn. - inv. v.'!G7</f>
        <v>0</v>
      </c>
      <c r="D12" s="63">
        <f>'Odbor kanc. tajemn. - inv. v.'!H7</f>
        <v>635</v>
      </c>
      <c r="E12" s="63">
        <f>'Odbor kanc. tajemn. - inv. v.'!I7</f>
        <v>635</v>
      </c>
      <c r="F12" s="251">
        <v>0</v>
      </c>
      <c r="G12" s="251">
        <f t="shared" si="1"/>
        <v>100</v>
      </c>
    </row>
    <row r="13" spans="1:7" ht="12.75">
      <c r="A13" s="191" t="s">
        <v>138</v>
      </c>
      <c r="B13" s="193" t="s">
        <v>159</v>
      </c>
      <c r="C13" s="63">
        <f>'Odbor hosp.správy - inv. v.'!G6</f>
        <v>2500</v>
      </c>
      <c r="D13" s="63">
        <f>'Odbor hosp.správy - inv. v.'!H6</f>
        <v>3940</v>
      </c>
      <c r="E13" s="63">
        <f>'Odbor hosp.správy - inv. v.'!I6</f>
        <v>3917.2999999999997</v>
      </c>
      <c r="F13" s="251">
        <f t="shared" si="0"/>
        <v>156.69199999999998</v>
      </c>
      <c r="G13" s="251">
        <f t="shared" si="1"/>
        <v>99.4238578680203</v>
      </c>
    </row>
    <row r="14" spans="1:7" ht="13.5" thickBot="1">
      <c r="A14" s="191" t="s">
        <v>40</v>
      </c>
      <c r="B14" s="193" t="s">
        <v>194</v>
      </c>
      <c r="C14" s="78">
        <f>'Bytový fond - inv. výdaje'!G5</f>
        <v>500</v>
      </c>
      <c r="D14" s="78">
        <f>'Bytový fond - inv. výdaje'!H5</f>
        <v>500</v>
      </c>
      <c r="E14" s="78">
        <f>'Bytový fond - inv. výdaje'!I5</f>
        <v>444.94</v>
      </c>
      <c r="F14" s="251">
        <f t="shared" si="0"/>
        <v>88.988</v>
      </c>
      <c r="G14" s="251">
        <f t="shared" si="1"/>
        <v>88.988</v>
      </c>
    </row>
    <row r="15" spans="1:9" ht="13.5" customHeight="1" thickBot="1">
      <c r="A15" s="7" t="s">
        <v>330</v>
      </c>
      <c r="B15" s="12" t="s">
        <v>289</v>
      </c>
      <c r="C15" s="65">
        <f>SUM(C4:C14)</f>
        <v>65050</v>
      </c>
      <c r="D15" s="65">
        <f>SUM(D4:D14)</f>
        <v>249970</v>
      </c>
      <c r="E15" s="65">
        <f>SUM(E4:E14)</f>
        <v>118113.86</v>
      </c>
      <c r="F15" s="247">
        <f t="shared" si="0"/>
        <v>181.57395849346656</v>
      </c>
      <c r="G15" s="248">
        <f t="shared" si="1"/>
        <v>47.25121414569749</v>
      </c>
      <c r="I15" s="21"/>
    </row>
    <row r="17" spans="3:8" ht="12.75">
      <c r="C17" s="21"/>
      <c r="D17" s="21"/>
      <c r="E17" s="21"/>
      <c r="H17" s="21"/>
    </row>
    <row r="18" spans="3:5" ht="12.75">
      <c r="C18" s="21"/>
      <c r="D18" s="21"/>
      <c r="E18" s="21"/>
    </row>
    <row r="20" spans="3:5" ht="12.75">
      <c r="C20" s="11"/>
      <c r="D20" s="11"/>
      <c r="E20" s="11"/>
    </row>
  </sheetData>
  <sheetProtection/>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&amp;L&amp;A&amp;R&amp;P</oddFooter>
  </headerFooter>
</worksheet>
</file>

<file path=xl/worksheets/sheet45.xml><?xml version="1.0" encoding="utf-8"?>
<worksheet xmlns="http://schemas.openxmlformats.org/spreadsheetml/2006/main" xmlns:r="http://schemas.openxmlformats.org/officeDocument/2006/relationships">
  <dimension ref="A1:M45"/>
  <sheetViews>
    <sheetView zoomScalePageLayoutView="0" workbookViewId="0" topLeftCell="A1">
      <selection activeCell="H45" sqref="H45"/>
    </sheetView>
  </sheetViews>
  <sheetFormatPr defaultColWidth="9.00390625" defaultRowHeight="12.75"/>
  <cols>
    <col min="1" max="1" width="5.625" style="0" customWidth="1"/>
    <col min="2" max="2" width="7.375" style="0" customWidth="1"/>
    <col min="3" max="3" width="6.625" style="0" customWidth="1"/>
    <col min="4" max="4" width="6.50390625" style="0" customWidth="1"/>
    <col min="5" max="5" width="6.125" style="0" customWidth="1"/>
    <col min="6" max="6" width="36.50390625" style="0" customWidth="1"/>
    <col min="7" max="7" width="13.00390625" style="0" customWidth="1"/>
    <col min="8" max="8" width="13.375" style="0" customWidth="1"/>
    <col min="9" max="9" width="18.375" style="0" customWidth="1"/>
  </cols>
  <sheetData>
    <row r="1" spans="1:6" ht="12.75">
      <c r="A1" s="41" t="s">
        <v>93</v>
      </c>
      <c r="B1" s="42"/>
      <c r="C1" s="42"/>
      <c r="D1" s="42"/>
      <c r="E1" s="42"/>
      <c r="F1" s="42"/>
    </row>
    <row r="2" spans="1:6" ht="18.75" customHeight="1">
      <c r="A2" s="41"/>
      <c r="B2" s="42"/>
      <c r="C2" s="42"/>
      <c r="D2" s="42"/>
      <c r="E2" s="42"/>
      <c r="F2" s="42"/>
    </row>
    <row r="3" spans="1:6" ht="13.5" thickBot="1">
      <c r="A3" s="41" t="s">
        <v>143</v>
      </c>
      <c r="B3" s="42"/>
      <c r="C3" s="42"/>
      <c r="D3" s="42"/>
      <c r="E3" s="42"/>
      <c r="F3" s="42"/>
    </row>
    <row r="4" spans="1:11" ht="14.25" customHeight="1" thickBot="1">
      <c r="A4" s="5" t="s">
        <v>235</v>
      </c>
      <c r="B4" s="194" t="s">
        <v>236</v>
      </c>
      <c r="C4" s="4" t="s">
        <v>36</v>
      </c>
      <c r="D4" s="4" t="s">
        <v>282</v>
      </c>
      <c r="E4" s="4" t="s">
        <v>283</v>
      </c>
      <c r="F4" s="26" t="s">
        <v>284</v>
      </c>
      <c r="G4" s="19" t="s">
        <v>253</v>
      </c>
      <c r="H4" s="19" t="s">
        <v>254</v>
      </c>
      <c r="I4" s="19" t="s">
        <v>255</v>
      </c>
      <c r="J4" s="209" t="s">
        <v>256</v>
      </c>
      <c r="K4" s="209" t="s">
        <v>257</v>
      </c>
    </row>
    <row r="5" spans="1:11" ht="14.25" customHeight="1">
      <c r="A5" s="326">
        <v>317</v>
      </c>
      <c r="B5" s="326">
        <v>2219</v>
      </c>
      <c r="C5" s="326">
        <v>6121</v>
      </c>
      <c r="D5" s="326">
        <v>17</v>
      </c>
      <c r="E5" s="326">
        <v>0</v>
      </c>
      <c r="F5" s="2" t="s">
        <v>94</v>
      </c>
      <c r="G5" s="63">
        <v>500</v>
      </c>
      <c r="H5" s="63">
        <v>0</v>
      </c>
      <c r="I5" s="63">
        <v>0</v>
      </c>
      <c r="J5" s="251">
        <f>I5/G5%</f>
        <v>0</v>
      </c>
      <c r="K5" s="78">
        <v>0</v>
      </c>
    </row>
    <row r="6" spans="1:11" ht="14.25" customHeight="1">
      <c r="A6" s="35">
        <v>817</v>
      </c>
      <c r="B6" s="35">
        <v>3613</v>
      </c>
      <c r="C6" s="35">
        <v>6121</v>
      </c>
      <c r="D6" s="35">
        <v>17</v>
      </c>
      <c r="E6" s="35">
        <v>0</v>
      </c>
      <c r="F6" s="6" t="s">
        <v>94</v>
      </c>
      <c r="G6" s="75">
        <v>500</v>
      </c>
      <c r="H6" s="75">
        <v>27</v>
      </c>
      <c r="I6" s="75">
        <v>26.16</v>
      </c>
      <c r="J6" s="253">
        <f>I6/G6%</f>
        <v>5.232</v>
      </c>
      <c r="K6" s="78">
        <f>I6/H6%</f>
        <v>96.88888888888889</v>
      </c>
    </row>
    <row r="7" spans="1:11" ht="14.25" customHeight="1">
      <c r="A7" s="35">
        <v>817</v>
      </c>
      <c r="B7" s="35">
        <v>3639</v>
      </c>
      <c r="C7" s="35">
        <v>6130</v>
      </c>
      <c r="D7" s="35">
        <v>17</v>
      </c>
      <c r="E7" s="35">
        <v>0</v>
      </c>
      <c r="F7" s="6" t="s">
        <v>605</v>
      </c>
      <c r="G7" s="75">
        <v>0</v>
      </c>
      <c r="H7" s="75">
        <v>17</v>
      </c>
      <c r="I7" s="75">
        <v>16.92</v>
      </c>
      <c r="J7" s="253">
        <v>0</v>
      </c>
      <c r="K7" s="78">
        <f>I7/H7%</f>
        <v>99.52941176470588</v>
      </c>
    </row>
    <row r="8" spans="1:11" ht="14.25" customHeight="1" thickBot="1">
      <c r="A8" s="35">
        <v>817</v>
      </c>
      <c r="B8" s="35">
        <v>3639</v>
      </c>
      <c r="C8" s="35">
        <v>6130</v>
      </c>
      <c r="D8" s="35">
        <v>80820</v>
      </c>
      <c r="E8" s="35">
        <v>90</v>
      </c>
      <c r="F8" s="6" t="s">
        <v>605</v>
      </c>
      <c r="G8" s="75">
        <v>0</v>
      </c>
      <c r="H8" s="75">
        <v>73855.7</v>
      </c>
      <c r="I8" s="75">
        <v>5311.01</v>
      </c>
      <c r="J8" s="253">
        <v>0</v>
      </c>
      <c r="K8" s="78">
        <f>I8/H8%</f>
        <v>7.191063113612084</v>
      </c>
    </row>
    <row r="9" spans="1:13" ht="15" customHeight="1" thickBot="1">
      <c r="A9" s="736" t="s">
        <v>289</v>
      </c>
      <c r="B9" s="706"/>
      <c r="C9" s="706"/>
      <c r="D9" s="706"/>
      <c r="E9" s="706"/>
      <c r="F9" s="737"/>
      <c r="G9" s="65">
        <f>SUM(G5:G8)</f>
        <v>1000</v>
      </c>
      <c r="H9" s="65">
        <f>SUM(H5:H8)</f>
        <v>73899.7</v>
      </c>
      <c r="I9" s="65">
        <f>SUM(I5:I8)</f>
        <v>5354.09</v>
      </c>
      <c r="J9" s="247">
        <f>I9/G9%</f>
        <v>535.409</v>
      </c>
      <c r="K9" s="248">
        <f>I9/H9%</f>
        <v>7.245076772977428</v>
      </c>
      <c r="M9" s="21"/>
    </row>
    <row r="10" spans="1:13" ht="13.5" customHeight="1">
      <c r="A10" s="32"/>
      <c r="B10" s="30"/>
      <c r="C10" s="30"/>
      <c r="D10" s="30"/>
      <c r="E10" s="30"/>
      <c r="F10" s="30"/>
      <c r="G10" s="67"/>
      <c r="H10" s="67"/>
      <c r="I10" s="67"/>
      <c r="J10" s="274"/>
      <c r="K10" s="274"/>
      <c r="M10" s="21"/>
    </row>
    <row r="11" spans="1:13" ht="13.5" customHeight="1" hidden="1">
      <c r="A11" s="351" t="s">
        <v>46</v>
      </c>
      <c r="B11" s="59"/>
      <c r="C11" s="59"/>
      <c r="D11" s="59"/>
      <c r="E11" s="59"/>
      <c r="F11" s="59"/>
      <c r="G11" s="650"/>
      <c r="H11" s="651"/>
      <c r="I11" s="651"/>
      <c r="J11" s="313"/>
      <c r="K11" s="313"/>
      <c r="M11" s="332"/>
    </row>
    <row r="12" spans="1:13" ht="15" customHeight="1" hidden="1">
      <c r="A12" s="743" t="s">
        <v>714</v>
      </c>
      <c r="B12" s="726"/>
      <c r="C12" s="726"/>
      <c r="D12" s="726"/>
      <c r="E12" s="726"/>
      <c r="F12" s="726"/>
      <c r="G12" s="726"/>
      <c r="H12" s="713"/>
      <c r="I12" s="713"/>
      <c r="J12" s="713"/>
      <c r="K12" s="713"/>
      <c r="M12" s="21"/>
    </row>
    <row r="13" spans="1:13" ht="9" customHeight="1">
      <c r="A13" s="60"/>
      <c r="B13" s="59"/>
      <c r="C13" s="59"/>
      <c r="D13" s="59"/>
      <c r="E13" s="59"/>
      <c r="F13" s="59"/>
      <c r="G13" s="59"/>
      <c r="H13" s="313"/>
      <c r="I13" s="313"/>
      <c r="J13" s="313"/>
      <c r="K13" s="313"/>
      <c r="M13" s="21"/>
    </row>
    <row r="14" spans="1:13" ht="13.5" customHeight="1">
      <c r="A14" s="351" t="s">
        <v>785</v>
      </c>
      <c r="B14" s="276"/>
      <c r="C14" s="276"/>
      <c r="D14" s="276"/>
      <c r="E14" s="276"/>
      <c r="F14" s="276"/>
      <c r="G14" s="67"/>
      <c r="H14" s="67"/>
      <c r="I14" s="67"/>
      <c r="J14" s="347"/>
      <c r="K14" s="347"/>
      <c r="M14" s="21"/>
    </row>
    <row r="15" spans="1:13" ht="31.5" customHeight="1">
      <c r="A15" s="743" t="s">
        <v>812</v>
      </c>
      <c r="B15" s="726"/>
      <c r="C15" s="726"/>
      <c r="D15" s="726"/>
      <c r="E15" s="726"/>
      <c r="F15" s="726"/>
      <c r="G15" s="726"/>
      <c r="H15" s="713"/>
      <c r="I15" s="713"/>
      <c r="J15" s="713"/>
      <c r="K15" s="713"/>
      <c r="M15" s="21"/>
    </row>
    <row r="16" spans="1:13" ht="9" customHeight="1">
      <c r="A16" s="60"/>
      <c r="B16" s="59"/>
      <c r="C16" s="59"/>
      <c r="D16" s="59"/>
      <c r="E16" s="59"/>
      <c r="F16" s="59"/>
      <c r="G16" s="59"/>
      <c r="H16" s="313"/>
      <c r="I16" s="313"/>
      <c r="J16" s="313"/>
      <c r="K16" s="313"/>
      <c r="M16" s="21"/>
    </row>
    <row r="17" spans="1:13" ht="13.5" thickBot="1">
      <c r="A17" s="55" t="s">
        <v>147</v>
      </c>
      <c r="B17" s="21"/>
      <c r="C17" s="21"/>
      <c r="D17" s="21"/>
      <c r="E17" s="21"/>
      <c r="F17" s="21"/>
      <c r="G17" s="21"/>
      <c r="H17" s="21"/>
      <c r="I17" s="21"/>
      <c r="J17" s="21"/>
      <c r="K17" s="21"/>
      <c r="M17" s="21"/>
    </row>
    <row r="18" spans="1:13" ht="14.25" customHeight="1" thickBot="1">
      <c r="A18" s="95" t="s">
        <v>235</v>
      </c>
      <c r="B18" s="348" t="s">
        <v>236</v>
      </c>
      <c r="C18" s="339" t="s">
        <v>36</v>
      </c>
      <c r="D18" s="339" t="s">
        <v>282</v>
      </c>
      <c r="E18" s="339" t="s">
        <v>283</v>
      </c>
      <c r="F18" s="340" t="s">
        <v>284</v>
      </c>
      <c r="G18" s="209" t="s">
        <v>253</v>
      </c>
      <c r="H18" s="209" t="s">
        <v>254</v>
      </c>
      <c r="I18" s="209" t="s">
        <v>255</v>
      </c>
      <c r="J18" s="209" t="s">
        <v>256</v>
      </c>
      <c r="K18" s="209" t="s">
        <v>257</v>
      </c>
      <c r="M18" s="21"/>
    </row>
    <row r="19" spans="1:13" ht="14.25" customHeight="1">
      <c r="A19" s="349">
        <v>118</v>
      </c>
      <c r="B19" s="349">
        <v>3619</v>
      </c>
      <c r="C19" s="349">
        <v>6121</v>
      </c>
      <c r="D19" s="349">
        <v>18</v>
      </c>
      <c r="E19" s="349">
        <v>12</v>
      </c>
      <c r="F19" s="349" t="s">
        <v>94</v>
      </c>
      <c r="G19" s="78">
        <v>6631.1</v>
      </c>
      <c r="H19" s="78">
        <v>5735.3</v>
      </c>
      <c r="I19" s="78">
        <v>817.5</v>
      </c>
      <c r="J19" s="78">
        <f>I19/G19%</f>
        <v>12.328271327532384</v>
      </c>
      <c r="K19" s="78">
        <f>I19/H19%</f>
        <v>14.25383153453176</v>
      </c>
      <c r="M19" s="21"/>
    </row>
    <row r="20" spans="1:13" ht="14.25" customHeight="1">
      <c r="A20" s="349">
        <v>118</v>
      </c>
      <c r="B20" s="349">
        <v>3639</v>
      </c>
      <c r="C20" s="349">
        <v>6121</v>
      </c>
      <c r="D20" s="349">
        <v>80848</v>
      </c>
      <c r="E20" s="349">
        <v>90</v>
      </c>
      <c r="F20" s="349" t="s">
        <v>94</v>
      </c>
      <c r="G20" s="78">
        <v>0</v>
      </c>
      <c r="H20" s="78">
        <v>49</v>
      </c>
      <c r="I20" s="68">
        <v>0</v>
      </c>
      <c r="J20" s="78">
        <v>0</v>
      </c>
      <c r="K20" s="78">
        <v>0</v>
      </c>
      <c r="M20" s="21"/>
    </row>
    <row r="21" spans="1:13" ht="14.25" customHeight="1">
      <c r="A21" s="349">
        <v>218</v>
      </c>
      <c r="B21" s="349">
        <v>3745</v>
      </c>
      <c r="C21" s="349">
        <v>6121</v>
      </c>
      <c r="D21" s="349">
        <v>18</v>
      </c>
      <c r="E21" s="349">
        <v>12</v>
      </c>
      <c r="F21" s="349" t="s">
        <v>94</v>
      </c>
      <c r="G21" s="78">
        <v>6205.2</v>
      </c>
      <c r="H21" s="78">
        <v>4957.7</v>
      </c>
      <c r="I21" s="68">
        <v>3796.12</v>
      </c>
      <c r="J21" s="78">
        <f>I21/G21%</f>
        <v>61.17643266937407</v>
      </c>
      <c r="K21" s="78">
        <f aca="true" t="shared" si="0" ref="K21:K27">I21/H21%</f>
        <v>76.57018375456362</v>
      </c>
      <c r="M21" s="21"/>
    </row>
    <row r="22" spans="1:13" ht="14.25" customHeight="1">
      <c r="A22" s="349">
        <v>218</v>
      </c>
      <c r="B22" s="349">
        <v>3745</v>
      </c>
      <c r="C22" s="349">
        <v>6121</v>
      </c>
      <c r="D22" s="349">
        <v>80238</v>
      </c>
      <c r="E22" s="349">
        <v>90</v>
      </c>
      <c r="F22" s="349" t="s">
        <v>94</v>
      </c>
      <c r="G22" s="78">
        <v>0</v>
      </c>
      <c r="H22" s="78">
        <v>23674.8</v>
      </c>
      <c r="I22" s="68">
        <v>23674.8</v>
      </c>
      <c r="J22" s="78">
        <v>0</v>
      </c>
      <c r="K22" s="78">
        <f t="shared" si="0"/>
        <v>100</v>
      </c>
      <c r="M22" s="21"/>
    </row>
    <row r="23" spans="1:13" ht="14.25" customHeight="1">
      <c r="A23" s="349">
        <v>318</v>
      </c>
      <c r="B23" s="349">
        <v>2219</v>
      </c>
      <c r="C23" s="349">
        <v>6121</v>
      </c>
      <c r="D23" s="349">
        <v>18</v>
      </c>
      <c r="E23" s="349">
        <v>0</v>
      </c>
      <c r="F23" s="349" t="s">
        <v>94</v>
      </c>
      <c r="G23" s="78">
        <v>0</v>
      </c>
      <c r="H23" s="78">
        <v>250</v>
      </c>
      <c r="I23" s="68">
        <v>39</v>
      </c>
      <c r="J23" s="78">
        <v>0</v>
      </c>
      <c r="K23" s="78">
        <f t="shared" si="0"/>
        <v>15.6</v>
      </c>
      <c r="M23" s="21"/>
    </row>
    <row r="24" spans="1:13" ht="14.25" customHeight="1">
      <c r="A24" s="349">
        <v>318</v>
      </c>
      <c r="B24" s="349">
        <v>2219</v>
      </c>
      <c r="C24" s="349">
        <v>6121</v>
      </c>
      <c r="D24" s="349">
        <v>18</v>
      </c>
      <c r="E24" s="349">
        <v>12</v>
      </c>
      <c r="F24" s="349" t="s">
        <v>94</v>
      </c>
      <c r="G24" s="78">
        <v>4460.2</v>
      </c>
      <c r="H24" s="78">
        <v>667.2</v>
      </c>
      <c r="I24" s="68">
        <v>135.56</v>
      </c>
      <c r="J24" s="78">
        <f>I24/G24%</f>
        <v>3.039325590780683</v>
      </c>
      <c r="K24" s="78">
        <f t="shared" si="0"/>
        <v>20.31774580335731</v>
      </c>
      <c r="M24" s="21"/>
    </row>
    <row r="25" spans="1:13" ht="14.25" customHeight="1">
      <c r="A25" s="349">
        <v>318</v>
      </c>
      <c r="B25" s="349">
        <v>3745</v>
      </c>
      <c r="C25" s="349">
        <v>6121</v>
      </c>
      <c r="D25" s="349">
        <v>80826</v>
      </c>
      <c r="E25" s="349">
        <v>90578</v>
      </c>
      <c r="F25" s="349" t="s">
        <v>94</v>
      </c>
      <c r="G25" s="78">
        <v>0</v>
      </c>
      <c r="H25" s="78">
        <v>570</v>
      </c>
      <c r="I25" s="68">
        <v>0</v>
      </c>
      <c r="J25" s="303">
        <v>0</v>
      </c>
      <c r="K25" s="78">
        <f t="shared" si="0"/>
        <v>0</v>
      </c>
      <c r="M25" s="21"/>
    </row>
    <row r="26" spans="1:13" ht="13.5" thickBot="1">
      <c r="A26" s="349">
        <v>818</v>
      </c>
      <c r="B26" s="349">
        <v>3639</v>
      </c>
      <c r="C26" s="349">
        <v>6121</v>
      </c>
      <c r="D26" s="349">
        <v>18</v>
      </c>
      <c r="E26" s="349">
        <v>12</v>
      </c>
      <c r="F26" s="349" t="s">
        <v>94</v>
      </c>
      <c r="G26" s="78">
        <v>13026.7</v>
      </c>
      <c r="H26" s="78">
        <v>13026.7</v>
      </c>
      <c r="I26" s="68">
        <v>0</v>
      </c>
      <c r="J26" s="303">
        <f>I26/G26%</f>
        <v>0</v>
      </c>
      <c r="K26" s="78">
        <f t="shared" si="0"/>
        <v>0</v>
      </c>
      <c r="M26" s="21"/>
    </row>
    <row r="27" spans="1:13" ht="13.5" thickBot="1">
      <c r="A27" s="728" t="s">
        <v>289</v>
      </c>
      <c r="B27" s="729"/>
      <c r="C27" s="729"/>
      <c r="D27" s="729"/>
      <c r="E27" s="729"/>
      <c r="F27" s="730"/>
      <c r="G27" s="65">
        <f>SUM(G19:G26)</f>
        <v>30323.2</v>
      </c>
      <c r="H27" s="65">
        <f>SUM(H19:H26)</f>
        <v>48930.7</v>
      </c>
      <c r="I27" s="65">
        <f>SUM(I19:I26)</f>
        <v>28462.98</v>
      </c>
      <c r="J27" s="345">
        <f>I27/G27%</f>
        <v>93.86535721823553</v>
      </c>
      <c r="K27" s="345">
        <f t="shared" si="0"/>
        <v>58.16998326204204</v>
      </c>
      <c r="M27" s="21"/>
    </row>
    <row r="28" spans="1:13" ht="12.75">
      <c r="A28" s="350"/>
      <c r="B28" s="276"/>
      <c r="C28" s="276"/>
      <c r="D28" s="276"/>
      <c r="E28" s="276"/>
      <c r="F28" s="276"/>
      <c r="G28" s="67"/>
      <c r="H28" s="67"/>
      <c r="I28" s="67"/>
      <c r="J28" s="347"/>
      <c r="K28" s="347"/>
      <c r="M28" s="21"/>
    </row>
    <row r="29" spans="1:13" ht="12.75">
      <c r="A29" s="351" t="s">
        <v>345</v>
      </c>
      <c r="B29" s="276"/>
      <c r="C29" s="276"/>
      <c r="D29" s="276"/>
      <c r="E29" s="276"/>
      <c r="F29" s="276"/>
      <c r="G29" s="67"/>
      <c r="H29" s="67"/>
      <c r="I29" s="67"/>
      <c r="J29" s="347"/>
      <c r="K29" s="347"/>
      <c r="M29" s="21"/>
    </row>
    <row r="30" spans="1:12" ht="27.75" customHeight="1">
      <c r="A30" s="743" t="s">
        <v>813</v>
      </c>
      <c r="B30" s="726"/>
      <c r="C30" s="726"/>
      <c r="D30" s="726"/>
      <c r="E30" s="726"/>
      <c r="F30" s="726"/>
      <c r="G30" s="726"/>
      <c r="H30" s="713"/>
      <c r="I30" s="713"/>
      <c r="J30" s="713"/>
      <c r="K30" s="713"/>
      <c r="L30" s="21"/>
    </row>
    <row r="31" spans="1:11" ht="9" customHeight="1">
      <c r="A31" s="21"/>
      <c r="B31" s="21"/>
      <c r="C31" s="21"/>
      <c r="D31" s="21"/>
      <c r="E31" s="21"/>
      <c r="F31" s="21"/>
      <c r="G31" s="21"/>
      <c r="H31" s="21"/>
      <c r="I31" s="21"/>
      <c r="J31" s="21"/>
      <c r="K31" s="21"/>
    </row>
    <row r="32" spans="1:13" ht="12.75">
      <c r="A32" s="351" t="s">
        <v>346</v>
      </c>
      <c r="B32" s="276"/>
      <c r="C32" s="276"/>
      <c r="D32" s="276"/>
      <c r="E32" s="276"/>
      <c r="F32" s="276"/>
      <c r="G32" s="67"/>
      <c r="H32" s="67"/>
      <c r="I32" s="67"/>
      <c r="J32" s="347"/>
      <c r="K32" s="347"/>
      <c r="M32" s="21"/>
    </row>
    <row r="33" spans="1:13" ht="27.75" customHeight="1">
      <c r="A33" s="743" t="s">
        <v>814</v>
      </c>
      <c r="B33" s="726"/>
      <c r="C33" s="726"/>
      <c r="D33" s="726"/>
      <c r="E33" s="726"/>
      <c r="F33" s="726"/>
      <c r="G33" s="726"/>
      <c r="H33" s="713"/>
      <c r="I33" s="713"/>
      <c r="J33" s="713"/>
      <c r="K33" s="713"/>
      <c r="M33" s="21"/>
    </row>
    <row r="34" spans="1:12" ht="55.5" customHeight="1">
      <c r="A34" s="60"/>
      <c r="B34" s="59"/>
      <c r="C34" s="59"/>
      <c r="D34" s="59"/>
      <c r="E34" s="59"/>
      <c r="F34" s="59"/>
      <c r="G34" s="59"/>
      <c r="H34" s="313"/>
      <c r="I34" s="313"/>
      <c r="J34" s="313"/>
      <c r="K34" s="313"/>
      <c r="L34" s="21"/>
    </row>
    <row r="35" spans="1:13" ht="12.75">
      <c r="A35" s="351" t="s">
        <v>698</v>
      </c>
      <c r="B35" s="276"/>
      <c r="C35" s="276"/>
      <c r="D35" s="276"/>
      <c r="E35" s="276"/>
      <c r="F35" s="276"/>
      <c r="G35" s="67"/>
      <c r="H35" s="67"/>
      <c r="I35" s="67"/>
      <c r="J35" s="347"/>
      <c r="K35" s="347"/>
      <c r="M35" s="21"/>
    </row>
    <row r="36" spans="1:12" ht="27.75" customHeight="1">
      <c r="A36" s="743" t="s">
        <v>815</v>
      </c>
      <c r="B36" s="743"/>
      <c r="C36" s="743"/>
      <c r="D36" s="743"/>
      <c r="E36" s="743"/>
      <c r="F36" s="743"/>
      <c r="G36" s="743"/>
      <c r="H36" s="743"/>
      <c r="I36" s="743"/>
      <c r="J36" s="743"/>
      <c r="K36" s="743"/>
      <c r="L36" s="21"/>
    </row>
    <row r="37" spans="1:12" ht="15" customHeight="1">
      <c r="A37" s="55"/>
      <c r="B37" s="59"/>
      <c r="C37" s="59"/>
      <c r="D37" s="59"/>
      <c r="E37" s="59"/>
      <c r="F37" s="59"/>
      <c r="G37" s="59"/>
      <c r="H37" s="313"/>
      <c r="I37" s="313"/>
      <c r="J37" s="313"/>
      <c r="K37" s="313"/>
      <c r="L37" s="21"/>
    </row>
    <row r="38" spans="1:12" ht="12" customHeight="1">
      <c r="A38" s="351" t="s">
        <v>699</v>
      </c>
      <c r="B38" s="276"/>
      <c r="C38" s="276"/>
      <c r="D38" s="276"/>
      <c r="E38" s="276"/>
      <c r="F38" s="276"/>
      <c r="G38" s="67"/>
      <c r="H38" s="67"/>
      <c r="I38" s="67"/>
      <c r="J38" s="347"/>
      <c r="K38" s="347"/>
      <c r="L38" s="21"/>
    </row>
    <row r="39" spans="1:12" ht="26.25" customHeight="1">
      <c r="A39" s="743" t="s">
        <v>1039</v>
      </c>
      <c r="B39" s="743"/>
      <c r="C39" s="743"/>
      <c r="D39" s="743"/>
      <c r="E39" s="743"/>
      <c r="F39" s="743"/>
      <c r="G39" s="743"/>
      <c r="H39" s="743"/>
      <c r="I39" s="743"/>
      <c r="J39" s="743"/>
      <c r="K39" s="743"/>
      <c r="L39" s="21"/>
    </row>
    <row r="40" spans="1:12" ht="15" customHeight="1">
      <c r="A40" s="55"/>
      <c r="B40" s="59"/>
      <c r="C40" s="59"/>
      <c r="D40" s="59"/>
      <c r="E40" s="59"/>
      <c r="F40" s="59"/>
      <c r="G40" s="59"/>
      <c r="H40" s="313"/>
      <c r="I40" s="313"/>
      <c r="J40" s="313"/>
      <c r="K40" s="313"/>
      <c r="L40" s="21"/>
    </row>
    <row r="41" spans="1:12" ht="15.75" customHeight="1">
      <c r="A41" s="768" t="s">
        <v>347</v>
      </c>
      <c r="B41" s="768"/>
      <c r="C41" s="768"/>
      <c r="D41" s="768"/>
      <c r="E41" s="768"/>
      <c r="F41" s="768"/>
      <c r="G41" s="768"/>
      <c r="H41" s="769"/>
      <c r="I41" s="769"/>
      <c r="J41" s="769"/>
      <c r="K41" s="769"/>
      <c r="L41" s="21"/>
    </row>
    <row r="42" spans="1:12" ht="16.5" customHeight="1">
      <c r="A42" s="743" t="s">
        <v>816</v>
      </c>
      <c r="B42" s="726"/>
      <c r="C42" s="726"/>
      <c r="D42" s="726"/>
      <c r="E42" s="726"/>
      <c r="F42" s="726"/>
      <c r="G42" s="726"/>
      <c r="H42" s="713"/>
      <c r="I42" s="713"/>
      <c r="J42" s="713"/>
      <c r="K42" s="713"/>
      <c r="L42" s="21"/>
    </row>
    <row r="43" spans="1:11" ht="12.75">
      <c r="A43" s="21"/>
      <c r="B43" s="21"/>
      <c r="C43" s="21"/>
      <c r="D43" s="21"/>
      <c r="E43" s="21"/>
      <c r="F43" s="21"/>
      <c r="G43" s="21"/>
      <c r="H43" s="21"/>
      <c r="I43" s="21"/>
      <c r="J43" s="21"/>
      <c r="K43" s="21"/>
    </row>
    <row r="44" spans="1:11" ht="12.75">
      <c r="A44" s="21"/>
      <c r="B44" s="21"/>
      <c r="C44" s="21"/>
      <c r="D44" s="21"/>
      <c r="E44" s="21"/>
      <c r="F44" s="21"/>
      <c r="G44" s="21"/>
      <c r="H44" s="21"/>
      <c r="I44" s="21"/>
      <c r="J44" s="21"/>
      <c r="K44" s="21"/>
    </row>
    <row r="45" spans="1:11" ht="12.75">
      <c r="A45" s="21"/>
      <c r="B45" s="21"/>
      <c r="C45" s="21"/>
      <c r="D45" s="21"/>
      <c r="E45" s="21"/>
      <c r="F45" s="21"/>
      <c r="G45" s="21"/>
      <c r="H45" s="21"/>
      <c r="I45" s="21"/>
      <c r="J45" s="21"/>
      <c r="K45" s="21"/>
    </row>
  </sheetData>
  <sheetProtection/>
  <mergeCells count="10">
    <mergeCell ref="A9:F9"/>
    <mergeCell ref="A27:F27"/>
    <mergeCell ref="A12:K12"/>
    <mergeCell ref="A15:K15"/>
    <mergeCell ref="A42:K42"/>
    <mergeCell ref="A36:K36"/>
    <mergeCell ref="A30:K30"/>
    <mergeCell ref="A33:K33"/>
    <mergeCell ref="A41:K41"/>
    <mergeCell ref="A39:K39"/>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6.xml><?xml version="1.0" encoding="utf-8"?>
<worksheet xmlns="http://schemas.openxmlformats.org/spreadsheetml/2006/main" xmlns:r="http://schemas.openxmlformats.org/officeDocument/2006/relationships">
  <dimension ref="A1:M44"/>
  <sheetViews>
    <sheetView tabSelected="1" zoomScalePageLayoutView="0" workbookViewId="0" topLeftCell="A31">
      <selection activeCell="F43" sqref="F43"/>
    </sheetView>
  </sheetViews>
  <sheetFormatPr defaultColWidth="9.00390625" defaultRowHeight="12.75"/>
  <cols>
    <col min="1" max="1" width="5.625" style="0" customWidth="1"/>
    <col min="2" max="2" width="7.375" style="0" customWidth="1"/>
    <col min="3" max="3" width="6.625" style="0" customWidth="1"/>
    <col min="4" max="4" width="8.50390625" style="0" customWidth="1"/>
    <col min="5" max="5" width="10.375" style="0" customWidth="1"/>
    <col min="6" max="6" width="25.625" style="0" customWidth="1"/>
    <col min="7" max="7" width="12.125" style="0" customWidth="1"/>
    <col min="8" max="8" width="13.00390625" style="0" customWidth="1"/>
    <col min="9" max="9" width="17.875" style="0" customWidth="1"/>
  </cols>
  <sheetData>
    <row r="1" spans="1:6" ht="27" customHeight="1" thickBot="1">
      <c r="A1" s="41" t="s">
        <v>250</v>
      </c>
      <c r="B1" s="42"/>
      <c r="C1" s="42"/>
      <c r="D1" s="42"/>
      <c r="E1" s="42"/>
      <c r="F1" s="42"/>
    </row>
    <row r="2" spans="1:11" ht="14.25" customHeight="1" thickBot="1">
      <c r="A2" s="5" t="s">
        <v>235</v>
      </c>
      <c r="B2" s="194" t="s">
        <v>236</v>
      </c>
      <c r="C2" s="4" t="s">
        <v>36</v>
      </c>
      <c r="D2" s="4" t="s">
        <v>282</v>
      </c>
      <c r="E2" s="4" t="s">
        <v>283</v>
      </c>
      <c r="F2" s="26" t="s">
        <v>284</v>
      </c>
      <c r="G2" s="19" t="s">
        <v>253</v>
      </c>
      <c r="H2" s="19" t="s">
        <v>254</v>
      </c>
      <c r="I2" s="19" t="s">
        <v>255</v>
      </c>
      <c r="J2" s="209" t="s">
        <v>256</v>
      </c>
      <c r="K2" s="209" t="s">
        <v>257</v>
      </c>
    </row>
    <row r="3" spans="1:11" ht="13.5" customHeight="1">
      <c r="A3" s="3">
        <v>450</v>
      </c>
      <c r="B3" s="17">
        <v>3111</v>
      </c>
      <c r="C3" s="17">
        <v>6121</v>
      </c>
      <c r="D3" s="17">
        <v>50</v>
      </c>
      <c r="E3" s="17">
        <v>0</v>
      </c>
      <c r="F3" s="2" t="s">
        <v>94</v>
      </c>
      <c r="G3" s="63">
        <v>4886.2</v>
      </c>
      <c r="H3" s="63">
        <v>5448.7</v>
      </c>
      <c r="I3" s="63">
        <v>5448.34</v>
      </c>
      <c r="J3" s="253">
        <f>I3/G3%</f>
        <v>111.50464573697353</v>
      </c>
      <c r="K3" s="253">
        <f aca="true" t="shared" si="0" ref="K3:K17">I3/H3%</f>
        <v>99.99339291941199</v>
      </c>
    </row>
    <row r="4" spans="1:11" ht="13.5" customHeight="1">
      <c r="A4" s="3">
        <v>450</v>
      </c>
      <c r="B4" s="17">
        <v>3111</v>
      </c>
      <c r="C4" s="17">
        <v>6121</v>
      </c>
      <c r="D4" s="17">
        <v>81057</v>
      </c>
      <c r="E4" s="17">
        <v>0</v>
      </c>
      <c r="F4" s="2" t="s">
        <v>94</v>
      </c>
      <c r="G4" s="63">
        <v>0</v>
      </c>
      <c r="H4" s="63">
        <v>570</v>
      </c>
      <c r="I4" s="63">
        <v>407.19</v>
      </c>
      <c r="J4" s="253">
        <v>0</v>
      </c>
      <c r="K4" s="253">
        <f t="shared" si="0"/>
        <v>71.43684210526315</v>
      </c>
    </row>
    <row r="5" spans="1:11" ht="13.5" customHeight="1">
      <c r="A5" s="2">
        <v>450</v>
      </c>
      <c r="B5" s="17">
        <v>3111</v>
      </c>
      <c r="C5" s="17">
        <v>6121</v>
      </c>
      <c r="D5" s="17">
        <v>81057</v>
      </c>
      <c r="E5" s="17">
        <v>84</v>
      </c>
      <c r="F5" s="2" t="s">
        <v>94</v>
      </c>
      <c r="G5" s="63">
        <v>0</v>
      </c>
      <c r="H5" s="63">
        <v>5034</v>
      </c>
      <c r="I5" s="63">
        <v>5034</v>
      </c>
      <c r="J5" s="253">
        <v>0</v>
      </c>
      <c r="K5" s="253">
        <f t="shared" si="0"/>
        <v>100</v>
      </c>
    </row>
    <row r="6" spans="1:11" ht="13.5" customHeight="1">
      <c r="A6" s="2">
        <v>450</v>
      </c>
      <c r="B6" s="17">
        <v>3111</v>
      </c>
      <c r="C6" s="17">
        <v>6122</v>
      </c>
      <c r="D6" s="17">
        <v>50</v>
      </c>
      <c r="E6" s="17">
        <v>0</v>
      </c>
      <c r="F6" s="2" t="s">
        <v>550</v>
      </c>
      <c r="G6" s="63">
        <v>0</v>
      </c>
      <c r="H6" s="63">
        <v>127.8</v>
      </c>
      <c r="I6" s="63">
        <v>127.77</v>
      </c>
      <c r="J6" s="253">
        <v>0</v>
      </c>
      <c r="K6" s="253">
        <f t="shared" si="0"/>
        <v>99.97652582159624</v>
      </c>
    </row>
    <row r="7" spans="1:11" ht="13.5" customHeight="1">
      <c r="A7" s="2">
        <v>450</v>
      </c>
      <c r="B7" s="17">
        <v>3113</v>
      </c>
      <c r="C7" s="17">
        <v>6121</v>
      </c>
      <c r="D7" s="17">
        <v>50</v>
      </c>
      <c r="E7" s="17">
        <v>0</v>
      </c>
      <c r="F7" s="2" t="s">
        <v>94</v>
      </c>
      <c r="G7" s="63">
        <v>12242</v>
      </c>
      <c r="H7" s="78">
        <v>12589.6</v>
      </c>
      <c r="I7" s="63">
        <v>12526.01</v>
      </c>
      <c r="J7" s="253">
        <f>I7/G7%</f>
        <v>102.31996405816044</v>
      </c>
      <c r="K7" s="253">
        <f t="shared" si="0"/>
        <v>99.49490055283727</v>
      </c>
    </row>
    <row r="8" spans="1:11" ht="14.25" customHeight="1">
      <c r="A8" s="2">
        <v>450</v>
      </c>
      <c r="B8" s="17">
        <v>3113</v>
      </c>
      <c r="C8" s="17">
        <v>6121</v>
      </c>
      <c r="D8" s="17">
        <v>50</v>
      </c>
      <c r="E8" s="17">
        <v>12</v>
      </c>
      <c r="F8" s="2" t="s">
        <v>94</v>
      </c>
      <c r="G8" s="63">
        <v>9676.8</v>
      </c>
      <c r="H8" s="63">
        <v>9204.1</v>
      </c>
      <c r="I8" s="63">
        <v>8565.96</v>
      </c>
      <c r="J8" s="253">
        <f>I8/G8%</f>
        <v>88.52058531746032</v>
      </c>
      <c r="K8" s="253">
        <f t="shared" si="0"/>
        <v>93.0667854543084</v>
      </c>
    </row>
    <row r="9" spans="1:11" ht="14.25" customHeight="1">
      <c r="A9" s="2">
        <v>450</v>
      </c>
      <c r="B9" s="17">
        <v>3113</v>
      </c>
      <c r="C9" s="17">
        <v>6121</v>
      </c>
      <c r="D9" s="17">
        <v>80765</v>
      </c>
      <c r="E9" s="17">
        <v>90</v>
      </c>
      <c r="F9" s="2" t="s">
        <v>94</v>
      </c>
      <c r="G9" s="63">
        <v>0</v>
      </c>
      <c r="H9" s="63">
        <v>201.7</v>
      </c>
      <c r="I9" s="63">
        <v>166.98</v>
      </c>
      <c r="J9" s="253">
        <v>0</v>
      </c>
      <c r="K9" s="253">
        <f t="shared" si="0"/>
        <v>82.78631631135349</v>
      </c>
    </row>
    <row r="10" spans="1:11" ht="14.25" customHeight="1">
      <c r="A10" s="2">
        <v>450</v>
      </c>
      <c r="B10" s="17">
        <v>3113</v>
      </c>
      <c r="C10" s="17">
        <v>6121</v>
      </c>
      <c r="D10" s="17">
        <v>80855</v>
      </c>
      <c r="E10" s="17">
        <v>84</v>
      </c>
      <c r="F10" s="2" t="s">
        <v>94</v>
      </c>
      <c r="G10" s="63">
        <v>0</v>
      </c>
      <c r="H10" s="63">
        <v>18000</v>
      </c>
      <c r="I10" s="63">
        <v>5854.81</v>
      </c>
      <c r="J10" s="253">
        <v>0</v>
      </c>
      <c r="K10" s="253">
        <f t="shared" si="0"/>
        <v>32.526722222222226</v>
      </c>
    </row>
    <row r="11" spans="1:11" ht="14.25" customHeight="1">
      <c r="A11" s="2">
        <v>450</v>
      </c>
      <c r="B11" s="17">
        <v>3113</v>
      </c>
      <c r="C11" s="17">
        <v>6121</v>
      </c>
      <c r="D11" s="17">
        <v>80855</v>
      </c>
      <c r="E11" s="17">
        <v>90</v>
      </c>
      <c r="F11" s="2" t="s">
        <v>94</v>
      </c>
      <c r="G11" s="63">
        <v>0</v>
      </c>
      <c r="H11" s="63">
        <v>4962.5</v>
      </c>
      <c r="I11" s="63">
        <v>4962.5</v>
      </c>
      <c r="J11" s="253">
        <v>0</v>
      </c>
      <c r="K11" s="253">
        <f t="shared" si="0"/>
        <v>100</v>
      </c>
    </row>
    <row r="12" spans="1:11" ht="14.25" customHeight="1">
      <c r="A12" s="2">
        <v>450</v>
      </c>
      <c r="B12" s="17">
        <v>3113</v>
      </c>
      <c r="C12" s="17">
        <v>6121</v>
      </c>
      <c r="D12" s="17">
        <v>80856</v>
      </c>
      <c r="E12" s="17">
        <v>90</v>
      </c>
      <c r="F12" s="2" t="s">
        <v>94</v>
      </c>
      <c r="G12" s="63">
        <v>0</v>
      </c>
      <c r="H12" s="63">
        <v>4974.7</v>
      </c>
      <c r="I12" s="63">
        <v>4974.7</v>
      </c>
      <c r="J12" s="253">
        <v>0</v>
      </c>
      <c r="K12" s="253">
        <f t="shared" si="0"/>
        <v>100</v>
      </c>
    </row>
    <row r="13" spans="1:11" ht="14.25" customHeight="1">
      <c r="A13" s="2">
        <v>450</v>
      </c>
      <c r="B13" s="17">
        <v>3113</v>
      </c>
      <c r="C13" s="17">
        <v>6121</v>
      </c>
      <c r="D13" s="17">
        <v>80856</v>
      </c>
      <c r="E13" s="17">
        <v>84</v>
      </c>
      <c r="F13" s="2" t="s">
        <v>94</v>
      </c>
      <c r="G13" s="63">
        <v>0</v>
      </c>
      <c r="H13" s="63">
        <v>17000</v>
      </c>
      <c r="I13" s="63">
        <v>4500</v>
      </c>
      <c r="J13" s="253">
        <v>0</v>
      </c>
      <c r="K13" s="253">
        <f t="shared" si="0"/>
        <v>26.470588235294116</v>
      </c>
    </row>
    <row r="14" spans="1:11" ht="14.25" customHeight="1">
      <c r="A14" s="2">
        <v>450</v>
      </c>
      <c r="B14" s="17">
        <v>3113</v>
      </c>
      <c r="C14" s="17">
        <v>6121</v>
      </c>
      <c r="D14" s="17">
        <v>80926</v>
      </c>
      <c r="E14" s="17">
        <v>0</v>
      </c>
      <c r="F14" s="2" t="s">
        <v>94</v>
      </c>
      <c r="G14" s="63">
        <v>0</v>
      </c>
      <c r="H14" s="63">
        <v>20</v>
      </c>
      <c r="I14" s="63">
        <v>19.69</v>
      </c>
      <c r="J14" s="253">
        <v>0</v>
      </c>
      <c r="K14" s="253">
        <f t="shared" si="0"/>
        <v>98.45</v>
      </c>
    </row>
    <row r="15" spans="1:11" ht="14.25" customHeight="1">
      <c r="A15" s="2">
        <v>450</v>
      </c>
      <c r="B15" s="17">
        <v>3113</v>
      </c>
      <c r="C15" s="17">
        <v>6121</v>
      </c>
      <c r="D15" s="17">
        <v>80926</v>
      </c>
      <c r="E15" s="17">
        <v>90</v>
      </c>
      <c r="F15" s="2" t="s">
        <v>94</v>
      </c>
      <c r="G15" s="63">
        <v>0</v>
      </c>
      <c r="H15" s="63">
        <v>4500</v>
      </c>
      <c r="I15" s="63">
        <v>4500</v>
      </c>
      <c r="J15" s="253">
        <v>0</v>
      </c>
      <c r="K15" s="253">
        <f t="shared" si="0"/>
        <v>100</v>
      </c>
    </row>
    <row r="16" spans="1:11" ht="14.25" customHeight="1" thickBot="1">
      <c r="A16" s="2">
        <v>450</v>
      </c>
      <c r="B16" s="104">
        <v>3119</v>
      </c>
      <c r="C16" s="17">
        <v>6121</v>
      </c>
      <c r="D16" s="17">
        <v>50</v>
      </c>
      <c r="E16" s="17">
        <v>0</v>
      </c>
      <c r="F16" s="2" t="s">
        <v>94</v>
      </c>
      <c r="G16" s="63">
        <v>371.8</v>
      </c>
      <c r="H16" s="63">
        <v>371.8</v>
      </c>
      <c r="I16" s="63">
        <v>371.78</v>
      </c>
      <c r="J16" s="253">
        <f>I16/G16%</f>
        <v>99.99462076385153</v>
      </c>
      <c r="K16" s="253">
        <f t="shared" si="0"/>
        <v>99.99462076385153</v>
      </c>
    </row>
    <row r="17" spans="1:13" ht="13.5" thickBot="1">
      <c r="A17" s="736" t="s">
        <v>289</v>
      </c>
      <c r="B17" s="706"/>
      <c r="C17" s="706"/>
      <c r="D17" s="706"/>
      <c r="E17" s="706"/>
      <c r="F17" s="737"/>
      <c r="G17" s="65">
        <f>SUM(G3:G16)</f>
        <v>27176.8</v>
      </c>
      <c r="H17" s="65">
        <f>SUM(H3:H16)</f>
        <v>83004.9</v>
      </c>
      <c r="I17" s="65">
        <f>SUM(I3:I16)</f>
        <v>57459.729999999996</v>
      </c>
      <c r="J17" s="245">
        <f>I17/G17%</f>
        <v>211.4293441464779</v>
      </c>
      <c r="K17" s="246">
        <f t="shared" si="0"/>
        <v>69.22450361364209</v>
      </c>
      <c r="M17" s="21"/>
    </row>
    <row r="18" spans="1:13" ht="16.5" customHeight="1">
      <c r="A18" s="32"/>
      <c r="B18" s="30"/>
      <c r="C18" s="30"/>
      <c r="D18" s="30"/>
      <c r="E18" s="30"/>
      <c r="F18" s="30"/>
      <c r="G18" s="67"/>
      <c r="H18" s="67"/>
      <c r="I18" s="67"/>
      <c r="J18" s="274"/>
      <c r="K18" s="274"/>
      <c r="M18" s="21"/>
    </row>
    <row r="19" spans="1:13" ht="12.75">
      <c r="A19" s="337" t="s">
        <v>473</v>
      </c>
      <c r="B19" s="30"/>
      <c r="C19" s="30"/>
      <c r="D19" s="30"/>
      <c r="E19" s="30"/>
      <c r="F19" s="30"/>
      <c r="G19" s="67"/>
      <c r="H19" s="67"/>
      <c r="I19" s="67"/>
      <c r="J19" s="347"/>
      <c r="K19" s="274"/>
      <c r="M19" s="21"/>
    </row>
    <row r="20" spans="1:11" ht="12.75">
      <c r="A20" s="1" t="s">
        <v>602</v>
      </c>
      <c r="B20" s="30"/>
      <c r="C20" s="30"/>
      <c r="D20" s="30"/>
      <c r="E20" s="30"/>
      <c r="F20" s="30"/>
      <c r="G20" s="67"/>
      <c r="H20" s="67"/>
      <c r="I20" s="67"/>
      <c r="J20" s="21"/>
      <c r="K20" s="21"/>
    </row>
    <row r="21" spans="1:11" ht="40.5" customHeight="1">
      <c r="A21" s="770" t="s">
        <v>866</v>
      </c>
      <c r="B21" s="738"/>
      <c r="C21" s="738"/>
      <c r="D21" s="738"/>
      <c r="E21" s="738"/>
      <c r="F21" s="738"/>
      <c r="G21" s="738"/>
      <c r="H21" s="739"/>
      <c r="I21" s="739"/>
      <c r="J21" s="739"/>
      <c r="K21" s="739"/>
    </row>
    <row r="22" spans="1:11" ht="9.75" customHeight="1">
      <c r="A22" s="60"/>
      <c r="B22" s="59"/>
      <c r="C22" s="59"/>
      <c r="D22" s="59"/>
      <c r="E22" s="59"/>
      <c r="F22" s="59"/>
      <c r="G22" s="59"/>
      <c r="H22" s="313"/>
      <c r="I22" s="313"/>
      <c r="J22" s="313"/>
      <c r="K22" s="313"/>
    </row>
    <row r="23" spans="1:11" ht="12" customHeight="1">
      <c r="A23" s="1" t="s">
        <v>864</v>
      </c>
      <c r="B23" s="59"/>
      <c r="C23" s="59"/>
      <c r="D23" s="59"/>
      <c r="E23" s="59"/>
      <c r="F23" s="59"/>
      <c r="G23" s="59"/>
      <c r="H23" s="313"/>
      <c r="I23" s="313"/>
      <c r="J23" s="313"/>
      <c r="K23" s="313"/>
    </row>
    <row r="24" spans="1:11" ht="24.75" customHeight="1">
      <c r="A24" s="743" t="s">
        <v>867</v>
      </c>
      <c r="B24" s="726"/>
      <c r="C24" s="726"/>
      <c r="D24" s="726"/>
      <c r="E24" s="726"/>
      <c r="F24" s="726"/>
      <c r="G24" s="726"/>
      <c r="H24" s="713"/>
      <c r="I24" s="713"/>
      <c r="J24" s="713"/>
      <c r="K24" s="713"/>
    </row>
    <row r="25" spans="1:11" ht="9.75" customHeight="1" hidden="1">
      <c r="A25" s="60"/>
      <c r="B25" s="59"/>
      <c r="C25" s="59"/>
      <c r="D25" s="59"/>
      <c r="E25" s="59"/>
      <c r="F25" s="59"/>
      <c r="G25" s="59"/>
      <c r="H25" s="313"/>
      <c r="I25" s="313"/>
      <c r="J25" s="313"/>
      <c r="K25" s="313"/>
    </row>
    <row r="26" spans="1:11" ht="13.5" customHeight="1" hidden="1">
      <c r="A26" s="55" t="s">
        <v>534</v>
      </c>
      <c r="B26" s="21"/>
      <c r="C26" s="21"/>
      <c r="D26" s="21"/>
      <c r="E26" s="21"/>
      <c r="F26" s="21"/>
      <c r="G26" s="21"/>
      <c r="H26" s="21"/>
      <c r="I26" s="21"/>
      <c r="J26" s="21"/>
      <c r="K26" s="21"/>
    </row>
    <row r="27" spans="1:11" ht="12.75" customHeight="1" hidden="1">
      <c r="A27" s="743" t="s">
        <v>542</v>
      </c>
      <c r="B27" s="726"/>
      <c r="C27" s="726"/>
      <c r="D27" s="726"/>
      <c r="E27" s="726"/>
      <c r="F27" s="726"/>
      <c r="G27" s="726"/>
      <c r="H27" s="713"/>
      <c r="I27" s="713"/>
      <c r="J27" s="713"/>
      <c r="K27" s="713"/>
    </row>
    <row r="28" spans="1:11" ht="12.75" customHeight="1">
      <c r="A28" s="60"/>
      <c r="B28" s="59"/>
      <c r="C28" s="59"/>
      <c r="D28" s="59"/>
      <c r="E28" s="59"/>
      <c r="F28" s="59"/>
      <c r="G28" s="59"/>
      <c r="H28" s="313"/>
      <c r="I28" s="313"/>
      <c r="J28" s="313"/>
      <c r="K28" s="313"/>
    </row>
    <row r="29" spans="1:11" ht="12.75" customHeight="1">
      <c r="A29" s="1" t="s">
        <v>865</v>
      </c>
      <c r="B29" s="30"/>
      <c r="C29" s="30"/>
      <c r="D29" s="30"/>
      <c r="E29" s="30"/>
      <c r="F29" s="30"/>
      <c r="G29" s="67"/>
      <c r="H29" s="67"/>
      <c r="I29" s="67"/>
      <c r="J29" s="21"/>
      <c r="K29" s="21"/>
    </row>
    <row r="30" spans="1:11" ht="19.5" customHeight="1">
      <c r="A30" s="770" t="s">
        <v>868</v>
      </c>
      <c r="B30" s="738"/>
      <c r="C30" s="738"/>
      <c r="D30" s="738"/>
      <c r="E30" s="738"/>
      <c r="F30" s="738"/>
      <c r="G30" s="738"/>
      <c r="H30" s="739"/>
      <c r="I30" s="739"/>
      <c r="J30" s="739"/>
      <c r="K30" s="739"/>
    </row>
    <row r="31" spans="1:11" ht="12.75" customHeight="1">
      <c r="A31" s="60"/>
      <c r="B31" s="59"/>
      <c r="C31" s="59"/>
      <c r="D31" s="59"/>
      <c r="E31" s="59"/>
      <c r="F31" s="59"/>
      <c r="G31" s="59"/>
      <c r="H31" s="313"/>
      <c r="I31" s="313"/>
      <c r="J31" s="313"/>
      <c r="K31" s="313"/>
    </row>
    <row r="32" spans="1:11" ht="12.75" customHeight="1">
      <c r="A32" s="1" t="s">
        <v>701</v>
      </c>
      <c r="B32" s="59"/>
      <c r="C32" s="59"/>
      <c r="D32" s="59"/>
      <c r="E32" s="59"/>
      <c r="F32" s="59"/>
      <c r="G32" s="59"/>
      <c r="H32" s="313"/>
      <c r="I32" s="313"/>
      <c r="J32" s="313"/>
      <c r="K32" s="313"/>
    </row>
    <row r="33" spans="1:11" ht="54" customHeight="1">
      <c r="A33" s="743" t="s">
        <v>721</v>
      </c>
      <c r="B33" s="743"/>
      <c r="C33" s="743"/>
      <c r="D33" s="743"/>
      <c r="E33" s="743"/>
      <c r="F33" s="743"/>
      <c r="G33" s="743"/>
      <c r="H33" s="743"/>
      <c r="I33" s="743"/>
      <c r="J33" s="743"/>
      <c r="K33" s="743"/>
    </row>
    <row r="34" spans="1:11" ht="14.25" customHeight="1">
      <c r="A34" s="50"/>
      <c r="B34" s="49"/>
      <c r="C34" s="49"/>
      <c r="D34" s="49"/>
      <c r="E34" s="49"/>
      <c r="F34" s="49"/>
      <c r="G34" s="49"/>
      <c r="H34" s="313"/>
      <c r="I34" s="313"/>
      <c r="J34" s="313"/>
      <c r="K34" s="79"/>
    </row>
    <row r="35" spans="1:11" ht="13.5" customHeight="1">
      <c r="A35" s="1" t="s">
        <v>702</v>
      </c>
      <c r="B35" s="49"/>
      <c r="C35" s="49"/>
      <c r="D35" s="49"/>
      <c r="E35" s="49"/>
      <c r="F35" s="49"/>
      <c r="G35" s="49"/>
      <c r="H35" s="79"/>
      <c r="I35" s="79"/>
      <c r="J35" s="79"/>
      <c r="K35" s="79"/>
    </row>
    <row r="36" spans="1:11" ht="40.5" customHeight="1">
      <c r="A36" s="743" t="s">
        <v>1064</v>
      </c>
      <c r="B36" s="726"/>
      <c r="C36" s="726"/>
      <c r="D36" s="726"/>
      <c r="E36" s="726"/>
      <c r="F36" s="726"/>
      <c r="G36" s="726"/>
      <c r="H36" s="713"/>
      <c r="I36" s="713"/>
      <c r="J36" s="713"/>
      <c r="K36" s="713"/>
    </row>
    <row r="37" spans="1:11" ht="11.25" customHeight="1">
      <c r="A37" s="50"/>
      <c r="B37" s="49"/>
      <c r="C37" s="49"/>
      <c r="D37" s="49"/>
      <c r="E37" s="49"/>
      <c r="F37" s="49"/>
      <c r="G37" s="49"/>
      <c r="H37" s="79"/>
      <c r="I37" s="79"/>
      <c r="J37" s="79"/>
      <c r="K37" s="79"/>
    </row>
    <row r="38" spans="1:11" ht="13.5" customHeight="1">
      <c r="A38" s="1" t="s">
        <v>505</v>
      </c>
      <c r="B38" s="49"/>
      <c r="C38" s="49"/>
      <c r="D38" s="49"/>
      <c r="E38" s="49"/>
      <c r="F38" s="49"/>
      <c r="G38" s="49"/>
      <c r="H38" s="79"/>
      <c r="I38" s="79"/>
      <c r="J38" s="79"/>
      <c r="K38" s="79"/>
    </row>
    <row r="39" spans="1:11" ht="26.25" customHeight="1">
      <c r="A39" s="743" t="s">
        <v>687</v>
      </c>
      <c r="B39" s="726"/>
      <c r="C39" s="726"/>
      <c r="D39" s="726"/>
      <c r="E39" s="726"/>
      <c r="F39" s="726"/>
      <c r="G39" s="726"/>
      <c r="H39" s="713"/>
      <c r="I39" s="713"/>
      <c r="J39" s="713"/>
      <c r="K39" s="713"/>
    </row>
    <row r="40" spans="1:11" ht="12.75" customHeight="1">
      <c r="A40" s="50"/>
      <c r="B40" s="49"/>
      <c r="C40" s="49"/>
      <c r="D40" s="49"/>
      <c r="E40" s="49"/>
      <c r="F40" s="49"/>
      <c r="G40" s="49"/>
      <c r="H40" s="79"/>
      <c r="I40" s="313"/>
      <c r="J40" s="79"/>
      <c r="K40" s="79"/>
    </row>
    <row r="41" spans="1:11" ht="9.75" customHeight="1">
      <c r="A41" s="60"/>
      <c r="B41" s="59"/>
      <c r="C41" s="59"/>
      <c r="D41" s="59"/>
      <c r="E41" s="59"/>
      <c r="F41" s="59"/>
      <c r="G41" s="59"/>
      <c r="H41" s="313"/>
      <c r="I41" s="313"/>
      <c r="J41" s="313"/>
      <c r="K41" s="313"/>
    </row>
    <row r="42" spans="1:11" ht="14.25" customHeight="1">
      <c r="A42" s="1"/>
      <c r="B42" s="49"/>
      <c r="C42" s="49"/>
      <c r="D42" s="49"/>
      <c r="E42" s="49"/>
      <c r="F42" s="49"/>
      <c r="G42" s="59"/>
      <c r="H42" s="313"/>
      <c r="I42" s="313"/>
      <c r="J42" s="313"/>
      <c r="K42" s="79"/>
    </row>
    <row r="43" spans="1:9" ht="13.5" customHeight="1">
      <c r="A43" s="273"/>
      <c r="G43" s="21"/>
      <c r="H43" s="21"/>
      <c r="I43" s="21"/>
    </row>
    <row r="44" spans="8:9" ht="12.75">
      <c r="H44" s="21"/>
      <c r="I44" s="21"/>
    </row>
  </sheetData>
  <sheetProtection/>
  <mergeCells count="8">
    <mergeCell ref="A17:F17"/>
    <mergeCell ref="A21:K21"/>
    <mergeCell ref="A27:K27"/>
    <mergeCell ref="A36:K36"/>
    <mergeCell ref="A24:K24"/>
    <mergeCell ref="A39:K39"/>
    <mergeCell ref="A33:K33"/>
    <mergeCell ref="A30:K30"/>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rowBreaks count="1" manualBreakCount="1">
    <brk id="42" max="255" man="1"/>
  </rowBreaks>
</worksheet>
</file>

<file path=xl/worksheets/sheet47.xml><?xml version="1.0" encoding="utf-8"?>
<worksheet xmlns="http://schemas.openxmlformats.org/spreadsheetml/2006/main" xmlns:r="http://schemas.openxmlformats.org/officeDocument/2006/relationships">
  <dimension ref="A1:M11"/>
  <sheetViews>
    <sheetView zoomScalePageLayoutView="0" workbookViewId="0" topLeftCell="A1">
      <selection activeCell="B94" sqref="B94"/>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29.375" style="0" customWidth="1"/>
    <col min="7" max="7" width="11.875" style="0" customWidth="1"/>
    <col min="8" max="8" width="12.50390625" style="0" customWidth="1"/>
    <col min="9" max="9" width="18.625" style="0" customWidth="1"/>
  </cols>
  <sheetData>
    <row r="1" ht="42.75" customHeight="1" thickBot="1">
      <c r="A1" s="1" t="s">
        <v>95</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4.25" customHeight="1">
      <c r="A3" s="383">
        <v>910</v>
      </c>
      <c r="B3" s="325">
        <v>6171</v>
      </c>
      <c r="C3" s="325">
        <v>6111</v>
      </c>
      <c r="D3" s="325">
        <v>10</v>
      </c>
      <c r="E3" s="325">
        <v>0</v>
      </c>
      <c r="F3" s="328" t="s">
        <v>219</v>
      </c>
      <c r="G3" s="63">
        <v>150</v>
      </c>
      <c r="H3" s="63">
        <v>290</v>
      </c>
      <c r="I3" s="63">
        <v>284.65</v>
      </c>
      <c r="J3" s="253">
        <f>I3/G3%</f>
        <v>189.76666666666665</v>
      </c>
      <c r="K3" s="253">
        <f>I3/H3%</f>
        <v>98.1551724137931</v>
      </c>
    </row>
    <row r="4" spans="1:13" ht="13.5" thickBot="1">
      <c r="A4" s="6">
        <v>910</v>
      </c>
      <c r="B4" s="6">
        <v>6171</v>
      </c>
      <c r="C4" s="6">
        <v>6125</v>
      </c>
      <c r="D4" s="6">
        <v>10</v>
      </c>
      <c r="E4" s="6">
        <v>0</v>
      </c>
      <c r="F4" s="6" t="s">
        <v>324</v>
      </c>
      <c r="G4" s="63">
        <v>1900</v>
      </c>
      <c r="H4" s="63">
        <v>1457</v>
      </c>
      <c r="I4" s="63">
        <v>1057.48</v>
      </c>
      <c r="J4" s="253">
        <f>I4/G4%</f>
        <v>55.65684210526316</v>
      </c>
      <c r="K4" s="253">
        <f>I4/H4%</f>
        <v>72.57927247769389</v>
      </c>
      <c r="M4" s="21"/>
    </row>
    <row r="5" spans="1:11" ht="13.5" thickBot="1">
      <c r="A5" s="9" t="s">
        <v>289</v>
      </c>
      <c r="B5" s="10"/>
      <c r="C5" s="10"/>
      <c r="D5" s="10"/>
      <c r="E5" s="10"/>
      <c r="F5" s="14"/>
      <c r="G5" s="65">
        <f>SUM(G3:G4)</f>
        <v>2050</v>
      </c>
      <c r="H5" s="65">
        <f>SUM(H3:H4)</f>
        <v>1747</v>
      </c>
      <c r="I5" s="65">
        <f>SUM(I3:I4)</f>
        <v>1342.13</v>
      </c>
      <c r="J5" s="248">
        <f>I5/G5%</f>
        <v>65.46975609756097</v>
      </c>
      <c r="K5" s="254">
        <f>I5/H5%</f>
        <v>76.82484258729251</v>
      </c>
    </row>
    <row r="6" spans="1:11" ht="12.75">
      <c r="A6" s="13"/>
      <c r="B6" s="15"/>
      <c r="C6" s="15"/>
      <c r="D6" s="15"/>
      <c r="E6" s="15"/>
      <c r="F6" s="15"/>
      <c r="G6" s="67"/>
      <c r="H6" s="67"/>
      <c r="I6" s="67"/>
      <c r="J6" s="274"/>
      <c r="K6" s="274"/>
    </row>
    <row r="7" spans="1:11" ht="12.75">
      <c r="A7" s="351" t="s">
        <v>439</v>
      </c>
      <c r="B7" s="23"/>
      <c r="C7" s="23"/>
      <c r="D7" s="23"/>
      <c r="E7" s="23"/>
      <c r="F7" s="23"/>
      <c r="G7" s="67"/>
      <c r="H7" s="67"/>
      <c r="I7" s="67"/>
      <c r="J7" s="347"/>
      <c r="K7" s="347"/>
    </row>
    <row r="8" spans="1:11" ht="27" customHeight="1">
      <c r="A8" s="725" t="s">
        <v>796</v>
      </c>
      <c r="B8" s="725"/>
      <c r="C8" s="725"/>
      <c r="D8" s="725"/>
      <c r="E8" s="725"/>
      <c r="F8" s="725"/>
      <c r="G8" s="725"/>
      <c r="H8" s="725"/>
      <c r="I8" s="725"/>
      <c r="J8" s="725"/>
      <c r="K8" s="725"/>
    </row>
    <row r="9" spans="1:11" ht="12.75">
      <c r="A9" s="44"/>
      <c r="B9" s="23"/>
      <c r="C9" s="23"/>
      <c r="D9" s="23"/>
      <c r="E9" s="23"/>
      <c r="F9" s="23"/>
      <c r="G9" s="67"/>
      <c r="H9" s="67"/>
      <c r="I9" s="67"/>
      <c r="J9" s="21"/>
      <c r="K9" s="21"/>
    </row>
    <row r="10" spans="1:11" ht="12.75">
      <c r="A10" s="44"/>
      <c r="B10" s="23"/>
      <c r="C10" s="23"/>
      <c r="D10" s="23"/>
      <c r="E10" s="23"/>
      <c r="F10" s="23"/>
      <c r="G10" s="67"/>
      <c r="H10" s="67"/>
      <c r="I10" s="67"/>
      <c r="J10" s="21"/>
      <c r="K10" s="21"/>
    </row>
    <row r="11" spans="1:11" ht="12.75" customHeight="1">
      <c r="A11" s="31"/>
      <c r="B11" s="21"/>
      <c r="C11" s="21"/>
      <c r="D11" s="21"/>
      <c r="E11" s="21"/>
      <c r="F11" s="21"/>
      <c r="G11" s="21"/>
      <c r="H11" s="21"/>
      <c r="I11" s="21"/>
      <c r="J11" s="21"/>
      <c r="K11" s="21"/>
    </row>
  </sheetData>
  <sheetProtection/>
  <mergeCells count="1">
    <mergeCell ref="A8:K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8.xml><?xml version="1.0" encoding="utf-8"?>
<worksheet xmlns="http://schemas.openxmlformats.org/spreadsheetml/2006/main" xmlns:r="http://schemas.openxmlformats.org/officeDocument/2006/relationships">
  <dimension ref="A1:M10"/>
  <sheetViews>
    <sheetView zoomScalePageLayoutView="0" workbookViewId="0" topLeftCell="A1">
      <selection activeCell="B94" sqref="B94"/>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29.375" style="0" customWidth="1"/>
    <col min="7" max="7" width="11.875" style="0" customWidth="1"/>
    <col min="8" max="8" width="12.50390625" style="0" customWidth="1"/>
    <col min="9" max="9" width="18.625" style="0" customWidth="1"/>
  </cols>
  <sheetData>
    <row r="1" ht="13.5" thickBot="1">
      <c r="A1" s="1" t="s">
        <v>606</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3" ht="13.5" thickBot="1">
      <c r="A3" s="6">
        <v>435</v>
      </c>
      <c r="B3" s="6">
        <v>3119</v>
      </c>
      <c r="C3" s="6">
        <v>6122</v>
      </c>
      <c r="D3" s="6">
        <v>35</v>
      </c>
      <c r="E3" s="6">
        <v>0</v>
      </c>
      <c r="F3" s="6" t="s">
        <v>550</v>
      </c>
      <c r="G3" s="63">
        <v>0</v>
      </c>
      <c r="H3" s="63">
        <v>151</v>
      </c>
      <c r="I3" s="63">
        <v>150.7</v>
      </c>
      <c r="J3" s="253">
        <v>0</v>
      </c>
      <c r="K3" s="253">
        <f>I3/H3%</f>
        <v>99.80132450331125</v>
      </c>
      <c r="M3" s="21"/>
    </row>
    <row r="4" spans="1:11" ht="13.5" thickBot="1">
      <c r="A4" s="9" t="s">
        <v>289</v>
      </c>
      <c r="B4" s="10"/>
      <c r="C4" s="10"/>
      <c r="D4" s="10"/>
      <c r="E4" s="10"/>
      <c r="F4" s="14"/>
      <c r="G4" s="65">
        <f>SUM(G3:G3)</f>
        <v>0</v>
      </c>
      <c r="H4" s="65">
        <f>SUM(H3:H3)</f>
        <v>151</v>
      </c>
      <c r="I4" s="65">
        <f>SUM(I3:I3)</f>
        <v>150.7</v>
      </c>
      <c r="J4" s="248">
        <v>0</v>
      </c>
      <c r="K4" s="254">
        <f>I4/H4%</f>
        <v>99.80132450331125</v>
      </c>
    </row>
    <row r="5" spans="1:11" ht="12.75">
      <c r="A5" s="13"/>
      <c r="B5" s="15"/>
      <c r="C5" s="15"/>
      <c r="D5" s="15"/>
      <c r="E5" s="15"/>
      <c r="F5" s="15"/>
      <c r="G5" s="67"/>
      <c r="H5" s="67"/>
      <c r="I5" s="67"/>
      <c r="J5" s="274"/>
      <c r="K5" s="274"/>
    </row>
    <row r="6" spans="1:11" ht="12.75">
      <c r="A6" s="351" t="s">
        <v>607</v>
      </c>
      <c r="B6" s="23"/>
      <c r="C6" s="23"/>
      <c r="D6" s="23"/>
      <c r="E6" s="23"/>
      <c r="F6" s="23"/>
      <c r="G6" s="67"/>
      <c r="H6" s="67"/>
      <c r="I6" s="67"/>
      <c r="J6" s="347"/>
      <c r="K6" s="347"/>
    </row>
    <row r="7" spans="1:11" ht="18" customHeight="1">
      <c r="A7" s="725" t="s">
        <v>788</v>
      </c>
      <c r="B7" s="725"/>
      <c r="C7" s="725"/>
      <c r="D7" s="725"/>
      <c r="E7" s="725"/>
      <c r="F7" s="725"/>
      <c r="G7" s="725"/>
      <c r="H7" s="725"/>
      <c r="I7" s="725"/>
      <c r="J7" s="725"/>
      <c r="K7" s="725"/>
    </row>
    <row r="8" spans="1:11" ht="12.75">
      <c r="A8" s="44"/>
      <c r="B8" s="23"/>
      <c r="C8" s="23"/>
      <c r="D8" s="23"/>
      <c r="E8" s="23"/>
      <c r="F8" s="23"/>
      <c r="G8" s="67"/>
      <c r="H8" s="67"/>
      <c r="I8" s="67"/>
      <c r="J8" s="21"/>
      <c r="K8" s="21"/>
    </row>
    <row r="9" spans="1:11" ht="12.75">
      <c r="A9" s="44"/>
      <c r="B9" s="23"/>
      <c r="C9" s="23"/>
      <c r="D9" s="23"/>
      <c r="E9" s="23"/>
      <c r="F9" s="23"/>
      <c r="G9" s="67"/>
      <c r="H9" s="67"/>
      <c r="I9" s="67"/>
      <c r="J9" s="21"/>
      <c r="K9" s="21"/>
    </row>
    <row r="10" spans="1:11" ht="12.75" customHeight="1">
      <c r="A10" s="31"/>
      <c r="B10" s="21"/>
      <c r="C10" s="21"/>
      <c r="D10" s="21"/>
      <c r="E10" s="21"/>
      <c r="F10" s="21"/>
      <c r="G10" s="21"/>
      <c r="H10" s="21"/>
      <c r="I10" s="21"/>
      <c r="J10" s="21"/>
      <c r="K10" s="21"/>
    </row>
  </sheetData>
  <sheetProtection/>
  <mergeCells count="1">
    <mergeCell ref="A7:K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9.xml><?xml version="1.0" encoding="utf-8"?>
<worksheet xmlns="http://schemas.openxmlformats.org/spreadsheetml/2006/main" xmlns:r="http://schemas.openxmlformats.org/officeDocument/2006/relationships">
  <dimension ref="A1:K10"/>
  <sheetViews>
    <sheetView zoomScalePageLayoutView="0" workbookViewId="0" topLeftCell="A1">
      <selection activeCell="B94" sqref="B94"/>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29.375" style="0" customWidth="1"/>
    <col min="7" max="7" width="11.875" style="0" customWidth="1"/>
    <col min="8" max="8" width="12.50390625" style="0" customWidth="1"/>
    <col min="9" max="9" width="18.625" style="0" customWidth="1"/>
  </cols>
  <sheetData>
    <row r="1" ht="13.5" thickBot="1">
      <c r="A1" s="1" t="s">
        <v>613</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4.25" customHeight="1" thickBot="1">
      <c r="A3" s="383">
        <v>480</v>
      </c>
      <c r="B3" s="325">
        <v>3419</v>
      </c>
      <c r="C3" s="325">
        <v>6322</v>
      </c>
      <c r="D3" s="325">
        <v>80</v>
      </c>
      <c r="E3" s="325">
        <v>98</v>
      </c>
      <c r="F3" s="2" t="s">
        <v>609</v>
      </c>
      <c r="G3" s="63">
        <v>0</v>
      </c>
      <c r="H3" s="63">
        <v>1790</v>
      </c>
      <c r="I3" s="63">
        <v>1790</v>
      </c>
      <c r="J3" s="253">
        <v>0</v>
      </c>
      <c r="K3" s="253">
        <f>I3/H3%</f>
        <v>100.00000000000001</v>
      </c>
    </row>
    <row r="4" spans="1:11" ht="13.5" thickBot="1">
      <c r="A4" s="9" t="s">
        <v>289</v>
      </c>
      <c r="B4" s="10"/>
      <c r="C4" s="10"/>
      <c r="D4" s="10"/>
      <c r="E4" s="10"/>
      <c r="F4" s="14"/>
      <c r="G4" s="65">
        <f>SUM(G3:G3)</f>
        <v>0</v>
      </c>
      <c r="H4" s="65">
        <f>SUM(H3:H3)</f>
        <v>1790</v>
      </c>
      <c r="I4" s="65">
        <f>SUM(I3:I3)</f>
        <v>1790</v>
      </c>
      <c r="J4" s="248">
        <v>0</v>
      </c>
      <c r="K4" s="254">
        <f>I4/H4%</f>
        <v>100.00000000000001</v>
      </c>
    </row>
    <row r="5" spans="1:11" ht="12.75">
      <c r="A5" s="13"/>
      <c r="B5" s="15"/>
      <c r="C5" s="15"/>
      <c r="D5" s="15"/>
      <c r="E5" s="15"/>
      <c r="F5" s="15"/>
      <c r="G5" s="67"/>
      <c r="H5" s="67"/>
      <c r="I5" s="67"/>
      <c r="J5" s="274"/>
      <c r="K5" s="274"/>
    </row>
    <row r="6" spans="1:11" ht="12.75">
      <c r="A6" s="351" t="s">
        <v>510</v>
      </c>
      <c r="B6" s="23"/>
      <c r="C6" s="23"/>
      <c r="D6" s="23"/>
      <c r="E6" s="23"/>
      <c r="F6" s="23"/>
      <c r="G6" s="67"/>
      <c r="H6" s="67"/>
      <c r="I6" s="67"/>
      <c r="J6" s="347"/>
      <c r="K6" s="347"/>
    </row>
    <row r="7" spans="1:11" ht="14.25" customHeight="1">
      <c r="A7" s="725" t="s">
        <v>675</v>
      </c>
      <c r="B7" s="725"/>
      <c r="C7" s="725"/>
      <c r="D7" s="725"/>
      <c r="E7" s="725"/>
      <c r="F7" s="725"/>
      <c r="G7" s="725"/>
      <c r="H7" s="725"/>
      <c r="I7" s="725"/>
      <c r="J7" s="725"/>
      <c r="K7" s="725"/>
    </row>
    <row r="8" spans="1:11" ht="12.75">
      <c r="A8" s="44"/>
      <c r="B8" s="23"/>
      <c r="C8" s="23"/>
      <c r="D8" s="23"/>
      <c r="E8" s="23"/>
      <c r="F8" s="23"/>
      <c r="G8" s="67"/>
      <c r="H8" s="67"/>
      <c r="I8" s="67"/>
      <c r="J8" s="21"/>
      <c r="K8" s="21"/>
    </row>
    <row r="9" spans="1:11" ht="12.75">
      <c r="A9" s="44"/>
      <c r="B9" s="23"/>
      <c r="C9" s="23"/>
      <c r="D9" s="23"/>
      <c r="E9" s="23"/>
      <c r="F9" s="23"/>
      <c r="G9" s="67"/>
      <c r="H9" s="67"/>
      <c r="I9" s="67"/>
      <c r="J9" s="21"/>
      <c r="K9" s="21"/>
    </row>
    <row r="10" spans="1:11" ht="12.75" customHeight="1">
      <c r="A10" s="31"/>
      <c r="B10" s="21"/>
      <c r="C10" s="21"/>
      <c r="D10" s="21"/>
      <c r="E10" s="21"/>
      <c r="F10" s="21"/>
      <c r="G10" s="21"/>
      <c r="H10" s="21"/>
      <c r="I10" s="21"/>
      <c r="J10" s="21"/>
      <c r="K10" s="21"/>
    </row>
  </sheetData>
  <sheetProtection/>
  <mergeCells count="1">
    <mergeCell ref="A7:K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dimension ref="A1:H32"/>
  <sheetViews>
    <sheetView workbookViewId="0" topLeftCell="A10">
      <selection activeCell="B94" sqref="B94"/>
    </sheetView>
  </sheetViews>
  <sheetFormatPr defaultColWidth="9.00390625" defaultRowHeight="12.75"/>
  <cols>
    <col min="1" max="1" width="31.50390625" style="0" customWidth="1"/>
    <col min="2" max="2" width="25.50390625" style="0" customWidth="1"/>
    <col min="3" max="3" width="23.125" style="0" customWidth="1"/>
    <col min="4" max="4" width="27.00390625" style="0" customWidth="1"/>
    <col min="5" max="6" width="8.125" style="0" customWidth="1"/>
  </cols>
  <sheetData>
    <row r="1" spans="1:6" ht="15">
      <c r="A1" s="86" t="s">
        <v>762</v>
      </c>
      <c r="B1" s="86"/>
      <c r="C1" s="86"/>
      <c r="D1" s="86"/>
      <c r="E1" s="86"/>
      <c r="F1" s="86"/>
    </row>
    <row r="2" spans="1:6" ht="15.75" thickBot="1">
      <c r="A2" s="88"/>
      <c r="B2" s="88"/>
      <c r="C2" s="86"/>
      <c r="D2" s="86"/>
      <c r="E2" s="88"/>
      <c r="F2" s="88"/>
    </row>
    <row r="3" spans="1:8" ht="15.75" thickBot="1">
      <c r="A3" s="88"/>
      <c r="B3" s="19" t="s">
        <v>253</v>
      </c>
      <c r="C3" s="19" t="s">
        <v>254</v>
      </c>
      <c r="D3" s="19" t="s">
        <v>255</v>
      </c>
      <c r="E3" s="209" t="s">
        <v>256</v>
      </c>
      <c r="F3" s="209" t="s">
        <v>257</v>
      </c>
      <c r="H3" s="21"/>
    </row>
    <row r="4" spans="1:8" ht="12.75">
      <c r="A4" s="182" t="s">
        <v>5</v>
      </c>
      <c r="B4" s="255">
        <f>'Přijaté transfery'!C29</f>
        <v>375099</v>
      </c>
      <c r="C4" s="183">
        <f>'Přijaté transfery'!D29</f>
        <v>556913.5</v>
      </c>
      <c r="D4" s="183">
        <f>'Přijaté transfery'!E29</f>
        <v>510738.39999999997</v>
      </c>
      <c r="E4" s="183">
        <f>D4/B4%</f>
        <v>136.16096017318094</v>
      </c>
      <c r="F4" s="183">
        <f>D4/C4%</f>
        <v>91.70874830651438</v>
      </c>
      <c r="H4" s="21"/>
    </row>
    <row r="5" spans="1:8" ht="12.75">
      <c r="A5" s="184"/>
      <c r="B5" s="256"/>
      <c r="C5" s="185"/>
      <c r="D5" s="185"/>
      <c r="E5" s="185"/>
      <c r="F5" s="185"/>
      <c r="H5" s="21"/>
    </row>
    <row r="6" spans="1:6" s="21" customFormat="1" ht="12.75">
      <c r="A6" s="263" t="s">
        <v>6</v>
      </c>
      <c r="B6" s="256">
        <f>'Daňové příjmy'!C100</f>
        <v>52570</v>
      </c>
      <c r="C6" s="256">
        <f>'Daňové příjmy'!D100</f>
        <v>52570</v>
      </c>
      <c r="D6" s="256">
        <f>'Daňové příjmy'!E100</f>
        <v>56416.25</v>
      </c>
      <c r="E6" s="185">
        <f>D6/B6%</f>
        <v>107.31643522921817</v>
      </c>
      <c r="F6" s="185">
        <f>D6/C6%</f>
        <v>107.31643522921817</v>
      </c>
    </row>
    <row r="7" spans="1:6" s="21" customFormat="1" ht="12.75">
      <c r="A7" s="262"/>
      <c r="B7" s="256"/>
      <c r="C7" s="185"/>
      <c r="D7" s="185"/>
      <c r="E7" s="185"/>
      <c r="F7" s="185"/>
    </row>
    <row r="8" spans="1:7" s="21" customFormat="1" ht="12.75">
      <c r="A8" s="263" t="s">
        <v>7</v>
      </c>
      <c r="B8" s="256">
        <f>'Nedaňové příjmy'!D92</f>
        <v>3350</v>
      </c>
      <c r="C8" s="185">
        <f>'Nedaňové příjmy'!E92</f>
        <v>7426.7</v>
      </c>
      <c r="D8" s="185">
        <f>'Nedaňové příjmy'!F92</f>
        <v>8468.74</v>
      </c>
      <c r="E8" s="185">
        <f>D8/B8%</f>
        <v>252.79820895522388</v>
      </c>
      <c r="F8" s="185">
        <f>D8/C8%</f>
        <v>114.03099627021423</v>
      </c>
      <c r="G8" s="302"/>
    </row>
    <row r="9" spans="1:6" s="21" customFormat="1" ht="12.75">
      <c r="A9" s="264"/>
      <c r="B9" s="256"/>
      <c r="C9" s="185"/>
      <c r="D9" s="185"/>
      <c r="E9" s="185"/>
      <c r="F9" s="185"/>
    </row>
    <row r="10" spans="1:6" s="21" customFormat="1" ht="12.75">
      <c r="A10" s="264" t="s">
        <v>8</v>
      </c>
      <c r="B10" s="256">
        <f>'Investiční příjmy'!D8</f>
        <v>0</v>
      </c>
      <c r="C10" s="185">
        <f>'Investiční příjmy'!E8</f>
        <v>0</v>
      </c>
      <c r="D10" s="185">
        <f>'Investiční příjmy'!F8</f>
        <v>0</v>
      </c>
      <c r="E10" s="185">
        <v>0</v>
      </c>
      <c r="F10" s="185">
        <v>0</v>
      </c>
    </row>
    <row r="11" spans="1:6" s="21" customFormat="1" ht="13.5" thickBot="1">
      <c r="A11" s="270"/>
      <c r="B11" s="260"/>
      <c r="C11" s="186"/>
      <c r="D11" s="186"/>
      <c r="E11" s="186"/>
      <c r="F11" s="186"/>
    </row>
    <row r="12" spans="1:6" s="21" customFormat="1" ht="19.5" customHeight="1" thickBot="1">
      <c r="A12" s="265" t="s">
        <v>9</v>
      </c>
      <c r="B12" s="258">
        <f>B4+B6+B8+B10</f>
        <v>431019</v>
      </c>
      <c r="C12" s="187">
        <f>C4+C6+C8+C10</f>
        <v>616910.2</v>
      </c>
      <c r="D12" s="187">
        <f>D4+D6+D8+D10</f>
        <v>575623.3899999999</v>
      </c>
      <c r="E12" s="187">
        <f>D12/B12%</f>
        <v>133.5494235752948</v>
      </c>
      <c r="F12" s="187">
        <f>D12/C12%</f>
        <v>93.30748462255931</v>
      </c>
    </row>
    <row r="13" spans="1:6" s="21" customFormat="1" ht="15">
      <c r="A13" s="271"/>
      <c r="B13" s="255"/>
      <c r="C13" s="183"/>
      <c r="D13" s="634"/>
      <c r="E13" s="318"/>
      <c r="F13" s="316"/>
    </row>
    <row r="14" spans="1:6" s="21" customFormat="1" ht="12.75">
      <c r="A14" s="272" t="s">
        <v>10</v>
      </c>
      <c r="B14" s="256">
        <f>'Příjmy podle tříd'!B40</f>
        <v>0</v>
      </c>
      <c r="C14" s="256">
        <f>'Příjmy podle tříd'!C40</f>
        <v>131267.4</v>
      </c>
      <c r="D14" s="256">
        <f>'Příjmy podle tříd'!D40</f>
        <v>-4861.01</v>
      </c>
      <c r="E14" s="256">
        <v>0</v>
      </c>
      <c r="F14" s="488">
        <v>0</v>
      </c>
    </row>
    <row r="15" spans="1:6" s="21" customFormat="1" ht="15.75" thickBot="1">
      <c r="A15" s="270"/>
      <c r="B15" s="260"/>
      <c r="C15" s="186"/>
      <c r="D15" s="315"/>
      <c r="E15" s="319"/>
      <c r="F15" s="317"/>
    </row>
    <row r="16" spans="1:6" s="21" customFormat="1" ht="17.25" customHeight="1" thickBot="1">
      <c r="A16" s="269" t="s">
        <v>11</v>
      </c>
      <c r="B16" s="489">
        <f>B12+B14+B15</f>
        <v>431019</v>
      </c>
      <c r="C16" s="490">
        <f>C12+C14+C15</f>
        <v>748177.6</v>
      </c>
      <c r="D16" s="490">
        <f>D12+D14+D15</f>
        <v>570762.3799999999</v>
      </c>
      <c r="E16" s="187">
        <f>D16/B16%</f>
        <v>132.4216287449045</v>
      </c>
      <c r="F16" s="187">
        <f>D16/C16%</f>
        <v>76.28701794867955</v>
      </c>
    </row>
    <row r="17" spans="1:6" s="21" customFormat="1" ht="12.75">
      <c r="A17" s="55"/>
      <c r="B17" s="188"/>
      <c r="C17" s="188"/>
      <c r="D17" s="188"/>
      <c r="E17" s="188"/>
      <c r="F17" s="188"/>
    </row>
    <row r="18" spans="1:6" s="21" customFormat="1" ht="13.5" thickBot="1">
      <c r="A18" s="55"/>
      <c r="B18" s="188"/>
      <c r="C18" s="188"/>
      <c r="D18" s="188"/>
      <c r="E18" s="188"/>
      <c r="F18" s="188"/>
    </row>
    <row r="19" spans="1:6" s="21" customFormat="1" ht="12.75">
      <c r="A19" s="261" t="s">
        <v>12</v>
      </c>
      <c r="B19" s="255">
        <f>'Neinvestiční výdaje celkem'!C56</f>
        <v>365969</v>
      </c>
      <c r="C19" s="183">
        <f>'Neinvestiční výdaje celkem'!D56</f>
        <v>498207.5999999999</v>
      </c>
      <c r="D19" s="183">
        <f>'Neinvestiční výdaje celkem'!E56</f>
        <v>452648.5200000001</v>
      </c>
      <c r="E19" s="183">
        <f>D19/B19%</f>
        <v>123.68493506280589</v>
      </c>
      <c r="F19" s="183">
        <f>D19/C19%</f>
        <v>90.85540244669093</v>
      </c>
    </row>
    <row r="20" spans="1:6" s="21" customFormat="1" ht="12.75">
      <c r="A20" s="262"/>
      <c r="B20" s="256"/>
      <c r="C20" s="185"/>
      <c r="D20" s="185"/>
      <c r="E20" s="185"/>
      <c r="F20" s="185"/>
    </row>
    <row r="21" spans="1:6" s="21" customFormat="1" ht="12.75">
      <c r="A21" s="263" t="s">
        <v>152</v>
      </c>
      <c r="B21" s="256">
        <f>'Investiční výdaje celkem'!C15</f>
        <v>65050</v>
      </c>
      <c r="C21" s="185">
        <f>'Investiční výdaje celkem'!D15</f>
        <v>249970</v>
      </c>
      <c r="D21" s="185">
        <f>'Investiční výdaje celkem'!E15</f>
        <v>118113.86</v>
      </c>
      <c r="E21" s="185">
        <f>D21/B21%</f>
        <v>181.57395849346656</v>
      </c>
      <c r="F21" s="185">
        <f>D21/C21%</f>
        <v>47.25121414569749</v>
      </c>
    </row>
    <row r="22" spans="1:6" s="21" customFormat="1" ht="13.5" thickBot="1">
      <c r="A22" s="264"/>
      <c r="B22" s="257"/>
      <c r="C22" s="189"/>
      <c r="D22" s="189"/>
      <c r="E22" s="189"/>
      <c r="F22" s="189"/>
    </row>
    <row r="23" spans="1:6" s="21" customFormat="1" ht="18" customHeight="1" thickBot="1">
      <c r="A23" s="265" t="s">
        <v>124</v>
      </c>
      <c r="B23" s="258">
        <f>B19+B21</f>
        <v>431019</v>
      </c>
      <c r="C23" s="187">
        <f>C19+C21</f>
        <v>748177.5999999999</v>
      </c>
      <c r="D23" s="187">
        <f>D19+D21</f>
        <v>570762.3800000001</v>
      </c>
      <c r="E23" s="187">
        <f>D23/B23%</f>
        <v>132.42162874490455</v>
      </c>
      <c r="F23" s="187">
        <f>D23/C23%</f>
        <v>76.28701794867959</v>
      </c>
    </row>
    <row r="24" spans="1:6" s="21" customFormat="1" ht="15">
      <c r="A24" s="266"/>
      <c r="B24" s="259"/>
      <c r="C24" s="190"/>
      <c r="D24" s="320"/>
      <c r="E24" s="318"/>
      <c r="F24" s="318"/>
    </row>
    <row r="25" spans="1:6" s="21" customFormat="1" ht="12.75">
      <c r="A25" s="267" t="s">
        <v>10</v>
      </c>
      <c r="B25" s="256">
        <f>'Výdaje dle kapitol'!D172</f>
        <v>0</v>
      </c>
      <c r="C25" s="256">
        <f>'Výdaje dle kapitol'!E172</f>
        <v>0</v>
      </c>
      <c r="D25" s="491">
        <f>'Výdaje dle kapitol'!F172</f>
        <v>0</v>
      </c>
      <c r="E25" s="256">
        <v>0</v>
      </c>
      <c r="F25" s="256">
        <v>0</v>
      </c>
    </row>
    <row r="26" spans="1:6" s="21" customFormat="1" ht="15.75" thickBot="1">
      <c r="A26" s="268"/>
      <c r="B26" s="260"/>
      <c r="C26" s="186"/>
      <c r="D26" s="315"/>
      <c r="E26" s="319"/>
      <c r="F26" s="319"/>
    </row>
    <row r="27" spans="1:6" s="21" customFormat="1" ht="18.75" customHeight="1" thickBot="1">
      <c r="A27" s="269" t="s">
        <v>153</v>
      </c>
      <c r="B27" s="489">
        <f>B23+B25</f>
        <v>431019</v>
      </c>
      <c r="C27" s="490">
        <f>C23+C25</f>
        <v>748177.5999999999</v>
      </c>
      <c r="D27" s="490">
        <f>D23+D25</f>
        <v>570762.3800000001</v>
      </c>
      <c r="E27" s="187">
        <f>D27/B27%</f>
        <v>132.42162874490455</v>
      </c>
      <c r="F27" s="187">
        <f>D27/C27%</f>
        <v>76.28701794867959</v>
      </c>
    </row>
    <row r="28" spans="1:5" ht="15">
      <c r="A28" s="492"/>
      <c r="B28" s="21"/>
      <c r="C28" s="21"/>
      <c r="D28" s="21"/>
      <c r="E28" s="21"/>
    </row>
    <row r="29" spans="1:5" ht="15">
      <c r="A29" s="324" t="s">
        <v>778</v>
      </c>
      <c r="B29" s="324"/>
      <c r="C29" s="324"/>
      <c r="D29" s="21"/>
      <c r="E29" s="21"/>
    </row>
    <row r="30" spans="1:7" ht="15">
      <c r="A30" s="324"/>
      <c r="B30" s="324"/>
      <c r="C30" s="324"/>
      <c r="D30" s="21"/>
      <c r="E30" s="21"/>
      <c r="G30" t="s">
        <v>188</v>
      </c>
    </row>
    <row r="31" spans="1:6" ht="12.75">
      <c r="A31" s="21"/>
      <c r="B31" s="635"/>
      <c r="C31" s="635"/>
      <c r="D31" s="636"/>
      <c r="E31" s="21"/>
      <c r="F31" s="21"/>
    </row>
    <row r="32" spans="2:5" ht="12.75">
      <c r="B32" s="21"/>
      <c r="C32" s="21"/>
      <c r="D32" s="102"/>
      <c r="E32" s="21"/>
    </row>
  </sheetData>
  <sheetProtection/>
  <printOptions/>
  <pageMargins left="0.7874015748031497" right="0.7874015748031497" top="0.5905511811023623" bottom="0.7874015748031497" header="0.5118110236220472" footer="0.5118110236220472"/>
  <pageSetup firstPageNumber="11" useFirstPageNumber="1" horizontalDpi="600" verticalDpi="600" orientation="landscape" paperSize="9" r:id="rId1"/>
  <headerFooter alignWithMargins="0">
    <oddFooter>&amp;L&amp;A&amp;R&amp;P</oddFooter>
  </headerFooter>
  <ignoredErrors>
    <ignoredError sqref="E16" formula="1"/>
  </ignoredErrors>
</worksheet>
</file>

<file path=xl/worksheets/sheet50.xml><?xml version="1.0" encoding="utf-8"?>
<worksheet xmlns="http://schemas.openxmlformats.org/spreadsheetml/2006/main" xmlns:r="http://schemas.openxmlformats.org/officeDocument/2006/relationships">
  <dimension ref="A1:K10"/>
  <sheetViews>
    <sheetView zoomScalePageLayoutView="0" workbookViewId="0" topLeftCell="A1">
      <selection activeCell="B94" sqref="B94"/>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29.375" style="0" customWidth="1"/>
    <col min="7" max="7" width="11.875" style="0" customWidth="1"/>
    <col min="8" max="8" width="12.50390625" style="0" customWidth="1"/>
    <col min="9" max="9" width="18.625" style="0" customWidth="1"/>
  </cols>
  <sheetData>
    <row r="1" ht="13.5" thickBot="1">
      <c r="A1" s="1" t="s">
        <v>614</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4.25" customHeight="1" thickBot="1">
      <c r="A3" s="383">
        <v>582</v>
      </c>
      <c r="B3" s="325">
        <v>4351</v>
      </c>
      <c r="C3" s="325">
        <v>6351</v>
      </c>
      <c r="D3" s="325">
        <v>82</v>
      </c>
      <c r="E3" s="325">
        <v>0</v>
      </c>
      <c r="F3" s="2" t="s">
        <v>649</v>
      </c>
      <c r="G3" s="63">
        <v>0</v>
      </c>
      <c r="H3" s="63">
        <v>1079.4</v>
      </c>
      <c r="I3" s="63">
        <v>1079.36</v>
      </c>
      <c r="J3" s="253">
        <v>0</v>
      </c>
      <c r="K3" s="253">
        <f>I3/H3%</f>
        <v>99.99629423753936</v>
      </c>
    </row>
    <row r="4" spans="1:11" ht="13.5" thickBot="1">
      <c r="A4" s="9" t="s">
        <v>289</v>
      </c>
      <c r="B4" s="10"/>
      <c r="C4" s="10"/>
      <c r="D4" s="10"/>
      <c r="E4" s="10"/>
      <c r="F4" s="14"/>
      <c r="G4" s="65">
        <f>SUM(G3:G3)</f>
        <v>0</v>
      </c>
      <c r="H4" s="65">
        <f>SUM(H3:H3)</f>
        <v>1079.4</v>
      </c>
      <c r="I4" s="65">
        <f>SUM(I3:I3)</f>
        <v>1079.36</v>
      </c>
      <c r="J4" s="248">
        <v>0</v>
      </c>
      <c r="K4" s="254">
        <f>I4/H4%</f>
        <v>99.99629423753936</v>
      </c>
    </row>
    <row r="5" spans="1:11" ht="12.75">
      <c r="A5" s="13"/>
      <c r="B5" s="15"/>
      <c r="C5" s="15"/>
      <c r="D5" s="15"/>
      <c r="E5" s="15"/>
      <c r="F5" s="15"/>
      <c r="G5" s="67"/>
      <c r="H5" s="67"/>
      <c r="I5" s="67"/>
      <c r="J5" s="274"/>
      <c r="K5" s="274"/>
    </row>
    <row r="6" spans="1:11" ht="12.75">
      <c r="A6" s="351" t="s">
        <v>610</v>
      </c>
      <c r="B6" s="23"/>
      <c r="C6" s="23"/>
      <c r="D6" s="23"/>
      <c r="E6" s="23"/>
      <c r="F6" s="23"/>
      <c r="G6" s="67"/>
      <c r="H6" s="67"/>
      <c r="I6" s="67"/>
      <c r="J6" s="347"/>
      <c r="K6" s="347"/>
    </row>
    <row r="7" spans="1:11" ht="27" customHeight="1">
      <c r="A7" s="725" t="s">
        <v>659</v>
      </c>
      <c r="B7" s="725"/>
      <c r="C7" s="725"/>
      <c r="D7" s="725"/>
      <c r="E7" s="725"/>
      <c r="F7" s="725"/>
      <c r="G7" s="725"/>
      <c r="H7" s="725"/>
      <c r="I7" s="725"/>
      <c r="J7" s="725"/>
      <c r="K7" s="725"/>
    </row>
    <row r="8" spans="1:11" ht="12.75">
      <c r="A8" s="44"/>
      <c r="B8" s="23"/>
      <c r="C8" s="23"/>
      <c r="D8" s="23"/>
      <c r="E8" s="23"/>
      <c r="F8" s="23"/>
      <c r="G8" s="67"/>
      <c r="H8" s="67"/>
      <c r="I8" s="67"/>
      <c r="J8" s="21"/>
      <c r="K8" s="21"/>
    </row>
    <row r="9" spans="1:11" ht="12.75">
      <c r="A9" s="44"/>
      <c r="B9" s="23"/>
      <c r="C9" s="23"/>
      <c r="D9" s="23"/>
      <c r="E9" s="23"/>
      <c r="F9" s="23"/>
      <c r="G9" s="67"/>
      <c r="H9" s="67"/>
      <c r="I9" s="67"/>
      <c r="J9" s="21"/>
      <c r="K9" s="21"/>
    </row>
    <row r="10" spans="1:11" ht="12.75" customHeight="1">
      <c r="A10" s="31"/>
      <c r="B10" s="21"/>
      <c r="C10" s="21"/>
      <c r="D10" s="21"/>
      <c r="E10" s="21"/>
      <c r="F10" s="21"/>
      <c r="G10" s="21"/>
      <c r="H10" s="21"/>
      <c r="I10" s="21"/>
      <c r="J10" s="21"/>
      <c r="K10" s="21"/>
    </row>
  </sheetData>
  <sheetProtection/>
  <mergeCells count="1">
    <mergeCell ref="A7:K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1.xml><?xml version="1.0" encoding="utf-8"?>
<worksheet xmlns="http://schemas.openxmlformats.org/spreadsheetml/2006/main" xmlns:r="http://schemas.openxmlformats.org/officeDocument/2006/relationships">
  <dimension ref="A1:K55"/>
  <sheetViews>
    <sheetView zoomScalePageLayoutView="0" workbookViewId="0" topLeftCell="A40">
      <selection activeCell="M49" sqref="M49"/>
    </sheetView>
  </sheetViews>
  <sheetFormatPr defaultColWidth="9.00390625" defaultRowHeight="12.75"/>
  <cols>
    <col min="1" max="1" width="5.125" style="0" customWidth="1"/>
    <col min="2" max="2" width="5.875" style="0" customWidth="1"/>
    <col min="3" max="3" width="6.125" style="0" customWidth="1"/>
    <col min="4" max="4" width="8.50390625" style="0" customWidth="1"/>
    <col min="5" max="5" width="10.625" style="0" customWidth="1"/>
    <col min="6" max="6" width="29.375" style="0" customWidth="1"/>
    <col min="7" max="7" width="11.875" style="0" customWidth="1"/>
    <col min="8" max="8" width="12.50390625" style="0" customWidth="1"/>
    <col min="9" max="9" width="18.625" style="0" customWidth="1"/>
  </cols>
  <sheetData>
    <row r="1" ht="13.5" thickBot="1">
      <c r="A1" s="1" t="s">
        <v>615</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4.25" customHeight="1">
      <c r="A3" s="327">
        <v>453</v>
      </c>
      <c r="B3" s="327">
        <v>3113</v>
      </c>
      <c r="C3" s="327">
        <v>6356</v>
      </c>
      <c r="D3" s="327">
        <v>2360434</v>
      </c>
      <c r="E3" s="327">
        <v>108100105</v>
      </c>
      <c r="F3" s="327" t="s">
        <v>650</v>
      </c>
      <c r="G3" s="63">
        <v>0</v>
      </c>
      <c r="H3" s="63">
        <v>471.8</v>
      </c>
      <c r="I3" s="63">
        <v>0</v>
      </c>
      <c r="J3" s="251">
        <v>0</v>
      </c>
      <c r="K3" s="251">
        <f>I3/H3%</f>
        <v>0</v>
      </c>
    </row>
    <row r="4" spans="1:11" ht="14.25" customHeight="1">
      <c r="A4" s="327">
        <v>453</v>
      </c>
      <c r="B4" s="327">
        <v>3113</v>
      </c>
      <c r="C4" s="327">
        <v>6356</v>
      </c>
      <c r="D4" s="327">
        <v>2360434</v>
      </c>
      <c r="E4" s="326">
        <v>108517985</v>
      </c>
      <c r="F4" s="327" t="s">
        <v>650</v>
      </c>
      <c r="G4" s="63">
        <v>0</v>
      </c>
      <c r="H4" s="63">
        <v>589.8</v>
      </c>
      <c r="I4" s="63">
        <v>0</v>
      </c>
      <c r="J4" s="251">
        <v>0</v>
      </c>
      <c r="K4" s="251">
        <f aca="true" t="shared" si="0" ref="K4:K28">I4/H4%</f>
        <v>0</v>
      </c>
    </row>
    <row r="5" spans="1:11" ht="14.25" customHeight="1">
      <c r="A5" s="327">
        <v>453</v>
      </c>
      <c r="B5" s="327">
        <v>3113</v>
      </c>
      <c r="C5" s="327">
        <v>6356</v>
      </c>
      <c r="D5" s="327">
        <v>2360436</v>
      </c>
      <c r="E5" s="327">
        <v>108100105</v>
      </c>
      <c r="F5" s="327" t="s">
        <v>650</v>
      </c>
      <c r="G5" s="63">
        <v>0</v>
      </c>
      <c r="H5" s="63">
        <v>591.2</v>
      </c>
      <c r="I5" s="63">
        <v>0</v>
      </c>
      <c r="J5" s="251">
        <v>0</v>
      </c>
      <c r="K5" s="251">
        <f t="shared" si="0"/>
        <v>0</v>
      </c>
    </row>
    <row r="6" spans="1:11" ht="14.25" customHeight="1">
      <c r="A6" s="327">
        <v>453</v>
      </c>
      <c r="B6" s="327">
        <v>3113</v>
      </c>
      <c r="C6" s="327">
        <v>6356</v>
      </c>
      <c r="D6" s="327">
        <v>2360436</v>
      </c>
      <c r="E6" s="326">
        <v>108517985</v>
      </c>
      <c r="F6" s="327" t="s">
        <v>650</v>
      </c>
      <c r="G6" s="63">
        <v>0</v>
      </c>
      <c r="H6" s="63">
        <v>739</v>
      </c>
      <c r="I6" s="63">
        <v>0</v>
      </c>
      <c r="J6" s="251">
        <v>0</v>
      </c>
      <c r="K6" s="251">
        <f t="shared" si="0"/>
        <v>0</v>
      </c>
    </row>
    <row r="7" spans="1:11" ht="14.25" customHeight="1">
      <c r="A7" s="327">
        <v>453</v>
      </c>
      <c r="B7" s="327">
        <v>3113</v>
      </c>
      <c r="C7" s="327">
        <v>6351</v>
      </c>
      <c r="D7" s="327">
        <v>2360437</v>
      </c>
      <c r="E7" s="327">
        <v>0</v>
      </c>
      <c r="F7" s="327" t="s">
        <v>769</v>
      </c>
      <c r="G7" s="63">
        <v>0</v>
      </c>
      <c r="H7" s="63">
        <v>620</v>
      </c>
      <c r="I7" s="63">
        <v>620</v>
      </c>
      <c r="J7" s="251">
        <v>0</v>
      </c>
      <c r="K7" s="251">
        <f t="shared" si="0"/>
        <v>100</v>
      </c>
    </row>
    <row r="8" spans="1:11" ht="14.25" customHeight="1">
      <c r="A8" s="327">
        <v>453</v>
      </c>
      <c r="B8" s="327">
        <v>3113</v>
      </c>
      <c r="C8" s="327">
        <v>6356</v>
      </c>
      <c r="D8" s="327">
        <v>2360437</v>
      </c>
      <c r="E8" s="327">
        <v>108100105</v>
      </c>
      <c r="F8" s="327" t="s">
        <v>650</v>
      </c>
      <c r="G8" s="63">
        <v>0</v>
      </c>
      <c r="H8" s="63">
        <v>749.3</v>
      </c>
      <c r="I8" s="63">
        <v>0</v>
      </c>
      <c r="J8" s="251">
        <v>0</v>
      </c>
      <c r="K8" s="251">
        <f t="shared" si="0"/>
        <v>0</v>
      </c>
    </row>
    <row r="9" spans="1:11" ht="14.25" customHeight="1">
      <c r="A9" s="327">
        <v>453</v>
      </c>
      <c r="B9" s="327">
        <v>3113</v>
      </c>
      <c r="C9" s="327">
        <v>6356</v>
      </c>
      <c r="D9" s="327">
        <v>2360437</v>
      </c>
      <c r="E9" s="326">
        <v>108517985</v>
      </c>
      <c r="F9" s="327" t="s">
        <v>650</v>
      </c>
      <c r="G9" s="63">
        <v>0</v>
      </c>
      <c r="H9" s="63">
        <v>936.5</v>
      </c>
      <c r="I9" s="63">
        <v>0</v>
      </c>
      <c r="J9" s="251">
        <v>0</v>
      </c>
      <c r="K9" s="251">
        <f t="shared" si="0"/>
        <v>0</v>
      </c>
    </row>
    <row r="10" spans="1:11" ht="14.25" customHeight="1">
      <c r="A10" s="327">
        <v>453</v>
      </c>
      <c r="B10" s="327">
        <v>3113</v>
      </c>
      <c r="C10" s="327">
        <v>6356</v>
      </c>
      <c r="D10" s="327">
        <v>2360442</v>
      </c>
      <c r="E10" s="327">
        <v>108100105</v>
      </c>
      <c r="F10" s="327" t="s">
        <v>650</v>
      </c>
      <c r="G10" s="63">
        <v>0</v>
      </c>
      <c r="H10" s="63">
        <v>619.6</v>
      </c>
      <c r="I10" s="63">
        <v>0</v>
      </c>
      <c r="J10" s="251">
        <v>0</v>
      </c>
      <c r="K10" s="251">
        <f t="shared" si="0"/>
        <v>0</v>
      </c>
    </row>
    <row r="11" spans="1:11" ht="14.25" customHeight="1">
      <c r="A11" s="327">
        <v>453</v>
      </c>
      <c r="B11" s="327">
        <v>3113</v>
      </c>
      <c r="C11" s="327">
        <v>6356</v>
      </c>
      <c r="D11" s="327">
        <v>2360442</v>
      </c>
      <c r="E11" s="326">
        <v>108517985</v>
      </c>
      <c r="F11" s="327" t="s">
        <v>650</v>
      </c>
      <c r="G11" s="63">
        <v>0</v>
      </c>
      <c r="H11" s="63">
        <v>774.5</v>
      </c>
      <c r="I11" s="63">
        <v>0</v>
      </c>
      <c r="J11" s="251">
        <v>0</v>
      </c>
      <c r="K11" s="251">
        <f t="shared" si="0"/>
        <v>0</v>
      </c>
    </row>
    <row r="12" spans="1:11" ht="14.25" customHeight="1">
      <c r="A12" s="327">
        <v>453</v>
      </c>
      <c r="B12" s="327">
        <v>3113</v>
      </c>
      <c r="C12" s="327">
        <v>6351</v>
      </c>
      <c r="D12" s="327">
        <v>2360446</v>
      </c>
      <c r="E12" s="327">
        <v>0</v>
      </c>
      <c r="F12" s="327" t="s">
        <v>769</v>
      </c>
      <c r="G12" s="63">
        <v>0</v>
      </c>
      <c r="H12" s="63">
        <v>300</v>
      </c>
      <c r="I12" s="63">
        <v>300</v>
      </c>
      <c r="J12" s="251">
        <v>0</v>
      </c>
      <c r="K12" s="251">
        <f t="shared" si="0"/>
        <v>100</v>
      </c>
    </row>
    <row r="13" spans="1:11" ht="14.25" customHeight="1">
      <c r="A13" s="327">
        <v>453</v>
      </c>
      <c r="B13" s="327">
        <v>3113</v>
      </c>
      <c r="C13" s="327">
        <v>6356</v>
      </c>
      <c r="D13" s="327">
        <v>2360446</v>
      </c>
      <c r="E13" s="327">
        <v>108100105</v>
      </c>
      <c r="F13" s="327" t="s">
        <v>650</v>
      </c>
      <c r="G13" s="63">
        <v>0</v>
      </c>
      <c r="H13" s="63">
        <v>374.3</v>
      </c>
      <c r="I13" s="63">
        <v>0</v>
      </c>
      <c r="J13" s="251">
        <v>0</v>
      </c>
      <c r="K13" s="251">
        <f t="shared" si="0"/>
        <v>0</v>
      </c>
    </row>
    <row r="14" spans="1:11" ht="14.25" customHeight="1">
      <c r="A14" s="327">
        <v>453</v>
      </c>
      <c r="B14" s="327">
        <v>3113</v>
      </c>
      <c r="C14" s="327">
        <v>6356</v>
      </c>
      <c r="D14" s="327">
        <v>2360446</v>
      </c>
      <c r="E14" s="326">
        <v>108517985</v>
      </c>
      <c r="F14" s="327" t="s">
        <v>650</v>
      </c>
      <c r="G14" s="63">
        <v>0</v>
      </c>
      <c r="H14" s="63">
        <v>467.8</v>
      </c>
      <c r="I14" s="63">
        <v>0</v>
      </c>
      <c r="J14" s="251">
        <v>0</v>
      </c>
      <c r="K14" s="251">
        <f t="shared" si="0"/>
        <v>0</v>
      </c>
    </row>
    <row r="15" spans="1:11" ht="14.25" customHeight="1">
      <c r="A15" s="327">
        <v>453</v>
      </c>
      <c r="B15" s="327">
        <v>3113</v>
      </c>
      <c r="C15" s="327">
        <v>6356</v>
      </c>
      <c r="D15" s="327">
        <v>2360452</v>
      </c>
      <c r="E15" s="327">
        <v>108100105</v>
      </c>
      <c r="F15" s="327" t="s">
        <v>650</v>
      </c>
      <c r="G15" s="63">
        <v>0</v>
      </c>
      <c r="H15" s="63">
        <v>564</v>
      </c>
      <c r="I15" s="63">
        <v>0</v>
      </c>
      <c r="J15" s="251">
        <v>0</v>
      </c>
      <c r="K15" s="251">
        <f t="shared" si="0"/>
        <v>0</v>
      </c>
    </row>
    <row r="16" spans="1:11" ht="14.25" customHeight="1">
      <c r="A16" s="327">
        <v>453</v>
      </c>
      <c r="B16" s="327">
        <v>3113</v>
      </c>
      <c r="C16" s="327">
        <v>6356</v>
      </c>
      <c r="D16" s="327">
        <v>2360452</v>
      </c>
      <c r="E16" s="326">
        <v>108517985</v>
      </c>
      <c r="F16" s="327" t="s">
        <v>650</v>
      </c>
      <c r="G16" s="63">
        <v>0</v>
      </c>
      <c r="H16" s="63">
        <v>705</v>
      </c>
      <c r="I16" s="63">
        <v>0</v>
      </c>
      <c r="J16" s="251">
        <v>0</v>
      </c>
      <c r="K16" s="251">
        <f t="shared" si="0"/>
        <v>0</v>
      </c>
    </row>
    <row r="17" spans="1:11" ht="14.25" customHeight="1">
      <c r="A17" s="327">
        <v>453</v>
      </c>
      <c r="B17" s="327">
        <v>3113</v>
      </c>
      <c r="C17" s="327">
        <v>6351</v>
      </c>
      <c r="D17" s="327">
        <v>2360466</v>
      </c>
      <c r="E17" s="327">
        <v>0</v>
      </c>
      <c r="F17" s="327" t="s">
        <v>769</v>
      </c>
      <c r="G17" s="63">
        <v>0</v>
      </c>
      <c r="H17" s="63">
        <v>550</v>
      </c>
      <c r="I17" s="63">
        <v>550</v>
      </c>
      <c r="J17" s="251">
        <v>0</v>
      </c>
      <c r="K17" s="251">
        <f t="shared" si="0"/>
        <v>100</v>
      </c>
    </row>
    <row r="18" spans="1:11" ht="14.25" customHeight="1">
      <c r="A18" s="327">
        <v>453</v>
      </c>
      <c r="B18" s="327">
        <v>3113</v>
      </c>
      <c r="C18" s="327">
        <v>6356</v>
      </c>
      <c r="D18" s="327">
        <v>2360466</v>
      </c>
      <c r="E18" s="327">
        <v>108100105</v>
      </c>
      <c r="F18" s="327" t="s">
        <v>650</v>
      </c>
      <c r="G18" s="63">
        <v>0</v>
      </c>
      <c r="H18" s="63">
        <v>350.6</v>
      </c>
      <c r="I18" s="63">
        <v>0</v>
      </c>
      <c r="J18" s="251">
        <v>0</v>
      </c>
      <c r="K18" s="251">
        <f t="shared" si="0"/>
        <v>0</v>
      </c>
    </row>
    <row r="19" spans="1:11" ht="14.25" customHeight="1">
      <c r="A19" s="327">
        <v>453</v>
      </c>
      <c r="B19" s="327">
        <v>3113</v>
      </c>
      <c r="C19" s="327">
        <v>6356</v>
      </c>
      <c r="D19" s="327">
        <v>2360466</v>
      </c>
      <c r="E19" s="326">
        <v>108517985</v>
      </c>
      <c r="F19" s="327" t="s">
        <v>650</v>
      </c>
      <c r="G19" s="63">
        <v>0</v>
      </c>
      <c r="H19" s="63">
        <v>438.3</v>
      </c>
      <c r="I19" s="63">
        <v>0</v>
      </c>
      <c r="J19" s="251">
        <v>0</v>
      </c>
      <c r="K19" s="251">
        <f t="shared" si="0"/>
        <v>0</v>
      </c>
    </row>
    <row r="20" spans="1:11" ht="14.25" customHeight="1">
      <c r="A20" s="327">
        <v>453</v>
      </c>
      <c r="B20" s="327">
        <v>3113</v>
      </c>
      <c r="C20" s="327">
        <v>6356</v>
      </c>
      <c r="D20" s="327">
        <v>2360515</v>
      </c>
      <c r="E20" s="327">
        <v>108100105</v>
      </c>
      <c r="F20" s="327" t="s">
        <v>650</v>
      </c>
      <c r="G20" s="63">
        <v>0</v>
      </c>
      <c r="H20" s="63">
        <v>86.9</v>
      </c>
      <c r="I20" s="63">
        <v>0</v>
      </c>
      <c r="J20" s="251">
        <v>0</v>
      </c>
      <c r="K20" s="251">
        <f t="shared" si="0"/>
        <v>0</v>
      </c>
    </row>
    <row r="21" spans="1:11" ht="14.25" customHeight="1">
      <c r="A21" s="327">
        <v>453</v>
      </c>
      <c r="B21" s="327">
        <v>3113</v>
      </c>
      <c r="C21" s="327">
        <v>6356</v>
      </c>
      <c r="D21" s="327">
        <v>2360515</v>
      </c>
      <c r="E21" s="326">
        <v>108517985</v>
      </c>
      <c r="F21" s="327" t="s">
        <v>650</v>
      </c>
      <c r="G21" s="63">
        <v>0</v>
      </c>
      <c r="H21" s="63">
        <v>108.6</v>
      </c>
      <c r="I21" s="63">
        <v>0</v>
      </c>
      <c r="J21" s="251">
        <v>0</v>
      </c>
      <c r="K21" s="251">
        <f t="shared" si="0"/>
        <v>0</v>
      </c>
    </row>
    <row r="22" spans="1:11" ht="14.25" customHeight="1">
      <c r="A22" s="327">
        <v>453</v>
      </c>
      <c r="B22" s="327">
        <v>3113</v>
      </c>
      <c r="C22" s="327">
        <v>6356</v>
      </c>
      <c r="D22" s="327">
        <v>2540955</v>
      </c>
      <c r="E22" s="327">
        <v>108100105</v>
      </c>
      <c r="F22" s="327" t="s">
        <v>650</v>
      </c>
      <c r="G22" s="63">
        <v>0</v>
      </c>
      <c r="H22" s="78">
        <v>623.9</v>
      </c>
      <c r="I22" s="63">
        <v>194.98</v>
      </c>
      <c r="J22" s="251">
        <v>0</v>
      </c>
      <c r="K22" s="251">
        <f t="shared" si="0"/>
        <v>31.25180317358551</v>
      </c>
    </row>
    <row r="23" spans="1:11" ht="14.25" customHeight="1">
      <c r="A23" s="327">
        <v>453</v>
      </c>
      <c r="B23" s="327">
        <v>3113</v>
      </c>
      <c r="C23" s="327">
        <v>6356</v>
      </c>
      <c r="D23" s="327">
        <v>2540955</v>
      </c>
      <c r="E23" s="326">
        <v>108517985</v>
      </c>
      <c r="F23" s="327" t="s">
        <v>650</v>
      </c>
      <c r="G23" s="63">
        <v>0</v>
      </c>
      <c r="H23" s="78">
        <v>779.9</v>
      </c>
      <c r="I23" s="63">
        <v>243.73</v>
      </c>
      <c r="J23" s="251">
        <v>0</v>
      </c>
      <c r="K23" s="251">
        <f t="shared" si="0"/>
        <v>31.25144249262726</v>
      </c>
    </row>
    <row r="24" spans="1:11" ht="14.25" customHeight="1">
      <c r="A24" s="327">
        <v>453</v>
      </c>
      <c r="B24" s="327">
        <v>3113</v>
      </c>
      <c r="C24" s="327">
        <v>6351</v>
      </c>
      <c r="D24" s="327">
        <v>2360451</v>
      </c>
      <c r="E24" s="327">
        <v>0</v>
      </c>
      <c r="F24" s="327" t="s">
        <v>769</v>
      </c>
      <c r="G24" s="63">
        <v>0</v>
      </c>
      <c r="H24" s="78">
        <v>220</v>
      </c>
      <c r="I24" s="63">
        <v>220</v>
      </c>
      <c r="J24" s="251">
        <v>0</v>
      </c>
      <c r="K24" s="251">
        <f t="shared" si="0"/>
        <v>99.99999999999999</v>
      </c>
    </row>
    <row r="25" spans="1:11" ht="14.25" customHeight="1">
      <c r="A25" s="397">
        <v>453</v>
      </c>
      <c r="B25" s="397">
        <v>3113</v>
      </c>
      <c r="C25" s="397">
        <v>6356</v>
      </c>
      <c r="D25" s="397">
        <v>2360451</v>
      </c>
      <c r="E25" s="397">
        <v>108100105</v>
      </c>
      <c r="F25" s="327" t="s">
        <v>650</v>
      </c>
      <c r="G25" s="78">
        <v>0</v>
      </c>
      <c r="H25" s="78">
        <v>471.4</v>
      </c>
      <c r="I25" s="78">
        <v>0</v>
      </c>
      <c r="J25" s="78">
        <v>0</v>
      </c>
      <c r="K25" s="78">
        <f t="shared" si="0"/>
        <v>0</v>
      </c>
    </row>
    <row r="26" spans="1:11" ht="14.25" customHeight="1">
      <c r="A26" s="397">
        <v>453</v>
      </c>
      <c r="B26" s="397">
        <v>3113</v>
      </c>
      <c r="C26" s="397">
        <v>6356</v>
      </c>
      <c r="D26" s="397">
        <v>2360451</v>
      </c>
      <c r="E26" s="349">
        <v>108517985</v>
      </c>
      <c r="F26" s="327" t="s">
        <v>650</v>
      </c>
      <c r="G26" s="78">
        <v>0</v>
      </c>
      <c r="H26" s="78">
        <v>589.3</v>
      </c>
      <c r="I26" s="78">
        <v>0</v>
      </c>
      <c r="J26" s="78">
        <v>0</v>
      </c>
      <c r="K26" s="78">
        <f t="shared" si="0"/>
        <v>0</v>
      </c>
    </row>
    <row r="27" spans="1:11" ht="14.25" customHeight="1">
      <c r="A27" s="397">
        <v>453</v>
      </c>
      <c r="B27" s="397">
        <v>3117</v>
      </c>
      <c r="C27" s="397">
        <v>6351</v>
      </c>
      <c r="D27" s="397">
        <v>2360444</v>
      </c>
      <c r="E27" s="397">
        <v>0</v>
      </c>
      <c r="F27" s="327" t="s">
        <v>769</v>
      </c>
      <c r="G27" s="78">
        <v>0</v>
      </c>
      <c r="H27" s="78">
        <v>803</v>
      </c>
      <c r="I27" s="78">
        <v>803</v>
      </c>
      <c r="J27" s="78">
        <v>0</v>
      </c>
      <c r="K27" s="78">
        <f t="shared" si="0"/>
        <v>100.00000000000001</v>
      </c>
    </row>
    <row r="28" spans="1:11" ht="14.25" customHeight="1">
      <c r="A28" s="327">
        <v>453</v>
      </c>
      <c r="B28" s="327">
        <v>3117</v>
      </c>
      <c r="C28" s="327">
        <v>6356</v>
      </c>
      <c r="D28" s="327">
        <v>2360444</v>
      </c>
      <c r="E28" s="327">
        <v>108100105</v>
      </c>
      <c r="F28" s="327" t="s">
        <v>650</v>
      </c>
      <c r="G28" s="63">
        <v>0</v>
      </c>
      <c r="H28" s="63">
        <v>546.2</v>
      </c>
      <c r="I28" s="63">
        <v>0</v>
      </c>
      <c r="J28" s="251">
        <v>0</v>
      </c>
      <c r="K28" s="251">
        <f t="shared" si="0"/>
        <v>0</v>
      </c>
    </row>
    <row r="29" spans="1:11" ht="14.25" customHeight="1">
      <c r="A29" s="327">
        <v>453</v>
      </c>
      <c r="B29" s="327">
        <v>3117</v>
      </c>
      <c r="C29" s="327">
        <v>6356</v>
      </c>
      <c r="D29" s="327">
        <v>2360444</v>
      </c>
      <c r="E29" s="326">
        <v>108517985</v>
      </c>
      <c r="F29" s="327" t="s">
        <v>650</v>
      </c>
      <c r="G29" s="63">
        <v>0</v>
      </c>
      <c r="H29" s="63">
        <v>682.7</v>
      </c>
      <c r="I29" s="63">
        <v>0</v>
      </c>
      <c r="J29" s="251">
        <v>0</v>
      </c>
      <c r="K29" s="251">
        <f aca="true" t="shared" si="1" ref="K29:K50">I29/H29%</f>
        <v>0</v>
      </c>
    </row>
    <row r="30" spans="1:11" ht="14.25" customHeight="1">
      <c r="A30" s="327">
        <v>454</v>
      </c>
      <c r="B30" s="327">
        <v>3111</v>
      </c>
      <c r="C30" s="327">
        <v>6351</v>
      </c>
      <c r="D30" s="327">
        <v>2360456</v>
      </c>
      <c r="E30" s="327">
        <v>0</v>
      </c>
      <c r="F30" s="327" t="s">
        <v>769</v>
      </c>
      <c r="G30" s="63">
        <v>0</v>
      </c>
      <c r="H30" s="63">
        <v>30</v>
      </c>
      <c r="I30" s="63">
        <v>30</v>
      </c>
      <c r="J30" s="251">
        <v>0</v>
      </c>
      <c r="K30" s="251">
        <f t="shared" si="1"/>
        <v>100</v>
      </c>
    </row>
    <row r="31" spans="1:11" ht="14.25" customHeight="1">
      <c r="A31" s="327">
        <v>454</v>
      </c>
      <c r="B31" s="327">
        <v>3111</v>
      </c>
      <c r="C31" s="327">
        <v>6356</v>
      </c>
      <c r="D31" s="327">
        <v>2360456</v>
      </c>
      <c r="E31" s="327">
        <v>108100105</v>
      </c>
      <c r="F31" s="327" t="s">
        <v>650</v>
      </c>
      <c r="G31" s="63">
        <v>0</v>
      </c>
      <c r="H31" s="63">
        <v>322.6</v>
      </c>
      <c r="I31" s="63">
        <v>0</v>
      </c>
      <c r="J31" s="251">
        <v>0</v>
      </c>
      <c r="K31" s="251">
        <f t="shared" si="1"/>
        <v>0</v>
      </c>
    </row>
    <row r="32" spans="1:11" ht="14.25" customHeight="1">
      <c r="A32" s="327">
        <v>454</v>
      </c>
      <c r="B32" s="327">
        <v>3111</v>
      </c>
      <c r="C32" s="327">
        <v>6356</v>
      </c>
      <c r="D32" s="326">
        <v>2360456</v>
      </c>
      <c r="E32" s="326">
        <v>108517985</v>
      </c>
      <c r="F32" s="327" t="s">
        <v>650</v>
      </c>
      <c r="G32" s="63">
        <v>0</v>
      </c>
      <c r="H32" s="63">
        <v>403.2</v>
      </c>
      <c r="I32" s="63">
        <v>0</v>
      </c>
      <c r="J32" s="251">
        <v>0</v>
      </c>
      <c r="K32" s="251">
        <f t="shared" si="1"/>
        <v>0</v>
      </c>
    </row>
    <row r="33" spans="1:11" ht="14.25" customHeight="1">
      <c r="A33" s="327">
        <v>454</v>
      </c>
      <c r="B33" s="327">
        <v>3111</v>
      </c>
      <c r="C33" s="327">
        <v>6351</v>
      </c>
      <c r="D33" s="326">
        <v>2360458</v>
      </c>
      <c r="E33" s="327">
        <v>108100077</v>
      </c>
      <c r="F33" s="327" t="s">
        <v>769</v>
      </c>
      <c r="G33" s="63">
        <v>0</v>
      </c>
      <c r="H33" s="63">
        <v>13.9</v>
      </c>
      <c r="I33" s="63">
        <v>13.9</v>
      </c>
      <c r="J33" s="251">
        <v>0</v>
      </c>
      <c r="K33" s="251">
        <f t="shared" si="1"/>
        <v>100</v>
      </c>
    </row>
    <row r="34" spans="1:11" ht="14.25" customHeight="1">
      <c r="A34" s="327">
        <v>454</v>
      </c>
      <c r="B34" s="327">
        <v>3111</v>
      </c>
      <c r="C34" s="327">
        <v>6356</v>
      </c>
      <c r="D34" s="326">
        <v>2360458</v>
      </c>
      <c r="E34" s="327">
        <v>108100105</v>
      </c>
      <c r="F34" s="327" t="s">
        <v>650</v>
      </c>
      <c r="G34" s="63">
        <v>0</v>
      </c>
      <c r="H34" s="63">
        <v>257</v>
      </c>
      <c r="I34" s="63">
        <v>0</v>
      </c>
      <c r="J34" s="251">
        <v>0</v>
      </c>
      <c r="K34" s="251">
        <f t="shared" si="1"/>
        <v>0</v>
      </c>
    </row>
    <row r="35" spans="1:11" ht="14.25" customHeight="1">
      <c r="A35" s="327">
        <v>454</v>
      </c>
      <c r="B35" s="327">
        <v>3111</v>
      </c>
      <c r="C35" s="327">
        <v>6356</v>
      </c>
      <c r="D35" s="326">
        <v>2360458</v>
      </c>
      <c r="E35" s="326">
        <v>108517985</v>
      </c>
      <c r="F35" s="327" t="s">
        <v>650</v>
      </c>
      <c r="G35" s="63">
        <v>0</v>
      </c>
      <c r="H35" s="63">
        <v>321.2</v>
      </c>
      <c r="I35" s="63">
        <v>0</v>
      </c>
      <c r="J35" s="251">
        <v>0</v>
      </c>
      <c r="K35" s="251">
        <f t="shared" si="1"/>
        <v>0</v>
      </c>
    </row>
    <row r="36" spans="1:11" ht="14.25" customHeight="1">
      <c r="A36" s="327">
        <v>454</v>
      </c>
      <c r="B36" s="327">
        <v>3111</v>
      </c>
      <c r="C36" s="327">
        <v>6356</v>
      </c>
      <c r="D36" s="326">
        <v>2360462</v>
      </c>
      <c r="E36" s="327">
        <v>108100105</v>
      </c>
      <c r="F36" s="327" t="s">
        <v>650</v>
      </c>
      <c r="G36" s="63">
        <v>0</v>
      </c>
      <c r="H36" s="63">
        <v>320.5</v>
      </c>
      <c r="I36" s="63">
        <v>0</v>
      </c>
      <c r="J36" s="251">
        <v>0</v>
      </c>
      <c r="K36" s="251">
        <f t="shared" si="1"/>
        <v>0</v>
      </c>
    </row>
    <row r="37" spans="1:11" ht="14.25" customHeight="1">
      <c r="A37" s="326">
        <v>454</v>
      </c>
      <c r="B37" s="326">
        <v>3111</v>
      </c>
      <c r="C37" s="326">
        <v>6356</v>
      </c>
      <c r="D37" s="326">
        <v>2360462</v>
      </c>
      <c r="E37" s="326">
        <v>108517985</v>
      </c>
      <c r="F37" s="326" t="s">
        <v>650</v>
      </c>
      <c r="G37" s="63">
        <v>0</v>
      </c>
      <c r="H37" s="63">
        <v>400.7</v>
      </c>
      <c r="I37" s="63">
        <v>0</v>
      </c>
      <c r="J37" s="251">
        <v>0</v>
      </c>
      <c r="K37" s="251">
        <f t="shared" si="1"/>
        <v>0</v>
      </c>
    </row>
    <row r="38" spans="1:11" ht="14.25" customHeight="1">
      <c r="A38" s="327">
        <v>454</v>
      </c>
      <c r="B38" s="327">
        <v>3111</v>
      </c>
      <c r="C38" s="327">
        <v>6356</v>
      </c>
      <c r="D38" s="326">
        <v>2360469</v>
      </c>
      <c r="E38" s="327">
        <v>108100105</v>
      </c>
      <c r="F38" s="327" t="s">
        <v>650</v>
      </c>
      <c r="G38" s="63">
        <v>0</v>
      </c>
      <c r="H38" s="63">
        <v>151</v>
      </c>
      <c r="I38" s="63">
        <v>0</v>
      </c>
      <c r="J38" s="251">
        <v>0</v>
      </c>
      <c r="K38" s="251">
        <f t="shared" si="1"/>
        <v>0</v>
      </c>
    </row>
    <row r="39" spans="1:11" ht="14.25" customHeight="1">
      <c r="A39" s="327">
        <v>454</v>
      </c>
      <c r="B39" s="327">
        <v>3111</v>
      </c>
      <c r="C39" s="327">
        <v>6356</v>
      </c>
      <c r="D39" s="326">
        <v>2360469</v>
      </c>
      <c r="E39" s="326">
        <v>108517985</v>
      </c>
      <c r="F39" s="327" t="s">
        <v>650</v>
      </c>
      <c r="G39" s="63">
        <v>0</v>
      </c>
      <c r="H39" s="63">
        <v>188.7</v>
      </c>
      <c r="I39" s="63">
        <v>0</v>
      </c>
      <c r="J39" s="251">
        <v>0</v>
      </c>
      <c r="K39" s="251">
        <f t="shared" si="1"/>
        <v>0</v>
      </c>
    </row>
    <row r="40" spans="1:11" ht="14.25" customHeight="1">
      <c r="A40" s="327">
        <v>454</v>
      </c>
      <c r="B40" s="327">
        <v>3111</v>
      </c>
      <c r="C40" s="327">
        <v>6356</v>
      </c>
      <c r="D40" s="326">
        <v>2360473</v>
      </c>
      <c r="E40" s="327">
        <v>108100105</v>
      </c>
      <c r="F40" s="327" t="s">
        <v>650</v>
      </c>
      <c r="G40" s="63">
        <v>0</v>
      </c>
      <c r="H40" s="63">
        <v>289.9</v>
      </c>
      <c r="I40" s="63">
        <v>0</v>
      </c>
      <c r="J40" s="251">
        <v>0</v>
      </c>
      <c r="K40" s="251">
        <f t="shared" si="1"/>
        <v>0</v>
      </c>
    </row>
    <row r="41" spans="1:11" ht="14.25" customHeight="1">
      <c r="A41" s="327">
        <v>454</v>
      </c>
      <c r="B41" s="327">
        <v>3111</v>
      </c>
      <c r="C41" s="327">
        <v>6356</v>
      </c>
      <c r="D41" s="326">
        <v>2360473</v>
      </c>
      <c r="E41" s="326">
        <v>108517985</v>
      </c>
      <c r="F41" s="327" t="s">
        <v>650</v>
      </c>
      <c r="G41" s="63">
        <v>0</v>
      </c>
      <c r="H41" s="63">
        <v>362.4</v>
      </c>
      <c r="I41" s="63">
        <v>0</v>
      </c>
      <c r="J41" s="251">
        <v>0</v>
      </c>
      <c r="K41" s="251">
        <f t="shared" si="1"/>
        <v>0</v>
      </c>
    </row>
    <row r="42" spans="1:11" ht="14.25" customHeight="1">
      <c r="A42" s="327">
        <v>454</v>
      </c>
      <c r="B42" s="327">
        <v>3111</v>
      </c>
      <c r="C42" s="327">
        <v>6351</v>
      </c>
      <c r="D42" s="326">
        <v>2360495</v>
      </c>
      <c r="E42" s="327">
        <v>0</v>
      </c>
      <c r="F42" s="327" t="s">
        <v>769</v>
      </c>
      <c r="G42" s="63">
        <v>0</v>
      </c>
      <c r="H42" s="63">
        <v>160</v>
      </c>
      <c r="I42" s="63">
        <v>160</v>
      </c>
      <c r="J42" s="251">
        <v>0</v>
      </c>
      <c r="K42" s="251">
        <f t="shared" si="1"/>
        <v>100</v>
      </c>
    </row>
    <row r="43" spans="1:11" ht="14.25" customHeight="1">
      <c r="A43" s="327">
        <v>454</v>
      </c>
      <c r="B43" s="327">
        <v>3111</v>
      </c>
      <c r="C43" s="327">
        <v>6356</v>
      </c>
      <c r="D43" s="326">
        <v>2360495</v>
      </c>
      <c r="E43" s="327">
        <v>108100105</v>
      </c>
      <c r="F43" s="327" t="s">
        <v>650</v>
      </c>
      <c r="G43" s="63">
        <v>0</v>
      </c>
      <c r="H43" s="63">
        <v>228.5</v>
      </c>
      <c r="I43" s="63">
        <v>0</v>
      </c>
      <c r="J43" s="251">
        <v>0</v>
      </c>
      <c r="K43" s="251">
        <f t="shared" si="1"/>
        <v>0</v>
      </c>
    </row>
    <row r="44" spans="1:11" ht="14.25" customHeight="1">
      <c r="A44" s="327">
        <v>454</v>
      </c>
      <c r="B44" s="327">
        <v>3111</v>
      </c>
      <c r="C44" s="327">
        <v>6356</v>
      </c>
      <c r="D44" s="326">
        <v>2360495</v>
      </c>
      <c r="E44" s="326">
        <v>108517985</v>
      </c>
      <c r="F44" s="327" t="s">
        <v>650</v>
      </c>
      <c r="G44" s="63">
        <v>0</v>
      </c>
      <c r="H44" s="63">
        <v>285.7</v>
      </c>
      <c r="I44" s="63">
        <v>0</v>
      </c>
      <c r="J44" s="251">
        <v>0</v>
      </c>
      <c r="K44" s="251">
        <f t="shared" si="1"/>
        <v>0</v>
      </c>
    </row>
    <row r="45" spans="1:11" ht="14.25" customHeight="1">
      <c r="A45" s="327">
        <v>454</v>
      </c>
      <c r="B45" s="327">
        <v>3111</v>
      </c>
      <c r="C45" s="327">
        <v>6351</v>
      </c>
      <c r="D45" s="326">
        <v>2360507</v>
      </c>
      <c r="E45" s="326">
        <v>0</v>
      </c>
      <c r="F45" s="327" t="s">
        <v>769</v>
      </c>
      <c r="G45" s="63">
        <v>0</v>
      </c>
      <c r="H45" s="63">
        <v>45</v>
      </c>
      <c r="I45" s="63">
        <v>45</v>
      </c>
      <c r="J45" s="251">
        <v>0</v>
      </c>
      <c r="K45" s="251">
        <f t="shared" si="1"/>
        <v>100</v>
      </c>
    </row>
    <row r="46" spans="1:11" ht="14.25" customHeight="1">
      <c r="A46" s="326">
        <v>454</v>
      </c>
      <c r="B46" s="326">
        <v>3111</v>
      </c>
      <c r="C46" s="326">
        <v>6356</v>
      </c>
      <c r="D46" s="326">
        <v>2360507</v>
      </c>
      <c r="E46" s="326">
        <v>108100105</v>
      </c>
      <c r="F46" s="326" t="s">
        <v>650</v>
      </c>
      <c r="G46" s="63">
        <v>0</v>
      </c>
      <c r="H46" s="63">
        <v>345.6</v>
      </c>
      <c r="I46" s="63">
        <v>0</v>
      </c>
      <c r="J46" s="251">
        <v>0</v>
      </c>
      <c r="K46" s="251">
        <f t="shared" si="1"/>
        <v>0</v>
      </c>
    </row>
    <row r="47" spans="1:11" ht="14.25" customHeight="1">
      <c r="A47" s="327">
        <v>454</v>
      </c>
      <c r="B47" s="327">
        <v>3111</v>
      </c>
      <c r="C47" s="327">
        <v>6356</v>
      </c>
      <c r="D47" s="326">
        <v>2360507</v>
      </c>
      <c r="E47" s="326">
        <v>108517985</v>
      </c>
      <c r="F47" s="327" t="s">
        <v>650</v>
      </c>
      <c r="G47" s="63">
        <v>0</v>
      </c>
      <c r="H47" s="63">
        <v>432</v>
      </c>
      <c r="I47" s="63">
        <v>0</v>
      </c>
      <c r="J47" s="251">
        <v>0</v>
      </c>
      <c r="K47" s="251">
        <f t="shared" si="1"/>
        <v>0</v>
      </c>
    </row>
    <row r="48" spans="1:11" ht="14.25" customHeight="1">
      <c r="A48" s="327">
        <v>454</v>
      </c>
      <c r="B48" s="327">
        <v>3111</v>
      </c>
      <c r="C48" s="327">
        <v>6356</v>
      </c>
      <c r="D48" s="326">
        <v>2541004</v>
      </c>
      <c r="E48" s="327">
        <v>108100105</v>
      </c>
      <c r="F48" s="327" t="s">
        <v>650</v>
      </c>
      <c r="G48" s="63">
        <v>0</v>
      </c>
      <c r="H48" s="63">
        <v>555</v>
      </c>
      <c r="I48" s="63">
        <v>251.84</v>
      </c>
      <c r="J48" s="251">
        <v>0</v>
      </c>
      <c r="K48" s="251">
        <f t="shared" si="1"/>
        <v>45.37657657657658</v>
      </c>
    </row>
    <row r="49" spans="1:11" ht="14.25" customHeight="1" thickBot="1">
      <c r="A49" s="327">
        <v>454</v>
      </c>
      <c r="B49" s="327">
        <v>3111</v>
      </c>
      <c r="C49" s="327">
        <v>6356</v>
      </c>
      <c r="D49" s="326">
        <v>2541004</v>
      </c>
      <c r="E49" s="326">
        <v>108517985</v>
      </c>
      <c r="F49" s="327" t="s">
        <v>650</v>
      </c>
      <c r="G49" s="63">
        <v>0</v>
      </c>
      <c r="H49" s="63">
        <v>693.8</v>
      </c>
      <c r="I49" s="63">
        <v>314.79</v>
      </c>
      <c r="J49" s="253">
        <v>0</v>
      </c>
      <c r="K49" s="253">
        <f t="shared" si="1"/>
        <v>45.37186509080427</v>
      </c>
    </row>
    <row r="50" spans="1:11" ht="13.5" thickBot="1">
      <c r="A50" s="9" t="s">
        <v>289</v>
      </c>
      <c r="B50" s="10"/>
      <c r="C50" s="10"/>
      <c r="D50" s="10"/>
      <c r="E50" s="10"/>
      <c r="F50" s="14"/>
      <c r="G50" s="65">
        <f>SUM(G3:G49)</f>
        <v>0</v>
      </c>
      <c r="H50" s="65">
        <f>SUM(H3:H49)</f>
        <v>20560.300000000003</v>
      </c>
      <c r="I50" s="65">
        <f>SUM(I3:I49)</f>
        <v>3747.2400000000002</v>
      </c>
      <c r="J50" s="245">
        <v>0</v>
      </c>
      <c r="K50" s="246">
        <f t="shared" si="1"/>
        <v>18.225609548498802</v>
      </c>
    </row>
    <row r="51" spans="1:11" ht="12.75">
      <c r="A51" s="13"/>
      <c r="B51" s="15"/>
      <c r="C51" s="15"/>
      <c r="D51" s="15"/>
      <c r="E51" s="15"/>
      <c r="F51" s="15"/>
      <c r="G51" s="67"/>
      <c r="H51" s="67"/>
      <c r="I51" s="67"/>
      <c r="J51" s="274"/>
      <c r="K51" s="274"/>
    </row>
    <row r="52" spans="1:11" ht="12.75">
      <c r="A52" s="351" t="s">
        <v>612</v>
      </c>
      <c r="B52" s="23"/>
      <c r="C52" s="23"/>
      <c r="D52" s="23"/>
      <c r="E52" s="23"/>
      <c r="F52" s="23"/>
      <c r="G52" s="67"/>
      <c r="H52" s="67"/>
      <c r="I52" s="67"/>
      <c r="J52" s="347"/>
      <c r="K52" s="347"/>
    </row>
    <row r="53" spans="1:11" ht="58.5" customHeight="1">
      <c r="A53" s="743" t="s">
        <v>1040</v>
      </c>
      <c r="B53" s="726"/>
      <c r="C53" s="726"/>
      <c r="D53" s="726"/>
      <c r="E53" s="726"/>
      <c r="F53" s="726"/>
      <c r="G53" s="726"/>
      <c r="H53" s="713"/>
      <c r="I53" s="713"/>
      <c r="J53" s="713"/>
      <c r="K53" s="713"/>
    </row>
    <row r="54" spans="1:11" ht="12.75" customHeight="1">
      <c r="A54" s="31"/>
      <c r="B54" s="21"/>
      <c r="C54" s="21"/>
      <c r="D54" s="21"/>
      <c r="E54" s="21"/>
      <c r="F54" s="21"/>
      <c r="G54" s="21"/>
      <c r="H54" s="21"/>
      <c r="I54" s="21"/>
      <c r="J54" s="21"/>
      <c r="K54" s="21"/>
    </row>
    <row r="55" spans="1:11" ht="12.75">
      <c r="A55" s="21"/>
      <c r="B55" s="21"/>
      <c r="C55" s="21"/>
      <c r="D55" s="21"/>
      <c r="E55" s="21"/>
      <c r="F55" s="21"/>
      <c r="G55" s="21"/>
      <c r="H55" s="21"/>
      <c r="I55" s="21"/>
      <c r="J55" s="21"/>
      <c r="K55" s="21"/>
    </row>
  </sheetData>
  <sheetProtection/>
  <mergeCells count="1">
    <mergeCell ref="A53:K53"/>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2.xml><?xml version="1.0" encoding="utf-8"?>
<worksheet xmlns="http://schemas.openxmlformats.org/spreadsheetml/2006/main" xmlns:r="http://schemas.openxmlformats.org/officeDocument/2006/relationships">
  <dimension ref="A1:K17"/>
  <sheetViews>
    <sheetView zoomScalePageLayoutView="0" workbookViewId="0" topLeftCell="A1">
      <selection activeCell="B94" sqref="B94"/>
    </sheetView>
  </sheetViews>
  <sheetFormatPr defaultColWidth="9.00390625" defaultRowHeight="12.75"/>
  <cols>
    <col min="1" max="1" width="5.625" style="0" customWidth="1"/>
    <col min="2" max="2" width="7.00390625" style="0" customWidth="1"/>
    <col min="3" max="3" width="6.50390625" style="0" customWidth="1"/>
    <col min="4" max="4" width="6.625" style="0" customWidth="1"/>
    <col min="5" max="5" width="9.625" style="0" customWidth="1"/>
    <col min="6" max="6" width="30.125" style="0" customWidth="1"/>
    <col min="7" max="7" width="11.375" style="0" customWidth="1"/>
    <col min="8" max="8" width="11.50390625" style="0" customWidth="1"/>
    <col min="9" max="9" width="18.375" style="0" customWidth="1"/>
  </cols>
  <sheetData>
    <row r="1" ht="33" customHeight="1" thickBot="1">
      <c r="A1" s="1" t="s">
        <v>149</v>
      </c>
    </row>
    <row r="2" spans="1:11" ht="13.5" thickBot="1">
      <c r="A2" s="8" t="s">
        <v>235</v>
      </c>
      <c r="B2" s="4" t="s">
        <v>236</v>
      </c>
      <c r="C2" s="4" t="s">
        <v>36</v>
      </c>
      <c r="D2" s="4" t="s">
        <v>282</v>
      </c>
      <c r="E2" s="4" t="s">
        <v>283</v>
      </c>
      <c r="F2" s="26" t="s">
        <v>284</v>
      </c>
      <c r="G2" s="19" t="s">
        <v>253</v>
      </c>
      <c r="H2" s="19" t="s">
        <v>254</v>
      </c>
      <c r="I2" s="19" t="s">
        <v>255</v>
      </c>
      <c r="J2" s="209" t="s">
        <v>256</v>
      </c>
      <c r="K2" s="209" t="s">
        <v>257</v>
      </c>
    </row>
    <row r="3" spans="1:11" ht="12.75">
      <c r="A3" s="327">
        <v>260</v>
      </c>
      <c r="B3" s="327">
        <v>3745</v>
      </c>
      <c r="C3" s="327">
        <v>6121</v>
      </c>
      <c r="D3" s="327">
        <v>60</v>
      </c>
      <c r="E3" s="327">
        <v>0</v>
      </c>
      <c r="F3" s="3" t="s">
        <v>94</v>
      </c>
      <c r="G3" s="66">
        <v>1500</v>
      </c>
      <c r="H3" s="66">
        <v>1732</v>
      </c>
      <c r="I3" s="66">
        <v>1731.95</v>
      </c>
      <c r="J3" s="89">
        <f>I3/G3%</f>
        <v>115.46333333333334</v>
      </c>
      <c r="K3" s="89">
        <f aca="true" t="shared" si="0" ref="K3:K8">I3/H3%</f>
        <v>99.99711316397229</v>
      </c>
    </row>
    <row r="4" spans="1:11" ht="12.75">
      <c r="A4" s="326">
        <v>260</v>
      </c>
      <c r="B4" s="326">
        <v>3745</v>
      </c>
      <c r="C4" s="326">
        <v>6121</v>
      </c>
      <c r="D4" s="326">
        <v>80766</v>
      </c>
      <c r="E4" s="326">
        <v>84</v>
      </c>
      <c r="F4" s="2" t="s">
        <v>94</v>
      </c>
      <c r="G4" s="63">
        <v>0</v>
      </c>
      <c r="H4" s="63">
        <v>7000</v>
      </c>
      <c r="I4" s="63">
        <v>7000</v>
      </c>
      <c r="J4" s="251">
        <v>0</v>
      </c>
      <c r="K4" s="251">
        <f t="shared" si="0"/>
        <v>100</v>
      </c>
    </row>
    <row r="5" spans="1:11" ht="12.75">
      <c r="A5" s="326">
        <v>260</v>
      </c>
      <c r="B5" s="326">
        <v>3745</v>
      </c>
      <c r="C5" s="326">
        <v>6121</v>
      </c>
      <c r="D5" s="326">
        <v>80861</v>
      </c>
      <c r="E5" s="326">
        <v>90</v>
      </c>
      <c r="F5" s="2" t="s">
        <v>94</v>
      </c>
      <c r="G5" s="63">
        <v>0</v>
      </c>
      <c r="H5" s="63">
        <v>1000</v>
      </c>
      <c r="I5" s="594">
        <v>998.44</v>
      </c>
      <c r="J5" s="251">
        <v>0</v>
      </c>
      <c r="K5" s="251">
        <f t="shared" si="0"/>
        <v>99.84400000000001</v>
      </c>
    </row>
    <row r="6" spans="1:11" ht="12.75">
      <c r="A6" s="326">
        <v>260</v>
      </c>
      <c r="B6" s="326">
        <v>3745</v>
      </c>
      <c r="C6" s="326">
        <v>6121</v>
      </c>
      <c r="D6" s="326">
        <v>80906</v>
      </c>
      <c r="E6" s="326">
        <v>90</v>
      </c>
      <c r="F6" s="2" t="s">
        <v>94</v>
      </c>
      <c r="G6" s="63">
        <v>0</v>
      </c>
      <c r="H6" s="63">
        <v>1000</v>
      </c>
      <c r="I6" s="63">
        <v>1000</v>
      </c>
      <c r="J6" s="251">
        <v>0</v>
      </c>
      <c r="K6" s="251">
        <f t="shared" si="0"/>
        <v>100</v>
      </c>
    </row>
    <row r="7" spans="1:11" ht="13.5" thickBot="1">
      <c r="A7" s="627">
        <v>260</v>
      </c>
      <c r="B7" s="627">
        <v>3745</v>
      </c>
      <c r="C7" s="627">
        <v>6121</v>
      </c>
      <c r="D7" s="627">
        <v>81130</v>
      </c>
      <c r="E7" s="627">
        <v>84</v>
      </c>
      <c r="F7" s="2" t="s">
        <v>94</v>
      </c>
      <c r="G7" s="75">
        <v>0</v>
      </c>
      <c r="H7" s="75">
        <v>3000</v>
      </c>
      <c r="I7" s="75">
        <v>3000</v>
      </c>
      <c r="J7" s="253">
        <v>0</v>
      </c>
      <c r="K7" s="251">
        <f t="shared" si="0"/>
        <v>100</v>
      </c>
    </row>
    <row r="8" spans="1:11" ht="13.5" thickBot="1">
      <c r="A8" s="9" t="s">
        <v>289</v>
      </c>
      <c r="B8" s="10"/>
      <c r="C8" s="10"/>
      <c r="D8" s="10"/>
      <c r="E8" s="10"/>
      <c r="F8" s="14"/>
      <c r="G8" s="65">
        <f>SUM(G3:G7)</f>
        <v>1500</v>
      </c>
      <c r="H8" s="65">
        <f>SUM(H3:H7)</f>
        <v>13732</v>
      </c>
      <c r="I8" s="65">
        <f>SUM(I3:I7)</f>
        <v>13730.390000000001</v>
      </c>
      <c r="J8" s="245">
        <v>0</v>
      </c>
      <c r="K8" s="246">
        <f t="shared" si="0"/>
        <v>99.98827556073407</v>
      </c>
    </row>
    <row r="9" spans="7:9" ht="12.75">
      <c r="G9" s="21"/>
      <c r="H9" s="21"/>
      <c r="I9" s="21"/>
    </row>
    <row r="10" spans="1:11" ht="12.75">
      <c r="A10" s="58" t="s">
        <v>686</v>
      </c>
      <c r="B10" s="21"/>
      <c r="C10" s="21"/>
      <c r="D10" s="21"/>
      <c r="E10" s="21"/>
      <c r="F10" s="21"/>
      <c r="G10" s="21"/>
      <c r="H10" s="21"/>
      <c r="I10" s="21"/>
      <c r="J10" s="21"/>
      <c r="K10" s="21"/>
    </row>
    <row r="11" spans="1:11" ht="40.5" customHeight="1">
      <c r="A11" s="743" t="s">
        <v>824</v>
      </c>
      <c r="B11" s="726"/>
      <c r="C11" s="726"/>
      <c r="D11" s="726"/>
      <c r="E11" s="726"/>
      <c r="F11" s="726"/>
      <c r="G11" s="726"/>
      <c r="H11" s="713"/>
      <c r="I11" s="713"/>
      <c r="J11" s="713"/>
      <c r="K11" s="713"/>
    </row>
    <row r="12" spans="1:11" ht="9.75" customHeight="1">
      <c r="A12" s="60"/>
      <c r="B12" s="59"/>
      <c r="C12" s="59"/>
      <c r="D12" s="59"/>
      <c r="E12" s="59"/>
      <c r="F12" s="59"/>
      <c r="G12" s="59"/>
      <c r="H12" s="313"/>
      <c r="I12" s="313"/>
      <c r="J12" s="313"/>
      <c r="K12" s="313"/>
    </row>
    <row r="13" spans="1:11" ht="12.75">
      <c r="A13" s="606" t="s">
        <v>786</v>
      </c>
      <c r="B13" s="21"/>
      <c r="C13" s="21"/>
      <c r="D13" s="21"/>
      <c r="E13" s="21"/>
      <c r="F13" s="21"/>
      <c r="G13" s="21"/>
      <c r="H13" s="21"/>
      <c r="I13" s="21"/>
      <c r="J13" s="21"/>
      <c r="K13" s="21"/>
    </row>
    <row r="14" spans="1:11" ht="41.25" customHeight="1">
      <c r="A14" s="743" t="s">
        <v>825</v>
      </c>
      <c r="B14" s="726"/>
      <c r="C14" s="726"/>
      <c r="D14" s="726"/>
      <c r="E14" s="726"/>
      <c r="F14" s="726"/>
      <c r="G14" s="726"/>
      <c r="H14" s="713"/>
      <c r="I14" s="713"/>
      <c r="J14" s="713"/>
      <c r="K14" s="713"/>
    </row>
    <row r="15" spans="1:11" ht="12.75">
      <c r="A15" s="21"/>
      <c r="B15" s="21"/>
      <c r="C15" s="21"/>
      <c r="D15" s="21"/>
      <c r="E15" s="21"/>
      <c r="F15" s="21"/>
      <c r="G15" s="21"/>
      <c r="H15" s="21"/>
      <c r="I15" s="21"/>
      <c r="J15" s="21"/>
      <c r="K15" s="21"/>
    </row>
    <row r="16" spans="1:11" ht="12.75">
      <c r="A16" s="21"/>
      <c r="B16" s="21"/>
      <c r="C16" s="21"/>
      <c r="D16" s="21"/>
      <c r="E16" s="21"/>
      <c r="F16" s="21"/>
      <c r="G16" s="21"/>
      <c r="H16" s="21"/>
      <c r="I16" s="21"/>
      <c r="J16" s="21"/>
      <c r="K16" s="21"/>
    </row>
    <row r="17" ht="12.75">
      <c r="I17" s="21"/>
    </row>
  </sheetData>
  <sheetProtection/>
  <mergeCells count="2">
    <mergeCell ref="A11:K11"/>
    <mergeCell ref="A14:K14"/>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3.xml><?xml version="1.0" encoding="utf-8"?>
<worksheet xmlns="http://schemas.openxmlformats.org/spreadsheetml/2006/main" xmlns:r="http://schemas.openxmlformats.org/officeDocument/2006/relationships">
  <dimension ref="A1:K13"/>
  <sheetViews>
    <sheetView zoomScalePageLayoutView="0" workbookViewId="0" topLeftCell="A1">
      <selection activeCell="B94" sqref="B94"/>
    </sheetView>
  </sheetViews>
  <sheetFormatPr defaultColWidth="9.00390625" defaultRowHeight="12.75"/>
  <cols>
    <col min="1" max="1" width="5.625" style="0" customWidth="1"/>
    <col min="2" max="2" width="7.00390625" style="0" customWidth="1"/>
    <col min="3" max="3" width="6.50390625" style="0" customWidth="1"/>
    <col min="4" max="4" width="6.625" style="0" customWidth="1"/>
    <col min="5" max="5" width="9.625" style="0" customWidth="1"/>
    <col min="6" max="6" width="30.125" style="0" customWidth="1"/>
    <col min="7" max="7" width="11.375" style="0" customWidth="1"/>
    <col min="8" max="8" width="11.50390625" style="0" customWidth="1"/>
    <col min="9" max="9" width="18.375" style="0" customWidth="1"/>
  </cols>
  <sheetData>
    <row r="1" ht="33" customHeight="1" thickBot="1">
      <c r="A1" s="1" t="s">
        <v>704</v>
      </c>
    </row>
    <row r="2" spans="1:11" ht="13.5" thickBot="1">
      <c r="A2" s="8" t="s">
        <v>235</v>
      </c>
      <c r="B2" s="4" t="s">
        <v>236</v>
      </c>
      <c r="C2" s="4" t="s">
        <v>36</v>
      </c>
      <c r="D2" s="4" t="s">
        <v>282</v>
      </c>
      <c r="E2" s="4" t="s">
        <v>283</v>
      </c>
      <c r="F2" s="26" t="s">
        <v>284</v>
      </c>
      <c r="G2" s="19" t="s">
        <v>253</v>
      </c>
      <c r="H2" s="19" t="s">
        <v>254</v>
      </c>
      <c r="I2" s="19" t="s">
        <v>255</v>
      </c>
      <c r="J2" s="209" t="s">
        <v>256</v>
      </c>
      <c r="K2" s="209" t="s">
        <v>257</v>
      </c>
    </row>
    <row r="3" spans="1:11" ht="12.75">
      <c r="A3" s="327">
        <v>743</v>
      </c>
      <c r="B3" s="327">
        <v>5512</v>
      </c>
      <c r="C3" s="327">
        <v>6122</v>
      </c>
      <c r="D3" s="327">
        <v>80899</v>
      </c>
      <c r="E3" s="327">
        <v>84</v>
      </c>
      <c r="F3" s="3" t="s">
        <v>550</v>
      </c>
      <c r="G3" s="66">
        <v>0</v>
      </c>
      <c r="H3" s="66">
        <v>65</v>
      </c>
      <c r="I3" s="66">
        <v>65</v>
      </c>
      <c r="J3" s="89">
        <v>0</v>
      </c>
      <c r="K3" s="89">
        <f>I3/H3%</f>
        <v>100</v>
      </c>
    </row>
    <row r="4" spans="1:11" ht="12.75">
      <c r="A4" s="326">
        <v>743</v>
      </c>
      <c r="B4" s="326">
        <v>5512</v>
      </c>
      <c r="C4" s="326">
        <v>6122</v>
      </c>
      <c r="D4" s="326">
        <v>81000</v>
      </c>
      <c r="E4" s="326">
        <v>84</v>
      </c>
      <c r="F4" s="2" t="s">
        <v>550</v>
      </c>
      <c r="G4" s="63">
        <v>0</v>
      </c>
      <c r="H4" s="63">
        <v>65</v>
      </c>
      <c r="I4" s="63">
        <v>65</v>
      </c>
      <c r="J4" s="251">
        <v>0</v>
      </c>
      <c r="K4" s="251">
        <f>I4/H4%</f>
        <v>100</v>
      </c>
    </row>
    <row r="5" spans="1:11" ht="12.75">
      <c r="A5" s="326">
        <v>743</v>
      </c>
      <c r="B5" s="326">
        <v>5512</v>
      </c>
      <c r="C5" s="326">
        <v>6122</v>
      </c>
      <c r="D5" s="326">
        <v>81098</v>
      </c>
      <c r="E5" s="326">
        <v>84</v>
      </c>
      <c r="F5" s="2" t="s">
        <v>550</v>
      </c>
      <c r="G5" s="63">
        <v>0</v>
      </c>
      <c r="H5" s="63">
        <v>450</v>
      </c>
      <c r="I5" s="63">
        <v>450</v>
      </c>
      <c r="J5" s="251">
        <v>0</v>
      </c>
      <c r="K5" s="251">
        <f>I5/H5%</f>
        <v>100</v>
      </c>
    </row>
    <row r="6" spans="1:11" ht="13.5" thickBot="1">
      <c r="A6" s="627">
        <v>743</v>
      </c>
      <c r="B6" s="627">
        <v>5512</v>
      </c>
      <c r="C6" s="627">
        <v>6122</v>
      </c>
      <c r="D6" s="627">
        <v>81099</v>
      </c>
      <c r="E6" s="627">
        <v>84</v>
      </c>
      <c r="F6" s="2" t="s">
        <v>550</v>
      </c>
      <c r="G6" s="75">
        <v>0</v>
      </c>
      <c r="H6" s="75">
        <v>55</v>
      </c>
      <c r="I6" s="75">
        <v>55</v>
      </c>
      <c r="J6" s="253">
        <v>0</v>
      </c>
      <c r="K6" s="251">
        <f>I6/H6%</f>
        <v>99.99999999999999</v>
      </c>
    </row>
    <row r="7" spans="1:11" ht="13.5" thickBot="1">
      <c r="A7" s="9" t="s">
        <v>289</v>
      </c>
      <c r="B7" s="10"/>
      <c r="C7" s="10"/>
      <c r="D7" s="10"/>
      <c r="E7" s="10"/>
      <c r="F7" s="14"/>
      <c r="G7" s="65">
        <f>SUM(G3:G6)</f>
        <v>0</v>
      </c>
      <c r="H7" s="65">
        <f>SUM(H3:H6)</f>
        <v>635</v>
      </c>
      <c r="I7" s="65">
        <f>SUM(I3:I6)</f>
        <v>635</v>
      </c>
      <c r="J7" s="245">
        <v>0</v>
      </c>
      <c r="K7" s="246">
        <f>I7/H7%</f>
        <v>100</v>
      </c>
    </row>
    <row r="8" spans="7:9" ht="12.75">
      <c r="G8" s="21"/>
      <c r="H8" s="21"/>
      <c r="I8" s="21"/>
    </row>
    <row r="9" spans="1:11" ht="12.75">
      <c r="A9" s="58" t="s">
        <v>711</v>
      </c>
      <c r="B9" s="21"/>
      <c r="C9" s="21"/>
      <c r="D9" s="21"/>
      <c r="E9" s="21"/>
      <c r="F9" s="21"/>
      <c r="G9" s="21"/>
      <c r="H9" s="21"/>
      <c r="I9" s="21"/>
      <c r="J9" s="21"/>
      <c r="K9" s="21"/>
    </row>
    <row r="10" spans="1:11" ht="30.75" customHeight="1">
      <c r="A10" s="743" t="s">
        <v>800</v>
      </c>
      <c r="B10" s="726"/>
      <c r="C10" s="726"/>
      <c r="D10" s="726"/>
      <c r="E10" s="726"/>
      <c r="F10" s="726"/>
      <c r="G10" s="726"/>
      <c r="H10" s="713"/>
      <c r="I10" s="713"/>
      <c r="J10" s="713"/>
      <c r="K10" s="713"/>
    </row>
    <row r="11" spans="1:11" ht="9.75" customHeight="1">
      <c r="A11" s="60"/>
      <c r="B11" s="59"/>
      <c r="C11" s="59"/>
      <c r="D11" s="59"/>
      <c r="E11" s="59"/>
      <c r="F11" s="59"/>
      <c r="G11" s="59"/>
      <c r="H11" s="313"/>
      <c r="I11" s="313"/>
      <c r="J11" s="313"/>
      <c r="K11" s="313"/>
    </row>
    <row r="12" spans="1:11" ht="12.75">
      <c r="A12" s="21"/>
      <c r="B12" s="21"/>
      <c r="C12" s="21"/>
      <c r="D12" s="21"/>
      <c r="E12" s="21"/>
      <c r="F12" s="21"/>
      <c r="G12" s="21"/>
      <c r="H12" s="21"/>
      <c r="I12" s="21"/>
      <c r="J12" s="21"/>
      <c r="K12" s="21"/>
    </row>
    <row r="13" spans="1:11" ht="12.75">
      <c r="A13" s="21"/>
      <c r="B13" s="21"/>
      <c r="C13" s="21"/>
      <c r="D13" s="21"/>
      <c r="E13" s="21"/>
      <c r="F13" s="21"/>
      <c r="G13" s="21"/>
      <c r="H13" s="21"/>
      <c r="I13" s="21"/>
      <c r="J13" s="21"/>
      <c r="K13" s="21"/>
    </row>
  </sheetData>
  <sheetProtection/>
  <mergeCells count="1">
    <mergeCell ref="A10:K10"/>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4.xml><?xml version="1.0" encoding="utf-8"?>
<worksheet xmlns="http://schemas.openxmlformats.org/spreadsheetml/2006/main" xmlns:r="http://schemas.openxmlformats.org/officeDocument/2006/relationships">
  <dimension ref="A1:M16"/>
  <sheetViews>
    <sheetView zoomScalePageLayoutView="0" workbookViewId="0" topLeftCell="A1">
      <selection activeCell="L14" sqref="L14"/>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29.375" style="0" customWidth="1"/>
    <col min="7" max="7" width="11.875" style="0" customWidth="1"/>
    <col min="8" max="8" width="12.50390625" style="0" customWidth="1"/>
    <col min="9" max="9" width="18.625" style="0" customWidth="1"/>
  </cols>
  <sheetData>
    <row r="1" ht="31.5" customHeight="1" thickBot="1">
      <c r="A1" s="1" t="s">
        <v>549</v>
      </c>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4.25" customHeight="1">
      <c r="A3" s="383">
        <v>925</v>
      </c>
      <c r="B3" s="325">
        <v>6171</v>
      </c>
      <c r="C3" s="325">
        <v>6122</v>
      </c>
      <c r="D3" s="325">
        <v>25</v>
      </c>
      <c r="E3" s="325">
        <v>0</v>
      </c>
      <c r="F3" s="328" t="s">
        <v>550</v>
      </c>
      <c r="G3" s="63">
        <v>1000</v>
      </c>
      <c r="H3" s="63">
        <v>1589</v>
      </c>
      <c r="I3" s="63">
        <v>1581.92</v>
      </c>
      <c r="J3" s="253">
        <f>I3/G3%</f>
        <v>158.192</v>
      </c>
      <c r="K3" s="253">
        <f>I3/H3%</f>
        <v>99.55443675267463</v>
      </c>
    </row>
    <row r="4" spans="1:11" ht="14.25" customHeight="1">
      <c r="A4" s="325">
        <v>925</v>
      </c>
      <c r="B4" s="326">
        <v>6171</v>
      </c>
      <c r="C4" s="326">
        <v>6122</v>
      </c>
      <c r="D4" s="326">
        <v>25</v>
      </c>
      <c r="E4" s="326">
        <v>10</v>
      </c>
      <c r="F4" s="326" t="s">
        <v>550</v>
      </c>
      <c r="G4" s="63">
        <v>0</v>
      </c>
      <c r="H4" s="63">
        <v>850</v>
      </c>
      <c r="I4" s="63">
        <v>834.78</v>
      </c>
      <c r="J4" s="253">
        <v>0</v>
      </c>
      <c r="K4" s="253">
        <f>I4/H4%</f>
        <v>98.20941176470588</v>
      </c>
    </row>
    <row r="5" spans="1:13" ht="13.5" thickBot="1">
      <c r="A5" s="6">
        <v>926</v>
      </c>
      <c r="B5" s="6">
        <v>6171</v>
      </c>
      <c r="C5" s="6">
        <v>6123</v>
      </c>
      <c r="D5" s="6">
        <v>26</v>
      </c>
      <c r="E5" s="6">
        <v>0</v>
      </c>
      <c r="F5" s="6" t="s">
        <v>551</v>
      </c>
      <c r="G5" s="63">
        <v>1500</v>
      </c>
      <c r="H5" s="63">
        <v>1501</v>
      </c>
      <c r="I5" s="63">
        <v>1500.6</v>
      </c>
      <c r="J5" s="253">
        <f>I5/G5%</f>
        <v>100.03999999999999</v>
      </c>
      <c r="K5" s="253">
        <f>I5/H5%</f>
        <v>99.97335109926715</v>
      </c>
      <c r="M5" s="21"/>
    </row>
    <row r="6" spans="1:11" ht="13.5" thickBot="1">
      <c r="A6" s="9" t="s">
        <v>289</v>
      </c>
      <c r="B6" s="10"/>
      <c r="C6" s="10"/>
      <c r="D6" s="10"/>
      <c r="E6" s="10"/>
      <c r="F6" s="14"/>
      <c r="G6" s="65">
        <f>SUM(G3:G5)</f>
        <v>2500</v>
      </c>
      <c r="H6" s="65">
        <f>SUM(H3:H5)</f>
        <v>3940</v>
      </c>
      <c r="I6" s="65">
        <f>SUM(I3:I5)</f>
        <v>3917.2999999999997</v>
      </c>
      <c r="J6" s="248">
        <f>I6/G6%</f>
        <v>156.69199999999998</v>
      </c>
      <c r="K6" s="254">
        <f>I6/H6%</f>
        <v>99.4238578680203</v>
      </c>
    </row>
    <row r="7" spans="1:11" ht="12.75">
      <c r="A7" s="13"/>
      <c r="B7" s="15"/>
      <c r="C7" s="15"/>
      <c r="D7" s="15"/>
      <c r="E7" s="15"/>
      <c r="F7" s="15"/>
      <c r="G7" s="67"/>
      <c r="H7" s="67"/>
      <c r="I7" s="67"/>
      <c r="J7" s="274"/>
      <c r="K7" s="274"/>
    </row>
    <row r="8" spans="1:11" ht="12.75">
      <c r="A8" s="351" t="s">
        <v>137</v>
      </c>
      <c r="B8" s="23"/>
      <c r="C8" s="23"/>
      <c r="D8" s="23"/>
      <c r="E8" s="23"/>
      <c r="F8" s="23"/>
      <c r="G8" s="67"/>
      <c r="H8" s="67"/>
      <c r="I8" s="67"/>
      <c r="J8" s="347"/>
      <c r="K8" s="347"/>
    </row>
    <row r="9" spans="1:11" ht="40.5" customHeight="1">
      <c r="A9" s="725" t="s">
        <v>1041</v>
      </c>
      <c r="B9" s="726"/>
      <c r="C9" s="726"/>
      <c r="D9" s="726"/>
      <c r="E9" s="726"/>
      <c r="F9" s="726"/>
      <c r="G9" s="726"/>
      <c r="H9" s="713"/>
      <c r="I9" s="713"/>
      <c r="J9" s="713"/>
      <c r="K9" s="713"/>
    </row>
    <row r="10" spans="1:11" ht="12.75">
      <c r="A10" s="44"/>
      <c r="B10" s="23"/>
      <c r="C10" s="23"/>
      <c r="D10" s="23"/>
      <c r="E10" s="23"/>
      <c r="F10" s="23"/>
      <c r="G10" s="67"/>
      <c r="H10" s="67"/>
      <c r="I10" s="67"/>
      <c r="J10" s="21"/>
      <c r="K10" s="21"/>
    </row>
    <row r="11" spans="1:11" ht="12.75">
      <c r="A11" s="351" t="s">
        <v>51</v>
      </c>
      <c r="B11" s="23"/>
      <c r="C11" s="23"/>
      <c r="D11" s="23"/>
      <c r="E11" s="23"/>
      <c r="F11" s="23"/>
      <c r="G11" s="67"/>
      <c r="H11" s="67"/>
      <c r="I11" s="67"/>
      <c r="J11" s="347"/>
      <c r="K11" s="347"/>
    </row>
    <row r="12" spans="1:11" ht="12.75">
      <c r="A12" s="725" t="s">
        <v>652</v>
      </c>
      <c r="B12" s="726"/>
      <c r="C12" s="726"/>
      <c r="D12" s="726"/>
      <c r="E12" s="726"/>
      <c r="F12" s="726"/>
      <c r="G12" s="726"/>
      <c r="H12" s="713"/>
      <c r="I12" s="713"/>
      <c r="J12" s="713"/>
      <c r="K12" s="713"/>
    </row>
    <row r="13" spans="1:11" ht="12.75">
      <c r="A13" s="21"/>
      <c r="B13" s="21"/>
      <c r="C13" s="21"/>
      <c r="D13" s="21"/>
      <c r="E13" s="21"/>
      <c r="F13" s="21"/>
      <c r="G13" s="21"/>
      <c r="H13" s="21"/>
      <c r="I13" s="21"/>
      <c r="J13" s="21"/>
      <c r="K13" s="21"/>
    </row>
    <row r="14" spans="1:11" ht="12.75">
      <c r="A14" s="21"/>
      <c r="B14" s="21"/>
      <c r="C14" s="21"/>
      <c r="D14" s="21"/>
      <c r="E14" s="21"/>
      <c r="F14" s="21"/>
      <c r="G14" s="21"/>
      <c r="H14" s="21"/>
      <c r="I14" s="21"/>
      <c r="J14" s="21"/>
      <c r="K14" s="21"/>
    </row>
    <row r="15" spans="1:11" ht="12.75">
      <c r="A15" s="21"/>
      <c r="B15" s="21"/>
      <c r="C15" s="21"/>
      <c r="D15" s="21"/>
      <c r="E15" s="21"/>
      <c r="F15" s="21"/>
      <c r="G15" s="21"/>
      <c r="H15" s="21"/>
      <c r="I15" s="21"/>
      <c r="J15" s="21"/>
      <c r="K15" s="21"/>
    </row>
    <row r="16" spans="1:11" ht="12.75">
      <c r="A16" s="21"/>
      <c r="B16" s="21"/>
      <c r="C16" s="21"/>
      <c r="D16" s="21"/>
      <c r="E16" s="21"/>
      <c r="F16" s="21"/>
      <c r="G16" s="21"/>
      <c r="H16" s="21"/>
      <c r="I16" s="21"/>
      <c r="J16" s="21"/>
      <c r="K16" s="21"/>
    </row>
  </sheetData>
  <sheetProtection/>
  <mergeCells count="2">
    <mergeCell ref="A9:K9"/>
    <mergeCell ref="A12:K12"/>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5.xml><?xml version="1.0" encoding="utf-8"?>
<worksheet xmlns="http://schemas.openxmlformats.org/spreadsheetml/2006/main" xmlns:r="http://schemas.openxmlformats.org/officeDocument/2006/relationships">
  <dimension ref="A1:M11"/>
  <sheetViews>
    <sheetView zoomScalePageLayoutView="0" workbookViewId="0" topLeftCell="A1">
      <selection activeCell="H20" sqref="H20"/>
    </sheetView>
  </sheetViews>
  <sheetFormatPr defaultColWidth="9.00390625" defaultRowHeight="12.75"/>
  <cols>
    <col min="1" max="1" width="4.50390625" style="0" customWidth="1"/>
    <col min="2" max="2" width="6.125" style="0" customWidth="1"/>
    <col min="3" max="3" width="5.875" style="0" customWidth="1"/>
    <col min="4" max="4" width="8.625" style="0" customWidth="1"/>
    <col min="5" max="5" width="6.125" style="0" customWidth="1"/>
    <col min="6" max="6" width="36.125" style="0" customWidth="1"/>
    <col min="7" max="8" width="11.50390625" style="0" customWidth="1"/>
    <col min="9" max="9" width="22.375" style="0" customWidth="1"/>
  </cols>
  <sheetData>
    <row r="1" spans="1:5" ht="36" customHeight="1" thickBot="1">
      <c r="A1" s="41" t="s">
        <v>248</v>
      </c>
      <c r="B1" s="42"/>
      <c r="C1" s="42"/>
      <c r="D1" s="42"/>
      <c r="E1" s="42"/>
    </row>
    <row r="2" spans="1:11" ht="14.25" customHeight="1" thickBot="1">
      <c r="A2" s="8" t="s">
        <v>235</v>
      </c>
      <c r="B2" s="4" t="s">
        <v>236</v>
      </c>
      <c r="C2" s="4" t="s">
        <v>36</v>
      </c>
      <c r="D2" s="4" t="s">
        <v>282</v>
      </c>
      <c r="E2" s="4" t="s">
        <v>283</v>
      </c>
      <c r="F2" s="26" t="s">
        <v>284</v>
      </c>
      <c r="G2" s="19" t="s">
        <v>253</v>
      </c>
      <c r="H2" s="19" t="s">
        <v>254</v>
      </c>
      <c r="I2" s="19" t="s">
        <v>255</v>
      </c>
      <c r="J2" s="209" t="s">
        <v>256</v>
      </c>
      <c r="K2" s="209" t="s">
        <v>257</v>
      </c>
    </row>
    <row r="3" spans="1:11" ht="12.75">
      <c r="A3" s="2">
        <v>820</v>
      </c>
      <c r="B3" s="2">
        <v>3612</v>
      </c>
      <c r="C3" s="2">
        <v>6121</v>
      </c>
      <c r="D3" s="2">
        <v>840</v>
      </c>
      <c r="E3" s="2">
        <v>0</v>
      </c>
      <c r="F3" s="2" t="s">
        <v>468</v>
      </c>
      <c r="G3" s="78">
        <v>150</v>
      </c>
      <c r="H3" s="78">
        <v>150</v>
      </c>
      <c r="I3" s="78">
        <v>111.11</v>
      </c>
      <c r="J3" s="253">
        <f>I3/G3%</f>
        <v>74.07333333333334</v>
      </c>
      <c r="K3" s="253">
        <f>I3/H3%</f>
        <v>74.07333333333334</v>
      </c>
    </row>
    <row r="4" spans="1:11" ht="13.5" thickBot="1">
      <c r="A4" s="6">
        <v>820</v>
      </c>
      <c r="B4" s="6">
        <v>3612</v>
      </c>
      <c r="C4" s="6">
        <v>6121</v>
      </c>
      <c r="D4" s="36">
        <v>848</v>
      </c>
      <c r="E4" s="36">
        <v>0</v>
      </c>
      <c r="F4" s="6" t="s">
        <v>467</v>
      </c>
      <c r="G4" s="303">
        <v>350</v>
      </c>
      <c r="H4" s="303">
        <v>350</v>
      </c>
      <c r="I4" s="303">
        <v>333.83</v>
      </c>
      <c r="J4" s="253">
        <f>I4/G4%</f>
        <v>95.38</v>
      </c>
      <c r="K4" s="253">
        <f>I4/H4%</f>
        <v>95.38</v>
      </c>
    </row>
    <row r="5" spans="1:13" ht="13.5" thickBot="1">
      <c r="A5" s="9" t="s">
        <v>289</v>
      </c>
      <c r="B5" s="10"/>
      <c r="C5" s="10"/>
      <c r="D5" s="10"/>
      <c r="E5" s="10"/>
      <c r="F5" s="10"/>
      <c r="G5" s="65">
        <f>SUM(G3:G4)</f>
        <v>500</v>
      </c>
      <c r="H5" s="65">
        <f>SUM(H3:H4)</f>
        <v>500</v>
      </c>
      <c r="I5" s="65">
        <f>SUM(I3:I4)</f>
        <v>444.94</v>
      </c>
      <c r="J5" s="247">
        <f>I5/G5%</f>
        <v>88.988</v>
      </c>
      <c r="K5" s="248">
        <f>I5/H5%</f>
        <v>88.988</v>
      </c>
      <c r="M5" s="21"/>
    </row>
    <row r="6" spans="1:13" ht="12.75">
      <c r="A6" s="13"/>
      <c r="B6" s="15"/>
      <c r="C6" s="15"/>
      <c r="D6" s="15"/>
      <c r="E6" s="15"/>
      <c r="F6" s="15"/>
      <c r="G6" s="67"/>
      <c r="H6" s="67"/>
      <c r="I6" s="67"/>
      <c r="J6" s="274"/>
      <c r="K6" s="274"/>
      <c r="M6" s="21"/>
    </row>
    <row r="7" spans="1:11" ht="12.75">
      <c r="A7" s="351" t="s">
        <v>461</v>
      </c>
      <c r="B7" s="23"/>
      <c r="C7" s="23"/>
      <c r="D7" s="23"/>
      <c r="E7" s="23"/>
      <c r="F7" s="23"/>
      <c r="G7" s="67"/>
      <c r="H7" s="67"/>
      <c r="I7" s="67"/>
      <c r="J7" s="21"/>
      <c r="K7" s="21"/>
    </row>
    <row r="8" spans="1:11" ht="45" customHeight="1">
      <c r="A8" s="743" t="s">
        <v>789</v>
      </c>
      <c r="B8" s="726"/>
      <c r="C8" s="726"/>
      <c r="D8" s="726"/>
      <c r="E8" s="726"/>
      <c r="F8" s="726"/>
      <c r="G8" s="726"/>
      <c r="H8" s="713"/>
      <c r="I8" s="713"/>
      <c r="J8" s="713"/>
      <c r="K8" s="713"/>
    </row>
    <row r="9" spans="1:11" ht="12.75">
      <c r="A9" s="56"/>
      <c r="B9" s="21"/>
      <c r="C9" s="21"/>
      <c r="D9" s="21"/>
      <c r="E9" s="21"/>
      <c r="F9" s="21"/>
      <c r="G9" s="21"/>
      <c r="H9" s="21"/>
      <c r="I9" s="21"/>
      <c r="J9" s="21"/>
      <c r="K9" s="21"/>
    </row>
    <row r="10" spans="1:11" ht="12.75">
      <c r="A10" s="56"/>
      <c r="B10" s="21"/>
      <c r="C10" s="21"/>
      <c r="D10" s="21"/>
      <c r="E10" s="21"/>
      <c r="F10" s="21"/>
      <c r="G10" s="21"/>
      <c r="H10" s="21"/>
      <c r="I10" s="21"/>
      <c r="J10" s="21"/>
      <c r="K10" s="21"/>
    </row>
    <row r="11" spans="1:11" ht="12.75">
      <c r="A11" s="58"/>
      <c r="B11" s="21"/>
      <c r="C11" s="21"/>
      <c r="D11" s="21"/>
      <c r="E11" s="21"/>
      <c r="F11" s="21"/>
      <c r="G11" s="21"/>
      <c r="H11" s="21"/>
      <c r="I11" s="21"/>
      <c r="J11" s="21"/>
      <c r="K11" s="21"/>
    </row>
  </sheetData>
  <sheetProtection/>
  <mergeCells count="1">
    <mergeCell ref="A8:K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61"/>
  <sheetViews>
    <sheetView zoomScalePageLayoutView="0" workbookViewId="0" topLeftCell="A19">
      <selection activeCell="A26" sqref="A26:G26"/>
    </sheetView>
  </sheetViews>
  <sheetFormatPr defaultColWidth="9.00390625" defaultRowHeight="12.75"/>
  <cols>
    <col min="1" max="1" width="8.375" style="0" customWidth="1"/>
    <col min="2" max="2" width="37.875" style="0" customWidth="1"/>
    <col min="3" max="3" width="17.125" style="0" customWidth="1"/>
    <col min="4" max="4" width="18.375" style="0" customWidth="1"/>
    <col min="5" max="5" width="17.00390625" style="0" customWidth="1"/>
    <col min="7" max="7" width="9.125" style="0" customWidth="1"/>
    <col min="9" max="9" width="13.625" style="0" bestFit="1" customWidth="1"/>
    <col min="10" max="10" width="9.125" style="0" bestFit="1" customWidth="1"/>
  </cols>
  <sheetData>
    <row r="1" spans="1:3" s="21" customFormat="1" ht="16.5" customHeight="1">
      <c r="A1" s="86" t="s">
        <v>763</v>
      </c>
      <c r="C1" s="87"/>
    </row>
    <row r="2" spans="1:10" ht="27" customHeight="1" thickBot="1">
      <c r="A2" s="86"/>
      <c r="B2" s="21"/>
      <c r="C2" s="87"/>
      <c r="D2" s="21"/>
      <c r="E2" s="21"/>
      <c r="F2" s="21"/>
      <c r="G2" s="21"/>
      <c r="I2" s="21"/>
      <c r="J2" s="21"/>
    </row>
    <row r="3" spans="1:10" ht="13.5" thickBot="1">
      <c r="A3" s="95" t="s">
        <v>192</v>
      </c>
      <c r="B3" s="95" t="s">
        <v>164</v>
      </c>
      <c r="C3" s="209" t="s">
        <v>253</v>
      </c>
      <c r="D3" s="209" t="s">
        <v>254</v>
      </c>
      <c r="E3" s="209" t="s">
        <v>255</v>
      </c>
      <c r="F3" s="209" t="s">
        <v>256</v>
      </c>
      <c r="G3" s="209" t="s">
        <v>257</v>
      </c>
      <c r="I3" s="21"/>
      <c r="J3" s="21"/>
    </row>
    <row r="4" spans="1:10" ht="12.75">
      <c r="A4" s="91">
        <v>4137</v>
      </c>
      <c r="B4" s="93" t="s">
        <v>372</v>
      </c>
      <c r="C4" s="68">
        <v>44253</v>
      </c>
      <c r="D4" s="68">
        <v>44253</v>
      </c>
      <c r="E4" s="68">
        <v>44253</v>
      </c>
      <c r="F4" s="68">
        <f>E4/C4%</f>
        <v>100</v>
      </c>
      <c r="G4" s="68">
        <f>E4/D4%</f>
        <v>100</v>
      </c>
      <c r="I4" s="21"/>
      <c r="J4" s="21"/>
    </row>
    <row r="5" spans="1:10" ht="27" customHeight="1">
      <c r="A5" s="714" t="s">
        <v>1045</v>
      </c>
      <c r="B5" s="714"/>
      <c r="C5" s="714"/>
      <c r="D5" s="715"/>
      <c r="E5" s="715"/>
      <c r="F5" s="715"/>
      <c r="G5" s="715"/>
      <c r="I5" s="21"/>
      <c r="J5" s="21"/>
    </row>
    <row r="6" spans="1:10" ht="19.5" customHeight="1" thickBot="1">
      <c r="A6" s="275"/>
      <c r="B6" s="275"/>
      <c r="C6" s="275"/>
      <c r="D6" s="312"/>
      <c r="E6" s="312"/>
      <c r="F6" s="312"/>
      <c r="G6" s="312"/>
      <c r="I6" s="21"/>
      <c r="J6" s="21"/>
    </row>
    <row r="7" spans="1:12" ht="15.75" customHeight="1" thickBot="1">
      <c r="A7" s="95" t="s">
        <v>192</v>
      </c>
      <c r="B7" s="95" t="s">
        <v>164</v>
      </c>
      <c r="C7" s="209" t="s">
        <v>253</v>
      </c>
      <c r="D7" s="209" t="s">
        <v>254</v>
      </c>
      <c r="E7" s="209" t="s">
        <v>255</v>
      </c>
      <c r="F7" s="209" t="s">
        <v>256</v>
      </c>
      <c r="G7" s="209" t="s">
        <v>257</v>
      </c>
      <c r="I7" s="21"/>
      <c r="J7" s="21"/>
      <c r="L7" t="s">
        <v>423</v>
      </c>
    </row>
    <row r="8" spans="1:10" ht="15.75" customHeight="1">
      <c r="A8" s="91">
        <v>4137</v>
      </c>
      <c r="B8" s="93" t="s">
        <v>373</v>
      </c>
      <c r="C8" s="68">
        <v>0</v>
      </c>
      <c r="D8" s="68">
        <v>45063.8</v>
      </c>
      <c r="E8" s="68">
        <v>45063.64</v>
      </c>
      <c r="F8" s="68">
        <v>0</v>
      </c>
      <c r="G8" s="68">
        <f>E8/D8%</f>
        <v>99.99964494782951</v>
      </c>
      <c r="I8" s="99"/>
      <c r="J8" s="99"/>
    </row>
    <row r="9" spans="1:10" ht="93.75" customHeight="1">
      <c r="A9" s="714" t="s">
        <v>1020</v>
      </c>
      <c r="B9" s="714"/>
      <c r="C9" s="714"/>
      <c r="D9" s="715"/>
      <c r="E9" s="715"/>
      <c r="F9" s="715"/>
      <c r="G9" s="715"/>
      <c r="I9" s="21"/>
      <c r="J9" s="21"/>
    </row>
    <row r="10" spans="1:10" ht="18" customHeight="1" thickBot="1">
      <c r="A10" s="275"/>
      <c r="B10" s="275"/>
      <c r="C10" s="275"/>
      <c r="D10" s="312"/>
      <c r="E10" s="312"/>
      <c r="F10" s="312"/>
      <c r="G10" s="312"/>
      <c r="I10" s="21"/>
      <c r="J10" s="21"/>
    </row>
    <row r="11" spans="1:10" ht="15" customHeight="1" thickBot="1">
      <c r="A11" s="95" t="s">
        <v>192</v>
      </c>
      <c r="B11" s="95" t="s">
        <v>164</v>
      </c>
      <c r="C11" s="209" t="s">
        <v>253</v>
      </c>
      <c r="D11" s="209" t="s">
        <v>254</v>
      </c>
      <c r="E11" s="209" t="s">
        <v>255</v>
      </c>
      <c r="F11" s="209" t="s">
        <v>256</v>
      </c>
      <c r="G11" s="209" t="s">
        <v>257</v>
      </c>
      <c r="I11" s="21"/>
      <c r="J11" s="21"/>
    </row>
    <row r="12" spans="1:10" ht="12.75" customHeight="1">
      <c r="A12" s="91">
        <v>4137</v>
      </c>
      <c r="B12" s="93" t="s">
        <v>374</v>
      </c>
      <c r="C12" s="68">
        <v>234246</v>
      </c>
      <c r="D12" s="68">
        <v>234246</v>
      </c>
      <c r="E12" s="68">
        <v>234246</v>
      </c>
      <c r="F12" s="68">
        <f>E12/C12%</f>
        <v>100</v>
      </c>
      <c r="G12" s="68">
        <f>E12/D12%</f>
        <v>100</v>
      </c>
      <c r="I12" s="21"/>
      <c r="J12" s="21"/>
    </row>
    <row r="13" spans="1:10" ht="15.75" customHeight="1">
      <c r="A13" s="714" t="s">
        <v>777</v>
      </c>
      <c r="B13" s="714"/>
      <c r="C13" s="714"/>
      <c r="D13" s="715"/>
      <c r="E13" s="715"/>
      <c r="F13" s="715"/>
      <c r="G13" s="715"/>
      <c r="I13" s="21"/>
      <c r="J13" s="21"/>
    </row>
    <row r="14" spans="1:10" ht="21.75" customHeight="1" thickBot="1">
      <c r="A14" s="275"/>
      <c r="B14" s="275"/>
      <c r="C14" s="275"/>
      <c r="D14" s="312"/>
      <c r="E14" s="312"/>
      <c r="F14" s="312"/>
      <c r="G14" s="312"/>
      <c r="I14" s="21"/>
      <c r="J14" s="21"/>
    </row>
    <row r="15" spans="1:10" ht="15.75" customHeight="1" thickBot="1">
      <c r="A15" s="95" t="s">
        <v>192</v>
      </c>
      <c r="B15" s="95" t="s">
        <v>164</v>
      </c>
      <c r="C15" s="209" t="s">
        <v>253</v>
      </c>
      <c r="D15" s="209" t="s">
        <v>254</v>
      </c>
      <c r="E15" s="209" t="s">
        <v>255</v>
      </c>
      <c r="F15" s="209" t="s">
        <v>256</v>
      </c>
      <c r="G15" s="209" t="s">
        <v>257</v>
      </c>
      <c r="I15" s="21"/>
      <c r="J15" s="21"/>
    </row>
    <row r="16" spans="1:10" ht="15.75" customHeight="1">
      <c r="A16" s="92">
        <v>4137</v>
      </c>
      <c r="B16" s="94" t="s">
        <v>776</v>
      </c>
      <c r="C16" s="305">
        <v>0</v>
      </c>
      <c r="D16" s="305">
        <v>136750.7</v>
      </c>
      <c r="E16" s="305">
        <v>115441.6</v>
      </c>
      <c r="F16" s="305">
        <v>0</v>
      </c>
      <c r="G16" s="305">
        <f>E16/D16%</f>
        <v>84.4175569119573</v>
      </c>
      <c r="I16" s="99"/>
      <c r="J16" s="99"/>
    </row>
    <row r="17" spans="1:10" ht="147" customHeight="1">
      <c r="A17" s="711" t="s">
        <v>1021</v>
      </c>
      <c r="B17" s="711"/>
      <c r="C17" s="711"/>
      <c r="D17" s="712"/>
      <c r="E17" s="712"/>
      <c r="F17" s="712"/>
      <c r="G17" s="712"/>
      <c r="I17" s="21"/>
      <c r="J17" s="21"/>
    </row>
    <row r="18" spans="1:10" ht="15" customHeight="1">
      <c r="A18" s="275"/>
      <c r="B18" s="275"/>
      <c r="C18" s="275"/>
      <c r="D18" s="312"/>
      <c r="E18" s="312"/>
      <c r="F18" s="312"/>
      <c r="G18" s="312"/>
      <c r="I18" s="21"/>
      <c r="J18" s="21"/>
    </row>
    <row r="19" spans="1:10" ht="20.25" customHeight="1" thickBot="1">
      <c r="A19" s="423"/>
      <c r="B19" s="276"/>
      <c r="C19" s="276"/>
      <c r="D19" s="21"/>
      <c r="E19" s="21"/>
      <c r="F19" s="21"/>
      <c r="G19" s="21"/>
      <c r="I19" s="21"/>
      <c r="J19" s="21"/>
    </row>
    <row r="20" spans="1:10" ht="13.5" thickBot="1">
      <c r="A20" s="95" t="s">
        <v>192</v>
      </c>
      <c r="B20" s="95" t="s">
        <v>164</v>
      </c>
      <c r="C20" s="209" t="s">
        <v>253</v>
      </c>
      <c r="D20" s="209" t="s">
        <v>254</v>
      </c>
      <c r="E20" s="209" t="s">
        <v>255</v>
      </c>
      <c r="F20" s="209" t="s">
        <v>256</v>
      </c>
      <c r="G20" s="209" t="s">
        <v>257</v>
      </c>
      <c r="I20" s="21"/>
      <c r="J20" s="21"/>
    </row>
    <row r="21" spans="1:10" ht="12.75">
      <c r="A21" s="92">
        <v>4131</v>
      </c>
      <c r="B21" s="94" t="s">
        <v>30</v>
      </c>
      <c r="C21" s="68">
        <v>56600</v>
      </c>
      <c r="D21" s="68">
        <v>56600</v>
      </c>
      <c r="E21" s="68">
        <v>50000</v>
      </c>
      <c r="F21" s="68">
        <f>E21/C21%</f>
        <v>88.33922261484099</v>
      </c>
      <c r="G21" s="68">
        <f>E21/D21%</f>
        <v>88.33922261484099</v>
      </c>
      <c r="I21" s="21"/>
      <c r="J21" s="21"/>
    </row>
    <row r="22" spans="1:10" ht="18" customHeight="1">
      <c r="A22" s="714" t="s">
        <v>1046</v>
      </c>
      <c r="B22" s="714"/>
      <c r="C22" s="714"/>
      <c r="D22" s="715"/>
      <c r="E22" s="715"/>
      <c r="F22" s="715"/>
      <c r="G22" s="715"/>
      <c r="I22" s="21"/>
      <c r="J22" s="21"/>
    </row>
    <row r="23" spans="1:10" ht="14.25" customHeight="1" thickBot="1">
      <c r="A23" s="275"/>
      <c r="B23" s="275"/>
      <c r="C23" s="275"/>
      <c r="D23" s="312"/>
      <c r="E23" s="312"/>
      <c r="F23" s="312"/>
      <c r="G23" s="312"/>
      <c r="I23" s="21"/>
      <c r="J23" s="21"/>
    </row>
    <row r="24" spans="1:10" ht="16.5" customHeight="1" thickBot="1">
      <c r="A24" s="95" t="s">
        <v>192</v>
      </c>
      <c r="B24" s="95" t="s">
        <v>164</v>
      </c>
      <c r="C24" s="209" t="s">
        <v>253</v>
      </c>
      <c r="D24" s="209" t="s">
        <v>254</v>
      </c>
      <c r="E24" s="209" t="s">
        <v>255</v>
      </c>
      <c r="F24" s="209" t="s">
        <v>256</v>
      </c>
      <c r="G24" s="209" t="s">
        <v>257</v>
      </c>
      <c r="I24" s="21"/>
      <c r="J24" s="21"/>
    </row>
    <row r="25" spans="1:10" ht="16.5" customHeight="1">
      <c r="A25" s="92">
        <v>4131</v>
      </c>
      <c r="B25" s="94" t="s">
        <v>30</v>
      </c>
      <c r="C25" s="68">
        <v>40000</v>
      </c>
      <c r="D25" s="68">
        <v>40000</v>
      </c>
      <c r="E25" s="462">
        <v>21734.16</v>
      </c>
      <c r="F25" s="68">
        <f>E25/C25%</f>
        <v>54.3354</v>
      </c>
      <c r="G25" s="68">
        <f>E25/D25%</f>
        <v>54.3354</v>
      </c>
      <c r="I25" s="21"/>
      <c r="J25" s="21"/>
    </row>
    <row r="26" spans="1:9" ht="33.75" customHeight="1">
      <c r="A26" s="714" t="s">
        <v>1062</v>
      </c>
      <c r="B26" s="714"/>
      <c r="C26" s="714"/>
      <c r="D26" s="715"/>
      <c r="E26" s="715"/>
      <c r="F26" s="715"/>
      <c r="G26" s="715"/>
      <c r="I26" s="21"/>
    </row>
    <row r="27" spans="1:9" ht="15" customHeight="1">
      <c r="A27" s="275"/>
      <c r="B27" s="275"/>
      <c r="C27" s="275"/>
      <c r="D27" s="312"/>
      <c r="E27" s="312"/>
      <c r="F27" s="312"/>
      <c r="G27" s="312"/>
      <c r="I27" s="21"/>
    </row>
    <row r="28" spans="1:7" ht="13.5" thickBot="1">
      <c r="A28" s="21"/>
      <c r="B28" s="21"/>
      <c r="C28" s="21"/>
      <c r="D28" s="21"/>
      <c r="E28" s="21"/>
      <c r="F28" s="21"/>
      <c r="G28" s="21"/>
    </row>
    <row r="29" spans="1:7" s="90" customFormat="1" ht="17.25" customHeight="1" thickBot="1">
      <c r="A29" s="265" t="s">
        <v>31</v>
      </c>
      <c r="B29" s="428"/>
      <c r="C29" s="83">
        <f>C4+C8+C12+C16+C21+C25</f>
        <v>375099</v>
      </c>
      <c r="D29" s="83">
        <f>D4+D8+D12+D16+D21+D25</f>
        <v>556913.5</v>
      </c>
      <c r="E29" s="83">
        <f>E4+E8+E12+E16+E21+E25</f>
        <v>510738.39999999997</v>
      </c>
      <c r="F29" s="429">
        <f>E29/C29%</f>
        <v>136.16096017318094</v>
      </c>
      <c r="G29" s="430">
        <f>E29/D29%</f>
        <v>91.70874830651438</v>
      </c>
    </row>
    <row r="30" spans="1:7" ht="12.75">
      <c r="A30" s="713"/>
      <c r="B30" s="713"/>
      <c r="C30" s="713"/>
      <c r="D30" s="21"/>
      <c r="E30" s="21"/>
      <c r="F30" s="21"/>
      <c r="G30" s="21"/>
    </row>
    <row r="31" spans="1:7" ht="12.75">
      <c r="A31" s="713" t="s">
        <v>521</v>
      </c>
      <c r="B31" s="713"/>
      <c r="C31" s="713"/>
      <c r="D31" s="102"/>
      <c r="E31" s="458">
        <f>E21+E25</f>
        <v>71734.16</v>
      </c>
      <c r="F31" s="21"/>
      <c r="G31" s="21"/>
    </row>
    <row r="32" spans="1:7" ht="12.75">
      <c r="A32" s="713" t="s">
        <v>154</v>
      </c>
      <c r="B32" s="713"/>
      <c r="C32" s="713"/>
      <c r="D32" s="21"/>
      <c r="E32" s="458">
        <f>E4+E8+E12+E16</f>
        <v>439004.24</v>
      </c>
      <c r="F32" s="21"/>
      <c r="G32" s="21"/>
    </row>
    <row r="33" spans="1:7" ht="12.75">
      <c r="A33" s="21"/>
      <c r="B33" s="21"/>
      <c r="C33" s="21"/>
      <c r="D33" s="21"/>
      <c r="E33" s="21"/>
      <c r="F33" s="21"/>
      <c r="G33" s="21"/>
    </row>
    <row r="34" spans="1:7" ht="12.75">
      <c r="A34" s="21"/>
      <c r="B34" s="21"/>
      <c r="C34" s="21"/>
      <c r="D34" s="102"/>
      <c r="E34" s="102"/>
      <c r="F34" s="21"/>
      <c r="G34" s="21"/>
    </row>
    <row r="35" spans="1:8" ht="12.75">
      <c r="A35" s="23"/>
      <c r="B35" s="23"/>
      <c r="C35" s="99"/>
      <c r="D35" s="99"/>
      <c r="E35" s="637"/>
      <c r="F35" s="23"/>
      <c r="G35" s="23"/>
      <c r="H35" s="15"/>
    </row>
    <row r="36" spans="1:8" ht="12" customHeight="1">
      <c r="A36" s="711"/>
      <c r="B36" s="711"/>
      <c r="C36" s="711"/>
      <c r="D36" s="712"/>
      <c r="E36" s="712"/>
      <c r="F36" s="712"/>
      <c r="G36" s="712"/>
      <c r="H36" s="15"/>
    </row>
    <row r="37" spans="1:8" ht="12.75">
      <c r="A37" s="23"/>
      <c r="B37" s="23"/>
      <c r="C37" s="23"/>
      <c r="D37" s="23"/>
      <c r="E37" s="23"/>
      <c r="F37" s="23"/>
      <c r="G37" s="23"/>
      <c r="H37" s="15"/>
    </row>
    <row r="38" spans="1:7" ht="12.75">
      <c r="A38" s="21"/>
      <c r="B38" s="21"/>
      <c r="C38" s="21"/>
      <c r="D38" s="21"/>
      <c r="E38" s="21"/>
      <c r="F38" s="21"/>
      <c r="G38" s="21"/>
    </row>
    <row r="39" spans="1:7" ht="12.75">
      <c r="A39" s="21"/>
      <c r="B39" s="21"/>
      <c r="C39" s="21"/>
      <c r="D39" s="21"/>
      <c r="E39" s="21"/>
      <c r="F39" s="21"/>
      <c r="G39" s="21"/>
    </row>
    <row r="40" spans="1:7" ht="12.75">
      <c r="A40" s="21"/>
      <c r="B40" s="21"/>
      <c r="C40" s="21"/>
      <c r="D40" s="21"/>
      <c r="E40" s="21"/>
      <c r="F40" s="21"/>
      <c r="G40" s="21"/>
    </row>
    <row r="41" spans="1:7" ht="12.75">
      <c r="A41" s="21"/>
      <c r="B41" s="21"/>
      <c r="C41" s="21"/>
      <c r="D41" s="21"/>
      <c r="E41" s="21"/>
      <c r="F41" s="21"/>
      <c r="G41" s="21"/>
    </row>
    <row r="42" spans="1:7" ht="12.75">
      <c r="A42" s="21"/>
      <c r="B42" s="21"/>
      <c r="C42" s="21"/>
      <c r="D42" s="21"/>
      <c r="E42" s="21"/>
      <c r="F42" s="21"/>
      <c r="G42" s="21"/>
    </row>
    <row r="43" spans="1:7" ht="12.75">
      <c r="A43" s="21"/>
      <c r="B43" s="21"/>
      <c r="C43" s="21"/>
      <c r="D43" s="21"/>
      <c r="E43" s="21"/>
      <c r="F43" s="21"/>
      <c r="G43" s="21"/>
    </row>
    <row r="44" spans="1:7" ht="12.75">
      <c r="A44" s="21"/>
      <c r="B44" s="21"/>
      <c r="C44" s="21"/>
      <c r="D44" s="21"/>
      <c r="E44" s="21"/>
      <c r="F44" s="21"/>
      <c r="G44" s="21"/>
    </row>
    <row r="45" spans="1:7" ht="12.75">
      <c r="A45" s="21"/>
      <c r="B45" s="21"/>
      <c r="C45" s="21"/>
      <c r="D45" s="21"/>
      <c r="E45" s="21"/>
      <c r="F45" s="21"/>
      <c r="G45" s="21"/>
    </row>
    <row r="46" spans="1:7" ht="11.25" customHeight="1">
      <c r="A46" s="21"/>
      <c r="B46" s="21"/>
      <c r="C46" s="21"/>
      <c r="D46" s="21"/>
      <c r="E46" s="21"/>
      <c r="F46" s="21"/>
      <c r="G46" s="21"/>
    </row>
    <row r="47" spans="1:7" ht="12.75">
      <c r="A47" s="21"/>
      <c r="B47" s="21"/>
      <c r="C47" s="21"/>
      <c r="D47" s="21"/>
      <c r="E47" s="21"/>
      <c r="F47" s="21"/>
      <c r="G47" s="21"/>
    </row>
    <row r="48" spans="1:7" ht="12.75">
      <c r="A48" s="21"/>
      <c r="B48" s="21"/>
      <c r="C48" s="21"/>
      <c r="D48" s="21"/>
      <c r="E48" s="21"/>
      <c r="F48" s="21"/>
      <c r="G48" s="21"/>
    </row>
    <row r="49" spans="1:7" ht="12.75">
      <c r="A49" s="21"/>
      <c r="B49" s="21"/>
      <c r="C49" s="21"/>
      <c r="D49" s="21"/>
      <c r="E49" s="21"/>
      <c r="F49" s="21"/>
      <c r="G49" s="21"/>
    </row>
    <row r="50" spans="1:7" ht="12.75">
      <c r="A50" s="21"/>
      <c r="B50" s="21"/>
      <c r="C50" s="21"/>
      <c r="D50" s="21"/>
      <c r="E50" s="21"/>
      <c r="F50" s="21"/>
      <c r="G50" s="21"/>
    </row>
    <row r="51" spans="1:7" ht="12.75">
      <c r="A51" s="21"/>
      <c r="B51" s="21"/>
      <c r="C51" s="21"/>
      <c r="D51" s="21"/>
      <c r="E51" s="21"/>
      <c r="F51" s="21"/>
      <c r="G51" s="21"/>
    </row>
    <row r="52" spans="1:7" ht="12.75">
      <c r="A52" s="21"/>
      <c r="B52" s="21"/>
      <c r="C52" s="21"/>
      <c r="D52" s="21"/>
      <c r="E52" s="21"/>
      <c r="F52" s="21"/>
      <c r="G52" s="21"/>
    </row>
    <row r="53" spans="1:7" ht="12.75">
      <c r="A53" s="21"/>
      <c r="B53" s="21"/>
      <c r="C53" s="21"/>
      <c r="D53" s="21"/>
      <c r="E53" s="21"/>
      <c r="F53" s="21"/>
      <c r="G53" s="21"/>
    </row>
    <row r="54" spans="1:7" ht="12.75">
      <c r="A54" s="21"/>
      <c r="B54" s="21"/>
      <c r="C54" s="21"/>
      <c r="D54" s="21"/>
      <c r="E54" s="21"/>
      <c r="F54" s="21"/>
      <c r="G54" s="21"/>
    </row>
    <row r="58" spans="2:3" ht="12.75">
      <c r="B58" s="79"/>
      <c r="C58" s="79"/>
    </row>
    <row r="59" spans="2:3" ht="12.75">
      <c r="B59" s="79"/>
      <c r="C59" s="79"/>
    </row>
    <row r="60" spans="2:3" ht="12.75">
      <c r="B60" s="84"/>
      <c r="C60" s="79"/>
    </row>
    <row r="61" spans="2:3" ht="12.75">
      <c r="B61" s="79"/>
      <c r="C61" s="79"/>
    </row>
  </sheetData>
  <sheetProtection/>
  <mergeCells count="10">
    <mergeCell ref="A36:G36"/>
    <mergeCell ref="A32:C32"/>
    <mergeCell ref="A31:C31"/>
    <mergeCell ref="A30:C30"/>
    <mergeCell ref="A5:G5"/>
    <mergeCell ref="A22:G22"/>
    <mergeCell ref="A13:G13"/>
    <mergeCell ref="A26:G26"/>
    <mergeCell ref="A17:G17"/>
    <mergeCell ref="A9:G9"/>
  </mergeCells>
  <printOptions/>
  <pageMargins left="0.7874015748031497" right="0.7874015748031497" top="0.5905511811023623" bottom="0.7874015748031497" header="0.5118110236220472" footer="0.5118110236220472"/>
  <pageSetup firstPageNumber="12" useFirstPageNumber="1" horizontalDpi="600" verticalDpi="600" orientation="landscape" paperSize="9"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dimension ref="A1:J106"/>
  <sheetViews>
    <sheetView zoomScalePageLayoutView="0" workbookViewId="0" topLeftCell="A1">
      <selection activeCell="K8" sqref="K8"/>
    </sheetView>
  </sheetViews>
  <sheetFormatPr defaultColWidth="9.00390625" defaultRowHeight="12.75"/>
  <cols>
    <col min="2" max="2" width="42.125" style="0" customWidth="1"/>
    <col min="3" max="3" width="13.00390625" style="0" customWidth="1"/>
    <col min="4" max="4" width="12.125" style="0" customWidth="1"/>
    <col min="5" max="5" width="23.375" style="0" customWidth="1"/>
  </cols>
  <sheetData>
    <row r="1" s="21" customFormat="1" ht="17.25" customHeight="1">
      <c r="A1" s="86" t="s">
        <v>764</v>
      </c>
    </row>
    <row r="2" ht="15" customHeight="1">
      <c r="A2" s="103"/>
    </row>
    <row r="3" spans="1:9" ht="13.5" thickBot="1">
      <c r="A3" s="13" t="s">
        <v>158</v>
      </c>
      <c r="I3" s="21"/>
    </row>
    <row r="4" spans="1:9" ht="13.5" thickBot="1">
      <c r="A4" s="95" t="s">
        <v>192</v>
      </c>
      <c r="B4" s="95" t="s">
        <v>164</v>
      </c>
      <c r="C4" s="209" t="s">
        <v>253</v>
      </c>
      <c r="D4" s="209" t="s">
        <v>254</v>
      </c>
      <c r="E4" s="209" t="s">
        <v>255</v>
      </c>
      <c r="F4" s="209" t="s">
        <v>256</v>
      </c>
      <c r="G4" s="209" t="s">
        <v>257</v>
      </c>
      <c r="I4" s="21"/>
    </row>
    <row r="5" spans="1:9" ht="12.75">
      <c r="A5" s="92">
        <v>1332</v>
      </c>
      <c r="B5" s="94" t="s">
        <v>54</v>
      </c>
      <c r="C5" s="68">
        <v>40</v>
      </c>
      <c r="D5" s="68">
        <v>40</v>
      </c>
      <c r="E5" s="68">
        <v>0</v>
      </c>
      <c r="F5" s="68">
        <f>E5/C5%</f>
        <v>0</v>
      </c>
      <c r="G5" s="68">
        <f>E5/D5%</f>
        <v>0</v>
      </c>
      <c r="I5" s="21"/>
    </row>
    <row r="6" spans="1:10" ht="30" customHeight="1">
      <c r="A6" s="714" t="s">
        <v>1060</v>
      </c>
      <c r="B6" s="714"/>
      <c r="C6" s="714"/>
      <c r="D6" s="715"/>
      <c r="E6" s="715"/>
      <c r="F6" s="715"/>
      <c r="G6" s="715"/>
      <c r="I6" s="398"/>
      <c r="J6" s="691"/>
    </row>
    <row r="7" spans="1:9" ht="12.75" customHeight="1">
      <c r="A7" s="692"/>
      <c r="B7" s="313"/>
      <c r="C7" s="313"/>
      <c r="D7" s="313"/>
      <c r="E7" s="313"/>
      <c r="F7" s="21"/>
      <c r="G7" s="21"/>
      <c r="I7" s="21"/>
    </row>
    <row r="8" spans="1:9" ht="13.5" thickBot="1">
      <c r="A8" s="55" t="s">
        <v>156</v>
      </c>
      <c r="B8" s="21"/>
      <c r="C8" s="21"/>
      <c r="D8" s="21"/>
      <c r="E8" s="21"/>
      <c r="F8" s="21"/>
      <c r="G8" s="21"/>
      <c r="I8" s="21"/>
    </row>
    <row r="9" spans="1:9" ht="13.5" thickBot="1">
      <c r="A9" s="95" t="s">
        <v>192</v>
      </c>
      <c r="B9" s="95" t="s">
        <v>164</v>
      </c>
      <c r="C9" s="209" t="s">
        <v>253</v>
      </c>
      <c r="D9" s="209" t="s">
        <v>254</v>
      </c>
      <c r="E9" s="209" t="s">
        <v>255</v>
      </c>
      <c r="F9" s="209" t="s">
        <v>256</v>
      </c>
      <c r="G9" s="209" t="s">
        <v>257</v>
      </c>
      <c r="I9" s="21"/>
    </row>
    <row r="10" spans="1:9" ht="12.75">
      <c r="A10" s="92">
        <v>1341</v>
      </c>
      <c r="B10" s="94" t="s">
        <v>206</v>
      </c>
      <c r="C10" s="68">
        <v>2400</v>
      </c>
      <c r="D10" s="68">
        <v>2400</v>
      </c>
      <c r="E10" s="68">
        <v>2346.95</v>
      </c>
      <c r="F10" s="68">
        <f>E10/C10%</f>
        <v>97.78958333333333</v>
      </c>
      <c r="G10" s="68">
        <f>E10/D10%</f>
        <v>97.78958333333333</v>
      </c>
      <c r="I10" s="21"/>
    </row>
    <row r="11" spans="1:9" ht="32.25" customHeight="1">
      <c r="A11" s="714" t="s">
        <v>817</v>
      </c>
      <c r="B11" s="714"/>
      <c r="C11" s="714"/>
      <c r="D11" s="715"/>
      <c r="E11" s="715"/>
      <c r="F11" s="715"/>
      <c r="G11" s="715"/>
      <c r="I11" s="398"/>
    </row>
    <row r="12" spans="1:9" ht="12.75">
      <c r="A12" s="98"/>
      <c r="B12" s="23"/>
      <c r="C12" s="418"/>
      <c r="D12" s="418"/>
      <c r="E12" s="418"/>
      <c r="F12" s="21"/>
      <c r="G12" s="21"/>
      <c r="I12" s="21"/>
    </row>
    <row r="13" spans="1:9" ht="13.5" thickBot="1">
      <c r="A13" s="55" t="s">
        <v>156</v>
      </c>
      <c r="B13" s="21"/>
      <c r="C13" s="21"/>
      <c r="D13" s="21"/>
      <c r="E13" s="21"/>
      <c r="F13" s="21"/>
      <c r="G13" s="21"/>
      <c r="I13" s="21"/>
    </row>
    <row r="14" spans="1:9" ht="13.5" thickBot="1">
      <c r="A14" s="95" t="s">
        <v>192</v>
      </c>
      <c r="B14" s="95" t="s">
        <v>164</v>
      </c>
      <c r="C14" s="209" t="s">
        <v>253</v>
      </c>
      <c r="D14" s="209" t="s">
        <v>254</v>
      </c>
      <c r="E14" s="209" t="s">
        <v>255</v>
      </c>
      <c r="F14" s="209" t="s">
        <v>256</v>
      </c>
      <c r="G14" s="209" t="s">
        <v>257</v>
      </c>
      <c r="I14" s="21"/>
    </row>
    <row r="15" spans="1:9" ht="12.75">
      <c r="A15" s="92">
        <v>1342</v>
      </c>
      <c r="B15" s="104" t="s">
        <v>207</v>
      </c>
      <c r="C15" s="68">
        <v>50</v>
      </c>
      <c r="D15" s="68">
        <v>50</v>
      </c>
      <c r="E15" s="68">
        <v>245.39</v>
      </c>
      <c r="F15" s="68">
        <f>E15/C15%</f>
        <v>490.78</v>
      </c>
      <c r="G15" s="68">
        <f>E15/D15%</f>
        <v>490.78</v>
      </c>
      <c r="I15" s="21"/>
    </row>
    <row r="16" spans="1:9" ht="30.75" customHeight="1">
      <c r="A16" s="714" t="s">
        <v>717</v>
      </c>
      <c r="B16" s="714"/>
      <c r="C16" s="714"/>
      <c r="D16" s="715"/>
      <c r="E16" s="715"/>
      <c r="F16" s="715"/>
      <c r="G16" s="715"/>
      <c r="I16" s="21"/>
    </row>
    <row r="17" spans="1:9" ht="13.5" customHeight="1">
      <c r="A17" s="711"/>
      <c r="B17" s="711"/>
      <c r="C17" s="711"/>
      <c r="D17" s="21"/>
      <c r="E17" s="21"/>
      <c r="F17" s="21"/>
      <c r="G17" s="21"/>
      <c r="I17" s="21"/>
    </row>
    <row r="18" spans="1:9" ht="13.5" thickBot="1">
      <c r="A18" s="55" t="s">
        <v>156</v>
      </c>
      <c r="B18" s="21"/>
      <c r="C18" s="21"/>
      <c r="D18" s="21"/>
      <c r="E18" s="21"/>
      <c r="F18" s="21"/>
      <c r="G18" s="21"/>
      <c r="I18" s="21"/>
    </row>
    <row r="19" spans="1:9" ht="13.5" thickBot="1">
      <c r="A19" s="95" t="s">
        <v>192</v>
      </c>
      <c r="B19" s="95" t="s">
        <v>164</v>
      </c>
      <c r="C19" s="209" t="s">
        <v>253</v>
      </c>
      <c r="D19" s="209" t="s">
        <v>254</v>
      </c>
      <c r="E19" s="209" t="s">
        <v>255</v>
      </c>
      <c r="F19" s="209" t="s">
        <v>256</v>
      </c>
      <c r="G19" s="209" t="s">
        <v>257</v>
      </c>
      <c r="I19" s="21"/>
    </row>
    <row r="20" spans="1:9" ht="12.75">
      <c r="A20" s="92">
        <v>1343</v>
      </c>
      <c r="B20" s="104" t="s">
        <v>208</v>
      </c>
      <c r="C20" s="68">
        <v>4000</v>
      </c>
      <c r="D20" s="68">
        <v>4000</v>
      </c>
      <c r="E20" s="68">
        <v>5567.55</v>
      </c>
      <c r="F20" s="68">
        <f>E20/C20%</f>
        <v>139.18875</v>
      </c>
      <c r="G20" s="68">
        <f>E20/D20%</f>
        <v>139.18875</v>
      </c>
      <c r="I20" s="21"/>
    </row>
    <row r="21" spans="1:9" ht="42" customHeight="1">
      <c r="A21" s="714" t="s">
        <v>1047</v>
      </c>
      <c r="B21" s="714"/>
      <c r="C21" s="714"/>
      <c r="D21" s="715"/>
      <c r="E21" s="715"/>
      <c r="F21" s="715"/>
      <c r="G21" s="715"/>
      <c r="I21" s="21"/>
    </row>
    <row r="22" spans="1:9" ht="12" customHeight="1">
      <c r="A22" s="55"/>
      <c r="B22" s="21"/>
      <c r="C22" s="21"/>
      <c r="D22" s="21"/>
      <c r="E22" s="21"/>
      <c r="F22" s="21"/>
      <c r="G22" s="21"/>
      <c r="I22" s="21"/>
    </row>
    <row r="23" spans="1:9" ht="12" customHeight="1" thickBot="1">
      <c r="A23" s="55" t="s">
        <v>156</v>
      </c>
      <c r="B23" s="21"/>
      <c r="C23" s="21"/>
      <c r="D23" s="21"/>
      <c r="E23" s="21"/>
      <c r="F23" s="21"/>
      <c r="G23" s="21"/>
      <c r="I23" s="21"/>
    </row>
    <row r="24" spans="1:9" ht="13.5" thickBot="1">
      <c r="A24" s="95" t="s">
        <v>192</v>
      </c>
      <c r="B24" s="95" t="s">
        <v>164</v>
      </c>
      <c r="C24" s="209" t="s">
        <v>253</v>
      </c>
      <c r="D24" s="209" t="s">
        <v>254</v>
      </c>
      <c r="E24" s="209" t="s">
        <v>255</v>
      </c>
      <c r="F24" s="209" t="s">
        <v>256</v>
      </c>
      <c r="G24" s="209" t="s">
        <v>257</v>
      </c>
      <c r="I24" s="21"/>
    </row>
    <row r="25" spans="1:9" ht="12.75">
      <c r="A25" s="92">
        <v>1344</v>
      </c>
      <c r="B25" s="104" t="s">
        <v>209</v>
      </c>
      <c r="C25" s="68">
        <v>10</v>
      </c>
      <c r="D25" s="68">
        <v>10</v>
      </c>
      <c r="E25" s="68">
        <v>7.89</v>
      </c>
      <c r="F25" s="68">
        <f>E25/C25%</f>
        <v>78.89999999999999</v>
      </c>
      <c r="G25" s="68">
        <f>E25/D25%</f>
        <v>78.89999999999999</v>
      </c>
      <c r="I25" s="511"/>
    </row>
    <row r="26" spans="1:9" ht="26.25" customHeight="1">
      <c r="A26" s="714" t="s">
        <v>818</v>
      </c>
      <c r="B26" s="714"/>
      <c r="C26" s="714"/>
      <c r="D26" s="715"/>
      <c r="E26" s="715"/>
      <c r="F26" s="715"/>
      <c r="G26" s="715"/>
      <c r="I26" s="21"/>
    </row>
    <row r="27" spans="1:9" ht="14.25" customHeight="1">
      <c r="A27" s="275"/>
      <c r="B27" s="275"/>
      <c r="C27" s="275"/>
      <c r="D27" s="312"/>
      <c r="E27" s="312"/>
      <c r="F27" s="312"/>
      <c r="G27" s="312"/>
      <c r="I27" s="21"/>
    </row>
    <row r="28" spans="1:9" ht="13.5" thickBot="1">
      <c r="A28" s="419" t="s">
        <v>156</v>
      </c>
      <c r="B28" s="31"/>
      <c r="C28" s="31"/>
      <c r="D28" s="31"/>
      <c r="E28" s="31"/>
      <c r="F28" s="21"/>
      <c r="G28" s="21"/>
      <c r="I28" s="21"/>
    </row>
    <row r="29" spans="1:9" ht="13.5" thickBot="1">
      <c r="A29" s="95" t="s">
        <v>192</v>
      </c>
      <c r="B29" s="95" t="s">
        <v>164</v>
      </c>
      <c r="C29" s="209" t="s">
        <v>253</v>
      </c>
      <c r="D29" s="209" t="s">
        <v>254</v>
      </c>
      <c r="E29" s="209" t="s">
        <v>255</v>
      </c>
      <c r="F29" s="209" t="s">
        <v>256</v>
      </c>
      <c r="G29" s="209" t="s">
        <v>257</v>
      </c>
      <c r="I29" s="21"/>
    </row>
    <row r="30" spans="1:9" ht="12.75">
      <c r="A30" s="92">
        <v>1345</v>
      </c>
      <c r="B30" s="281" t="s">
        <v>210</v>
      </c>
      <c r="C30" s="305">
        <v>400</v>
      </c>
      <c r="D30" s="305">
        <v>400</v>
      </c>
      <c r="E30" s="305">
        <v>619.71</v>
      </c>
      <c r="F30" s="305">
        <f>E30/C30%</f>
        <v>154.9275</v>
      </c>
      <c r="G30" s="305">
        <f>E30/D30%</f>
        <v>154.9275</v>
      </c>
      <c r="I30" s="21"/>
    </row>
    <row r="31" spans="1:9" ht="18.75" customHeight="1">
      <c r="A31" s="711" t="s">
        <v>718</v>
      </c>
      <c r="B31" s="711"/>
      <c r="C31" s="711"/>
      <c r="D31" s="712"/>
      <c r="E31" s="712"/>
      <c r="F31" s="712"/>
      <c r="G31" s="712"/>
      <c r="I31" s="21"/>
    </row>
    <row r="32" spans="1:9" ht="15" customHeight="1">
      <c r="A32" s="275"/>
      <c r="B32" s="275"/>
      <c r="C32" s="275"/>
      <c r="D32" s="312"/>
      <c r="E32" s="312"/>
      <c r="F32" s="312"/>
      <c r="G32" s="312"/>
      <c r="I32" s="21"/>
    </row>
    <row r="33" spans="1:9" ht="15" customHeight="1" thickBot="1">
      <c r="A33" s="419" t="s">
        <v>156</v>
      </c>
      <c r="B33" s="31"/>
      <c r="C33" s="31"/>
      <c r="D33" s="31"/>
      <c r="E33" s="31"/>
      <c r="F33" s="21"/>
      <c r="G33" s="21"/>
      <c r="I33" s="21"/>
    </row>
    <row r="34" spans="1:9" ht="15" customHeight="1" thickBot="1">
      <c r="A34" s="95" t="s">
        <v>192</v>
      </c>
      <c r="B34" s="95" t="s">
        <v>164</v>
      </c>
      <c r="C34" s="209" t="s">
        <v>253</v>
      </c>
      <c r="D34" s="209" t="s">
        <v>254</v>
      </c>
      <c r="E34" s="209" t="s">
        <v>255</v>
      </c>
      <c r="F34" s="209" t="s">
        <v>256</v>
      </c>
      <c r="G34" s="209" t="s">
        <v>257</v>
      </c>
      <c r="I34" s="21"/>
    </row>
    <row r="35" spans="1:9" ht="15" customHeight="1">
      <c r="A35" s="92">
        <v>1361</v>
      </c>
      <c r="B35" s="281" t="s">
        <v>96</v>
      </c>
      <c r="C35" s="305">
        <v>0</v>
      </c>
      <c r="D35" s="305">
        <v>0</v>
      </c>
      <c r="E35" s="305">
        <v>79</v>
      </c>
      <c r="F35" s="305">
        <v>0</v>
      </c>
      <c r="G35" s="305">
        <v>0</v>
      </c>
      <c r="I35" s="21"/>
    </row>
    <row r="36" spans="1:9" ht="14.25" customHeight="1">
      <c r="A36" s="714" t="s">
        <v>719</v>
      </c>
      <c r="B36" s="714"/>
      <c r="C36" s="714"/>
      <c r="D36" s="715"/>
      <c r="E36" s="715"/>
      <c r="F36" s="715"/>
      <c r="G36" s="715"/>
      <c r="I36" s="21"/>
    </row>
    <row r="37" spans="1:9" ht="13.5" customHeight="1">
      <c r="A37" s="275"/>
      <c r="B37" s="275"/>
      <c r="C37" s="275"/>
      <c r="D37" s="312"/>
      <c r="E37" s="312"/>
      <c r="F37" s="312"/>
      <c r="G37" s="312"/>
      <c r="I37" s="21"/>
    </row>
    <row r="38" spans="1:9" ht="13.5" thickBot="1">
      <c r="A38" s="55" t="s">
        <v>195</v>
      </c>
      <c r="B38" s="21"/>
      <c r="C38" s="21"/>
      <c r="D38" s="21"/>
      <c r="E38" s="21"/>
      <c r="F38" s="21"/>
      <c r="G38" s="21"/>
      <c r="I38" s="21"/>
    </row>
    <row r="39" spans="1:9" ht="13.5" thickBot="1">
      <c r="A39" s="95" t="s">
        <v>192</v>
      </c>
      <c r="B39" s="95" t="s">
        <v>164</v>
      </c>
      <c r="C39" s="209" t="s">
        <v>253</v>
      </c>
      <c r="D39" s="209" t="s">
        <v>254</v>
      </c>
      <c r="E39" s="209" t="s">
        <v>255</v>
      </c>
      <c r="F39" s="209" t="s">
        <v>256</v>
      </c>
      <c r="G39" s="209" t="s">
        <v>257</v>
      </c>
      <c r="I39" s="21"/>
    </row>
    <row r="40" spans="1:9" ht="12.75">
      <c r="A40" s="92">
        <v>1361</v>
      </c>
      <c r="B40" s="281" t="s">
        <v>96</v>
      </c>
      <c r="C40" s="68">
        <v>40</v>
      </c>
      <c r="D40" s="68">
        <v>40</v>
      </c>
      <c r="E40" s="68">
        <v>39.1</v>
      </c>
      <c r="F40" s="68">
        <f>E40/C40%</f>
        <v>97.75</v>
      </c>
      <c r="G40" s="68">
        <f>E40/D40%</f>
        <v>97.75</v>
      </c>
      <c r="I40" s="21"/>
    </row>
    <row r="41" spans="1:9" ht="12.75">
      <c r="A41" s="98"/>
      <c r="B41" s="23" t="s">
        <v>317</v>
      </c>
      <c r="C41" s="99"/>
      <c r="D41" s="99"/>
      <c r="E41" s="99"/>
      <c r="F41" s="21"/>
      <c r="G41" s="21"/>
      <c r="I41" s="21"/>
    </row>
    <row r="42" spans="1:9" ht="12" customHeight="1">
      <c r="A42" s="716" t="s">
        <v>402</v>
      </c>
      <c r="B42" s="713"/>
      <c r="C42" s="713"/>
      <c r="D42" s="713"/>
      <c r="E42" s="713"/>
      <c r="F42" s="713"/>
      <c r="G42" s="713"/>
      <c r="I42" s="21"/>
    </row>
    <row r="43" spans="1:9" ht="10.5" customHeight="1">
      <c r="A43" s="417"/>
      <c r="B43" s="313"/>
      <c r="C43" s="313"/>
      <c r="D43" s="313"/>
      <c r="E43" s="313"/>
      <c r="F43" s="313"/>
      <c r="G43" s="313"/>
      <c r="I43" s="21"/>
    </row>
    <row r="44" spans="1:9" ht="13.5" thickBot="1">
      <c r="A44" s="55" t="s">
        <v>272</v>
      </c>
      <c r="B44" s="21"/>
      <c r="C44" s="21"/>
      <c r="D44" s="21"/>
      <c r="E44" s="21"/>
      <c r="F44" s="21"/>
      <c r="G44" s="21"/>
      <c r="I44" s="21"/>
    </row>
    <row r="45" spans="1:9" ht="13.5" thickBot="1">
      <c r="A45" s="95" t="s">
        <v>192</v>
      </c>
      <c r="B45" s="95" t="s">
        <v>164</v>
      </c>
      <c r="C45" s="209" t="s">
        <v>253</v>
      </c>
      <c r="D45" s="209" t="s">
        <v>254</v>
      </c>
      <c r="E45" s="209" t="s">
        <v>255</v>
      </c>
      <c r="F45" s="209" t="s">
        <v>256</v>
      </c>
      <c r="G45" s="209" t="s">
        <v>257</v>
      </c>
      <c r="I45" s="21"/>
    </row>
    <row r="46" spans="1:9" ht="12.75">
      <c r="A46" s="92">
        <v>1361</v>
      </c>
      <c r="B46" s="94" t="s">
        <v>180</v>
      </c>
      <c r="C46" s="68">
        <v>800</v>
      </c>
      <c r="D46" s="68">
        <v>800</v>
      </c>
      <c r="E46" s="68">
        <v>1070.01</v>
      </c>
      <c r="F46" s="68">
        <f>E46/C46%</f>
        <v>133.75125</v>
      </c>
      <c r="G46" s="68">
        <f>E46/D46%</f>
        <v>133.75125</v>
      </c>
      <c r="I46" s="21"/>
    </row>
    <row r="47" spans="1:9" ht="12.75" hidden="1">
      <c r="A47" s="98"/>
      <c r="B47" s="718" t="s">
        <v>103</v>
      </c>
      <c r="C47" s="718"/>
      <c r="D47" s="21"/>
      <c r="E47" s="21"/>
      <c r="F47" s="21"/>
      <c r="G47" s="21"/>
      <c r="I47" s="21"/>
    </row>
    <row r="48" spans="1:9" ht="12.75">
      <c r="A48" s="716" t="s">
        <v>403</v>
      </c>
      <c r="B48" s="713"/>
      <c r="C48" s="713"/>
      <c r="D48" s="713"/>
      <c r="E48" s="713"/>
      <c r="F48" s="713"/>
      <c r="G48" s="713"/>
      <c r="I48" s="21"/>
    </row>
    <row r="49" spans="1:9" ht="12.75" customHeight="1">
      <c r="A49" s="56"/>
      <c r="B49" s="23"/>
      <c r="C49" s="276"/>
      <c r="D49" s="276"/>
      <c r="E49" s="276"/>
      <c r="F49" s="21"/>
      <c r="G49" s="21"/>
      <c r="I49" s="21"/>
    </row>
    <row r="50" spans="1:9" ht="13.5" thickBot="1">
      <c r="A50" s="55" t="s">
        <v>196</v>
      </c>
      <c r="B50" s="21"/>
      <c r="C50" s="21"/>
      <c r="D50" s="21"/>
      <c r="E50" s="21"/>
      <c r="F50" s="21"/>
      <c r="G50" s="21"/>
      <c r="I50" s="21"/>
    </row>
    <row r="51" spans="1:9" ht="13.5" thickBot="1">
      <c r="A51" s="95" t="s">
        <v>192</v>
      </c>
      <c r="B51" s="95" t="s">
        <v>164</v>
      </c>
      <c r="C51" s="209" t="s">
        <v>253</v>
      </c>
      <c r="D51" s="209" t="s">
        <v>254</v>
      </c>
      <c r="E51" s="209" t="s">
        <v>255</v>
      </c>
      <c r="F51" s="209" t="s">
        <v>256</v>
      </c>
      <c r="G51" s="209" t="s">
        <v>257</v>
      </c>
      <c r="I51" s="21"/>
    </row>
    <row r="52" spans="1:9" ht="12.75">
      <c r="A52" s="92">
        <v>1361</v>
      </c>
      <c r="B52" s="94" t="s">
        <v>180</v>
      </c>
      <c r="C52" s="68">
        <v>1400</v>
      </c>
      <c r="D52" s="68">
        <v>1400</v>
      </c>
      <c r="E52" s="68">
        <v>1672.93</v>
      </c>
      <c r="F52" s="68">
        <f>E52/C52%</f>
        <v>119.495</v>
      </c>
      <c r="G52" s="68">
        <f>E52/D52%</f>
        <v>119.495</v>
      </c>
      <c r="I52" s="21"/>
    </row>
    <row r="53" spans="1:9" ht="12.75">
      <c r="A53" s="98"/>
      <c r="B53" s="23" t="s">
        <v>104</v>
      </c>
      <c r="C53" s="99"/>
      <c r="D53" s="99"/>
      <c r="E53" s="99"/>
      <c r="F53" s="21"/>
      <c r="G53" s="21"/>
      <c r="I53" s="21"/>
    </row>
    <row r="54" spans="1:9" ht="12.75">
      <c r="A54" s="716" t="s">
        <v>1022</v>
      </c>
      <c r="B54" s="713"/>
      <c r="C54" s="713"/>
      <c r="D54" s="713"/>
      <c r="E54" s="713"/>
      <c r="F54" s="713"/>
      <c r="G54" s="713"/>
      <c r="I54" s="21"/>
    </row>
    <row r="55" spans="1:9" ht="12.75">
      <c r="A55" s="417"/>
      <c r="B55" s="313"/>
      <c r="C55" s="313"/>
      <c r="D55" s="313"/>
      <c r="E55" s="313"/>
      <c r="F55" s="313"/>
      <c r="G55" s="313"/>
      <c r="I55" s="21"/>
    </row>
    <row r="56" spans="1:9" ht="13.5" thickBot="1">
      <c r="A56" s="55" t="s">
        <v>158</v>
      </c>
      <c r="B56" s="21"/>
      <c r="C56" s="21"/>
      <c r="D56" s="21"/>
      <c r="E56" s="21"/>
      <c r="F56" s="21"/>
      <c r="G56" s="21"/>
      <c r="I56" s="21"/>
    </row>
    <row r="57" spans="1:9" ht="13.5" thickBot="1">
      <c r="A57" s="95" t="s">
        <v>192</v>
      </c>
      <c r="B57" s="95" t="s">
        <v>164</v>
      </c>
      <c r="C57" s="209" t="s">
        <v>253</v>
      </c>
      <c r="D57" s="209" t="s">
        <v>254</v>
      </c>
      <c r="E57" s="209" t="s">
        <v>255</v>
      </c>
      <c r="F57" s="209" t="s">
        <v>256</v>
      </c>
      <c r="G57" s="209" t="s">
        <v>257</v>
      </c>
      <c r="I57" s="21"/>
    </row>
    <row r="58" spans="1:9" ht="12.75">
      <c r="A58" s="92">
        <v>1361</v>
      </c>
      <c r="B58" s="94" t="s">
        <v>180</v>
      </c>
      <c r="C58" s="68">
        <v>130</v>
      </c>
      <c r="D58" s="68">
        <v>130</v>
      </c>
      <c r="E58" s="68">
        <v>140.66</v>
      </c>
      <c r="F58" s="68">
        <f>E58/C58%</f>
        <v>108.19999999999999</v>
      </c>
      <c r="G58" s="68">
        <f>E58/D58%</f>
        <v>108.19999999999999</v>
      </c>
      <c r="I58" s="21"/>
    </row>
    <row r="59" spans="1:9" ht="12.75">
      <c r="A59" s="98"/>
      <c r="B59" s="23" t="s">
        <v>105</v>
      </c>
      <c r="C59" s="99"/>
      <c r="D59" s="99"/>
      <c r="E59" s="99"/>
      <c r="F59" s="21"/>
      <c r="G59" s="21"/>
      <c r="I59" s="21"/>
    </row>
    <row r="60" spans="1:9" ht="14.25" customHeight="1">
      <c r="A60" s="716" t="s">
        <v>1023</v>
      </c>
      <c r="B60" s="713"/>
      <c r="C60" s="713"/>
      <c r="D60" s="713"/>
      <c r="E60" s="713"/>
      <c r="F60" s="713"/>
      <c r="G60" s="713"/>
      <c r="I60" s="21"/>
    </row>
    <row r="61" spans="1:9" ht="14.25" customHeight="1">
      <c r="A61" s="417"/>
      <c r="B61" s="313"/>
      <c r="C61" s="313"/>
      <c r="D61" s="313"/>
      <c r="E61" s="313"/>
      <c r="F61" s="313"/>
      <c r="G61" s="313"/>
      <c r="I61" s="21"/>
    </row>
    <row r="62" spans="1:9" ht="14.25" customHeight="1" thickBot="1">
      <c r="A62" s="55" t="s">
        <v>217</v>
      </c>
      <c r="B62" s="21"/>
      <c r="C62" s="21"/>
      <c r="D62" s="21"/>
      <c r="E62" s="21"/>
      <c r="F62" s="21"/>
      <c r="G62" s="21"/>
      <c r="I62" s="21"/>
    </row>
    <row r="63" spans="1:9" ht="14.25" customHeight="1" thickBot="1">
      <c r="A63" s="95" t="s">
        <v>192</v>
      </c>
      <c r="B63" s="95" t="s">
        <v>164</v>
      </c>
      <c r="C63" s="209" t="s">
        <v>253</v>
      </c>
      <c r="D63" s="209" t="s">
        <v>254</v>
      </c>
      <c r="E63" s="209" t="s">
        <v>255</v>
      </c>
      <c r="F63" s="209" t="s">
        <v>256</v>
      </c>
      <c r="G63" s="209" t="s">
        <v>257</v>
      </c>
      <c r="I63" s="21"/>
    </row>
    <row r="64" spans="1:9" ht="14.25" customHeight="1">
      <c r="A64" s="92">
        <v>1361</v>
      </c>
      <c r="B64" s="94" t="s">
        <v>180</v>
      </c>
      <c r="C64" s="68">
        <v>0</v>
      </c>
      <c r="D64" s="68">
        <v>0</v>
      </c>
      <c r="E64" s="68">
        <v>0.25</v>
      </c>
      <c r="F64" s="68">
        <v>0</v>
      </c>
      <c r="G64" s="68">
        <v>0</v>
      </c>
      <c r="I64" s="21"/>
    </row>
    <row r="65" spans="1:9" ht="14.25" customHeight="1">
      <c r="A65" s="98"/>
      <c r="B65" s="23" t="s">
        <v>450</v>
      </c>
      <c r="C65" s="99"/>
      <c r="D65" s="99"/>
      <c r="E65" s="99"/>
      <c r="F65" s="21"/>
      <c r="G65" s="21"/>
      <c r="I65" s="21"/>
    </row>
    <row r="66" spans="1:9" ht="12.75">
      <c r="A66" s="716" t="s">
        <v>451</v>
      </c>
      <c r="B66" s="713"/>
      <c r="C66" s="713"/>
      <c r="D66" s="713"/>
      <c r="E66" s="713"/>
      <c r="F66" s="713"/>
      <c r="G66" s="713"/>
      <c r="I66" s="21"/>
    </row>
    <row r="67" spans="1:9" ht="12.75">
      <c r="A67" s="417"/>
      <c r="B67" s="313"/>
      <c r="C67" s="313"/>
      <c r="D67" s="313"/>
      <c r="E67" s="313"/>
      <c r="F67" s="313"/>
      <c r="G67" s="313"/>
      <c r="I67" s="21"/>
    </row>
    <row r="68" spans="1:9" ht="12.75">
      <c r="A68" s="417"/>
      <c r="B68" s="313"/>
      <c r="C68" s="313"/>
      <c r="D68" s="313"/>
      <c r="E68" s="313"/>
      <c r="F68" s="313"/>
      <c r="G68" s="313"/>
      <c r="I68" s="21"/>
    </row>
    <row r="69" spans="1:9" ht="12.75">
      <c r="A69" s="417"/>
      <c r="B69" s="313"/>
      <c r="C69" s="313"/>
      <c r="D69" s="313"/>
      <c r="E69" s="313"/>
      <c r="F69" s="313"/>
      <c r="G69" s="313"/>
      <c r="I69" s="21"/>
    </row>
    <row r="70" spans="1:9" ht="12.75">
      <c r="A70" s="417"/>
      <c r="B70" s="313"/>
      <c r="C70" s="313"/>
      <c r="D70" s="313"/>
      <c r="E70" s="313"/>
      <c r="F70" s="313"/>
      <c r="G70" s="313"/>
      <c r="I70" s="21"/>
    </row>
    <row r="71" spans="1:9" ht="12.75">
      <c r="A71" s="417"/>
      <c r="B71" s="313"/>
      <c r="C71" s="313"/>
      <c r="D71" s="313"/>
      <c r="E71" s="313"/>
      <c r="F71" s="313"/>
      <c r="G71" s="313"/>
      <c r="I71" s="21"/>
    </row>
    <row r="72" spans="1:9" ht="13.5" thickBot="1">
      <c r="A72" s="55" t="s">
        <v>288</v>
      </c>
      <c r="B72" s="21"/>
      <c r="C72" s="21"/>
      <c r="D72" s="21"/>
      <c r="E72" s="21"/>
      <c r="F72" s="21"/>
      <c r="G72" s="21"/>
      <c r="I72" s="21"/>
    </row>
    <row r="73" spans="1:9" ht="13.5" thickBot="1">
      <c r="A73" s="95" t="s">
        <v>192</v>
      </c>
      <c r="B73" s="95" t="s">
        <v>164</v>
      </c>
      <c r="C73" s="209" t="s">
        <v>253</v>
      </c>
      <c r="D73" s="209" t="s">
        <v>254</v>
      </c>
      <c r="E73" s="209" t="s">
        <v>255</v>
      </c>
      <c r="F73" s="209" t="s">
        <v>256</v>
      </c>
      <c r="G73" s="209" t="s">
        <v>257</v>
      </c>
      <c r="I73" s="21"/>
    </row>
    <row r="74" spans="1:9" ht="12.75">
      <c r="A74" s="91">
        <v>1361</v>
      </c>
      <c r="B74" s="93" t="s">
        <v>290</v>
      </c>
      <c r="C74" s="68">
        <v>1330</v>
      </c>
      <c r="D74" s="68">
        <v>1330</v>
      </c>
      <c r="E74" s="68">
        <v>1232.6</v>
      </c>
      <c r="F74" s="68">
        <f>E74/C74%</f>
        <v>92.6766917293233</v>
      </c>
      <c r="G74" s="68">
        <f>E74/D74%</f>
        <v>92.6766917293233</v>
      </c>
      <c r="I74" s="21"/>
    </row>
    <row r="75" spans="1:9" ht="13.5" thickBot="1">
      <c r="A75" s="457">
        <v>1361</v>
      </c>
      <c r="B75" s="36" t="s">
        <v>436</v>
      </c>
      <c r="C75" s="303">
        <v>0</v>
      </c>
      <c r="D75" s="303">
        <v>0</v>
      </c>
      <c r="E75" s="303">
        <v>19.7</v>
      </c>
      <c r="F75" s="303">
        <v>0</v>
      </c>
      <c r="G75" s="303">
        <v>0</v>
      </c>
      <c r="I75" s="21"/>
    </row>
    <row r="76" spans="1:9" ht="13.5" thickBot="1">
      <c r="A76" s="420" t="s">
        <v>133</v>
      </c>
      <c r="B76" s="436"/>
      <c r="C76" s="396">
        <f>SUM(C74:C75)</f>
        <v>1330</v>
      </c>
      <c r="D76" s="396">
        <f>SUM(D74:D75)</f>
        <v>1330</v>
      </c>
      <c r="E76" s="396">
        <f>SUM(E74:E75)</f>
        <v>1252.3</v>
      </c>
      <c r="F76" s="396">
        <f>E76/C76%</f>
        <v>94.1578947368421</v>
      </c>
      <c r="G76" s="435">
        <f>E76/D76%</f>
        <v>94.1578947368421</v>
      </c>
      <c r="I76" s="21"/>
    </row>
    <row r="77" spans="1:9" ht="12.75">
      <c r="A77" s="98"/>
      <c r="B77" s="23" t="s">
        <v>291</v>
      </c>
      <c r="C77" s="99"/>
      <c r="D77" s="99"/>
      <c r="E77" s="99"/>
      <c r="F77" s="21"/>
      <c r="G77" s="21"/>
      <c r="I77" s="21"/>
    </row>
    <row r="78" spans="1:9" ht="15" customHeight="1">
      <c r="A78" s="711" t="s">
        <v>449</v>
      </c>
      <c r="B78" s="711"/>
      <c r="C78" s="711"/>
      <c r="D78" s="717"/>
      <c r="E78" s="717"/>
      <c r="F78" s="717"/>
      <c r="G78" s="717"/>
      <c r="I78" s="21"/>
    </row>
    <row r="79" spans="1:9" ht="15" customHeight="1">
      <c r="A79" s="275"/>
      <c r="B79" s="275"/>
      <c r="C79" s="275"/>
      <c r="D79" s="276"/>
      <c r="E79" s="276"/>
      <c r="F79" s="276"/>
      <c r="G79" s="276"/>
      <c r="I79" s="21"/>
    </row>
    <row r="80" spans="1:9" ht="13.5" thickBot="1">
      <c r="A80" s="55" t="s">
        <v>130</v>
      </c>
      <c r="B80" s="21"/>
      <c r="C80" s="21"/>
      <c r="D80" s="21"/>
      <c r="E80" s="21"/>
      <c r="F80" s="21"/>
      <c r="G80" s="21"/>
      <c r="I80" s="21"/>
    </row>
    <row r="81" spans="1:9" ht="13.5" thickBot="1">
      <c r="A81" s="95" t="s">
        <v>192</v>
      </c>
      <c r="B81" s="95" t="s">
        <v>164</v>
      </c>
      <c r="C81" s="209" t="s">
        <v>253</v>
      </c>
      <c r="D81" s="209" t="s">
        <v>254</v>
      </c>
      <c r="E81" s="209" t="s">
        <v>255</v>
      </c>
      <c r="F81" s="209" t="s">
        <v>256</v>
      </c>
      <c r="G81" s="209" t="s">
        <v>257</v>
      </c>
      <c r="I81" s="21"/>
    </row>
    <row r="82" spans="1:9" ht="12.75">
      <c r="A82" s="92">
        <v>1361</v>
      </c>
      <c r="B82" s="94" t="s">
        <v>131</v>
      </c>
      <c r="C82" s="68">
        <v>3800</v>
      </c>
      <c r="D82" s="68">
        <v>3800</v>
      </c>
      <c r="E82" s="68">
        <v>3298.45</v>
      </c>
      <c r="F82" s="68">
        <f>E82/C82%</f>
        <v>86.80131578947368</v>
      </c>
      <c r="G82" s="68">
        <f>E82/D82%</f>
        <v>86.80131578947368</v>
      </c>
      <c r="I82" s="21"/>
    </row>
    <row r="83" spans="1:9" ht="13.5" thickBot="1">
      <c r="A83" s="421">
        <v>1361</v>
      </c>
      <c r="B83" s="24" t="s">
        <v>132</v>
      </c>
      <c r="C83" s="78">
        <v>470</v>
      </c>
      <c r="D83" s="78">
        <v>470</v>
      </c>
      <c r="E83" s="78">
        <v>694.25</v>
      </c>
      <c r="F83" s="78">
        <f>E83/C83%</f>
        <v>147.7127659574468</v>
      </c>
      <c r="G83" s="78">
        <f>E83/D83%</f>
        <v>147.7127659574468</v>
      </c>
      <c r="I83" s="21"/>
    </row>
    <row r="84" spans="1:9" ht="13.5" thickBot="1">
      <c r="A84" s="420" t="s">
        <v>133</v>
      </c>
      <c r="B84" s="436"/>
      <c r="C84" s="435">
        <f>SUM(C82:C83)</f>
        <v>4270</v>
      </c>
      <c r="D84" s="435">
        <f>SUM(D82:D83)</f>
        <v>4270</v>
      </c>
      <c r="E84" s="435">
        <f>SUM(E82:E83)</f>
        <v>3992.7</v>
      </c>
      <c r="F84" s="344">
        <f>E84/C84%</f>
        <v>93.50585480093676</v>
      </c>
      <c r="G84" s="345">
        <f>E84/D84%</f>
        <v>93.50585480093676</v>
      </c>
      <c r="I84" s="21"/>
    </row>
    <row r="85" spans="1:9" ht="12.75">
      <c r="A85" s="98"/>
      <c r="B85" s="23" t="s">
        <v>134</v>
      </c>
      <c r="C85" s="99"/>
      <c r="D85" s="99"/>
      <c r="E85" s="99"/>
      <c r="F85" s="21"/>
      <c r="G85" s="21"/>
      <c r="I85" s="21"/>
    </row>
    <row r="86" spans="1:9" ht="13.5" customHeight="1">
      <c r="A86" s="711" t="s">
        <v>448</v>
      </c>
      <c r="B86" s="711"/>
      <c r="C86" s="711"/>
      <c r="D86" s="717"/>
      <c r="E86" s="717"/>
      <c r="F86" s="717"/>
      <c r="G86" s="717"/>
      <c r="I86" s="21"/>
    </row>
    <row r="87" spans="1:9" ht="13.5" customHeight="1">
      <c r="A87" s="98"/>
      <c r="B87" s="275"/>
      <c r="C87" s="275"/>
      <c r="D87" s="275"/>
      <c r="E87" s="275"/>
      <c r="F87" s="21"/>
      <c r="G87" s="21"/>
      <c r="I87" s="21"/>
    </row>
    <row r="88" spans="1:9" ht="13.5" thickBot="1">
      <c r="A88" s="55" t="s">
        <v>457</v>
      </c>
      <c r="B88" s="21"/>
      <c r="C88" s="21"/>
      <c r="D88" s="21"/>
      <c r="E88" s="21"/>
      <c r="F88" s="21"/>
      <c r="G88" s="21"/>
      <c r="I88" s="21"/>
    </row>
    <row r="89" spans="1:9" ht="13.5" thickBot="1">
      <c r="A89" s="95" t="s">
        <v>192</v>
      </c>
      <c r="B89" s="95" t="s">
        <v>164</v>
      </c>
      <c r="C89" s="209" t="s">
        <v>253</v>
      </c>
      <c r="D89" s="209" t="s">
        <v>254</v>
      </c>
      <c r="E89" s="209" t="s">
        <v>255</v>
      </c>
      <c r="F89" s="209" t="s">
        <v>256</v>
      </c>
      <c r="G89" s="209" t="s">
        <v>257</v>
      </c>
      <c r="I89" s="21"/>
    </row>
    <row r="90" spans="1:9" ht="14.25" customHeight="1">
      <c r="A90" s="421">
        <v>1361</v>
      </c>
      <c r="B90" s="94" t="s">
        <v>245</v>
      </c>
      <c r="C90" s="68">
        <v>700</v>
      </c>
      <c r="D90" s="68">
        <v>700</v>
      </c>
      <c r="E90" s="68">
        <v>622.74</v>
      </c>
      <c r="F90" s="68">
        <f>E90/C90%</f>
        <v>88.96285714285715</v>
      </c>
      <c r="G90" s="68">
        <f>E90/D90%</f>
        <v>88.96285714285715</v>
      </c>
      <c r="I90" s="21"/>
    </row>
    <row r="91" spans="1:9" ht="14.25" customHeight="1">
      <c r="A91" s="98"/>
      <c r="B91" s="711" t="s">
        <v>73</v>
      </c>
      <c r="C91" s="711"/>
      <c r="D91" s="21"/>
      <c r="E91" s="21"/>
      <c r="F91" s="21"/>
      <c r="G91" s="21"/>
      <c r="I91" s="21"/>
    </row>
    <row r="92" spans="1:9" ht="14.25" customHeight="1">
      <c r="A92" s="711" t="s">
        <v>316</v>
      </c>
      <c r="B92" s="711"/>
      <c r="C92" s="711"/>
      <c r="D92" s="717"/>
      <c r="E92" s="717"/>
      <c r="F92" s="717"/>
      <c r="G92" s="717"/>
      <c r="I92" s="21"/>
    </row>
    <row r="93" spans="1:9" ht="14.25" customHeight="1">
      <c r="A93" s="275"/>
      <c r="B93" s="275"/>
      <c r="C93" s="275"/>
      <c r="D93" s="276"/>
      <c r="E93" s="276"/>
      <c r="F93" s="276"/>
      <c r="G93" s="276"/>
      <c r="I93" s="21"/>
    </row>
    <row r="94" spans="1:9" ht="14.25" customHeight="1" thickBot="1">
      <c r="A94" s="55" t="s">
        <v>156</v>
      </c>
      <c r="B94" s="422"/>
      <c r="C94" s="313"/>
      <c r="D94" s="313"/>
      <c r="E94" s="313"/>
      <c r="F94" s="21"/>
      <c r="G94" s="21"/>
      <c r="I94" s="21"/>
    </row>
    <row r="95" spans="1:9" ht="13.5" thickBot="1">
      <c r="A95" s="95" t="s">
        <v>192</v>
      </c>
      <c r="B95" s="95" t="s">
        <v>164</v>
      </c>
      <c r="C95" s="209" t="s">
        <v>253</v>
      </c>
      <c r="D95" s="209" t="s">
        <v>254</v>
      </c>
      <c r="E95" s="209" t="s">
        <v>255</v>
      </c>
      <c r="F95" s="209" t="s">
        <v>256</v>
      </c>
      <c r="G95" s="209" t="s">
        <v>257</v>
      </c>
      <c r="I95" s="21"/>
    </row>
    <row r="96" spans="1:9" ht="12.75">
      <c r="A96" s="92">
        <v>1511</v>
      </c>
      <c r="B96" s="94" t="s">
        <v>328</v>
      </c>
      <c r="C96" s="68">
        <v>37000</v>
      </c>
      <c r="D96" s="68">
        <v>37000</v>
      </c>
      <c r="E96" s="68">
        <v>38759.07</v>
      </c>
      <c r="F96" s="68">
        <f>E96/C96%</f>
        <v>104.75424324324324</v>
      </c>
      <c r="G96" s="68">
        <f>E96/D96%</f>
        <v>104.75424324324324</v>
      </c>
      <c r="I96" s="21"/>
    </row>
    <row r="97" spans="1:9" ht="18" customHeight="1">
      <c r="A97" s="21"/>
      <c r="B97" s="714" t="s">
        <v>401</v>
      </c>
      <c r="C97" s="714"/>
      <c r="D97" s="718"/>
      <c r="E97" s="718"/>
      <c r="F97" s="718"/>
      <c r="G97" s="718"/>
      <c r="I97" s="21"/>
    </row>
    <row r="98" spans="1:9" ht="29.25" customHeight="1">
      <c r="A98" s="711" t="s">
        <v>422</v>
      </c>
      <c r="B98" s="711"/>
      <c r="C98" s="711"/>
      <c r="D98" s="717"/>
      <c r="E98" s="717"/>
      <c r="F98" s="717"/>
      <c r="G98" s="717"/>
      <c r="I98" s="21"/>
    </row>
    <row r="99" spans="1:9" ht="18" customHeight="1" thickBot="1">
      <c r="A99" s="1"/>
      <c r="I99" s="21"/>
    </row>
    <row r="100" spans="1:9" ht="19.5" customHeight="1" thickBot="1">
      <c r="A100" s="81" t="s">
        <v>17</v>
      </c>
      <c r="B100" s="82"/>
      <c r="C100" s="83">
        <f>C96+C90+C84+C76+C64+C58+C52+C46+C40+C25+C35+C30+C15+C20+C10+C5</f>
        <v>52570</v>
      </c>
      <c r="D100" s="83">
        <f>D96+D90+D84+D76+D64+D58+D52+D46+D40+D25+D35+D30+D15+D20+D10+D5</f>
        <v>52570</v>
      </c>
      <c r="E100" s="83">
        <f>E96+E90+E84+E76+E64+E58+E52+E46+E40+E25+E35+E30+E15+E20+E10+E5</f>
        <v>56416.25</v>
      </c>
      <c r="F100" s="237">
        <f>E100/C100%</f>
        <v>107.31643522921817</v>
      </c>
      <c r="G100" s="238">
        <f>E100/D100%</f>
        <v>107.31643522921817</v>
      </c>
      <c r="I100" s="21"/>
    </row>
    <row r="101" spans="3:9" ht="12.75">
      <c r="C101" s="20"/>
      <c r="D101" s="20"/>
      <c r="E101" s="20"/>
      <c r="I101" s="21"/>
    </row>
    <row r="102" spans="1:9" ht="12.75">
      <c r="A102" s="21"/>
      <c r="B102" s="21"/>
      <c r="C102" s="21"/>
      <c r="D102" s="21"/>
      <c r="E102" s="21"/>
      <c r="I102" s="21"/>
    </row>
    <row r="103" spans="1:9" ht="12.75">
      <c r="A103" s="713"/>
      <c r="B103" s="713"/>
      <c r="C103" s="713"/>
      <c r="D103" s="21"/>
      <c r="E103" s="21"/>
      <c r="I103" s="21"/>
    </row>
    <row r="104" spans="1:5" ht="12.75">
      <c r="A104" s="21"/>
      <c r="B104" s="21"/>
      <c r="C104" s="21"/>
      <c r="D104" s="21"/>
      <c r="E104" s="21"/>
    </row>
    <row r="105" spans="1:5" ht="12.75">
      <c r="A105" s="21"/>
      <c r="B105" s="21"/>
      <c r="C105" s="21"/>
      <c r="D105" s="21"/>
      <c r="E105" s="21"/>
    </row>
    <row r="106" ht="12.75">
      <c r="E106" s="21"/>
    </row>
  </sheetData>
  <sheetProtection/>
  <mergeCells count="21">
    <mergeCell ref="B97:G97"/>
    <mergeCell ref="A103:C103"/>
    <mergeCell ref="A86:G86"/>
    <mergeCell ref="A98:G98"/>
    <mergeCell ref="A54:G54"/>
    <mergeCell ref="A60:G60"/>
    <mergeCell ref="A78:G78"/>
    <mergeCell ref="B91:C91"/>
    <mergeCell ref="A66:G66"/>
    <mergeCell ref="A42:G42"/>
    <mergeCell ref="A36:G36"/>
    <mergeCell ref="A17:C17"/>
    <mergeCell ref="A92:G92"/>
    <mergeCell ref="B47:C47"/>
    <mergeCell ref="A48:G48"/>
    <mergeCell ref="A6:G6"/>
    <mergeCell ref="A11:G11"/>
    <mergeCell ref="A16:G16"/>
    <mergeCell ref="A21:G21"/>
    <mergeCell ref="A26:G26"/>
    <mergeCell ref="A31:G31"/>
  </mergeCells>
  <printOptions/>
  <pageMargins left="0.7874015748031497" right="0.7874015748031497" top="0.5905511811023623" bottom="0.7874015748031497" header="0.5118110236220472" footer="0.5118110236220472"/>
  <pageSetup firstPageNumber="14" useFirstPageNumber="1" horizontalDpi="600" verticalDpi="600" orientation="landscape" paperSize="9" r:id="rId1"/>
  <headerFooter alignWithMargins="0">
    <oddFooter>&amp;L&amp;A&amp;R&amp;P</oddFooter>
  </headerFooter>
</worksheet>
</file>

<file path=xl/worksheets/sheet8.xml><?xml version="1.0" encoding="utf-8"?>
<worksheet xmlns="http://schemas.openxmlformats.org/spreadsheetml/2006/main" xmlns:r="http://schemas.openxmlformats.org/officeDocument/2006/relationships">
  <dimension ref="A1:K97"/>
  <sheetViews>
    <sheetView zoomScalePageLayoutView="0" workbookViewId="0" topLeftCell="A74">
      <selection activeCell="K79" sqref="K79"/>
    </sheetView>
  </sheetViews>
  <sheetFormatPr defaultColWidth="9.00390625" defaultRowHeight="12.75"/>
  <cols>
    <col min="1" max="1" width="10.50390625" style="0" customWidth="1"/>
    <col min="2" max="2" width="10.375" style="0" customWidth="1"/>
    <col min="3" max="3" width="38.50390625" style="0" customWidth="1"/>
    <col min="4" max="4" width="14.875" style="0" customWidth="1"/>
    <col min="5" max="5" width="13.875" style="0" customWidth="1"/>
    <col min="6" max="6" width="23.50390625" style="0" customWidth="1"/>
    <col min="8" max="8" width="8.00390625" style="0" customWidth="1"/>
  </cols>
  <sheetData>
    <row r="1" s="21" customFormat="1" ht="17.25" customHeight="1">
      <c r="A1" s="86" t="s">
        <v>765</v>
      </c>
    </row>
    <row r="2" spans="1:2" s="21" customFormat="1" ht="9" customHeight="1">
      <c r="A2" s="44"/>
      <c r="B2" s="23"/>
    </row>
    <row r="3" s="21" customFormat="1" ht="11.25" customHeight="1" hidden="1" thickBot="1">
      <c r="A3" s="55" t="s">
        <v>156</v>
      </c>
    </row>
    <row r="4" spans="1:10" s="21" customFormat="1" ht="13.5" customHeight="1" hidden="1" thickBot="1">
      <c r="A4" s="95" t="s">
        <v>236</v>
      </c>
      <c r="B4" s="95" t="s">
        <v>192</v>
      </c>
      <c r="C4" s="95" t="s">
        <v>164</v>
      </c>
      <c r="D4" s="209" t="s">
        <v>253</v>
      </c>
      <c r="E4" s="209" t="s">
        <v>254</v>
      </c>
      <c r="F4" s="209" t="s">
        <v>255</v>
      </c>
      <c r="G4" s="209" t="s">
        <v>256</v>
      </c>
      <c r="H4" s="209" t="s">
        <v>257</v>
      </c>
      <c r="J4" s="509"/>
    </row>
    <row r="5" spans="1:10" s="21" customFormat="1" ht="12.75" customHeight="1" hidden="1">
      <c r="A5" s="91">
        <v>6171</v>
      </c>
      <c r="B5" s="91">
        <v>2122</v>
      </c>
      <c r="C5" s="93" t="s">
        <v>437</v>
      </c>
      <c r="D5" s="68">
        <v>0</v>
      </c>
      <c r="E5" s="68">
        <v>0</v>
      </c>
      <c r="F5" s="68">
        <v>0</v>
      </c>
      <c r="G5" s="68">
        <v>0</v>
      </c>
      <c r="H5" s="68">
        <v>0</v>
      </c>
      <c r="J5" s="509"/>
    </row>
    <row r="6" spans="1:10" ht="19.5" customHeight="1" hidden="1">
      <c r="A6" s="714" t="s">
        <v>522</v>
      </c>
      <c r="B6" s="714"/>
      <c r="C6" s="714"/>
      <c r="D6" s="714"/>
      <c r="E6" s="718"/>
      <c r="F6" s="718"/>
      <c r="G6" s="718"/>
      <c r="H6" s="718"/>
      <c r="J6" s="21"/>
    </row>
    <row r="7" spans="1:10" ht="12" customHeight="1">
      <c r="A7" s="275"/>
      <c r="B7" s="275"/>
      <c r="C7" s="275"/>
      <c r="D7" s="275"/>
      <c r="E7" s="276"/>
      <c r="F7" s="276"/>
      <c r="G7" s="276"/>
      <c r="H7" s="276"/>
      <c r="J7" s="21"/>
    </row>
    <row r="8" spans="1:10" ht="13.5" thickBot="1">
      <c r="A8" s="44" t="s">
        <v>156</v>
      </c>
      <c r="B8" s="21"/>
      <c r="C8" s="55"/>
      <c r="D8" s="21"/>
      <c r="E8" s="21"/>
      <c r="F8" s="21"/>
      <c r="G8" s="21"/>
      <c r="H8" s="21"/>
      <c r="J8" s="21"/>
    </row>
    <row r="9" spans="1:10" ht="13.5" thickBot="1">
      <c r="A9" s="95" t="s">
        <v>236</v>
      </c>
      <c r="B9" s="95" t="s">
        <v>192</v>
      </c>
      <c r="C9" s="95" t="s">
        <v>164</v>
      </c>
      <c r="D9" s="209" t="s">
        <v>253</v>
      </c>
      <c r="E9" s="209" t="s">
        <v>254</v>
      </c>
      <c r="F9" s="209" t="s">
        <v>255</v>
      </c>
      <c r="G9" s="209" t="s">
        <v>256</v>
      </c>
      <c r="H9" s="209" t="s">
        <v>257</v>
      </c>
      <c r="J9" s="21"/>
    </row>
    <row r="10" spans="1:10" ht="12.75">
      <c r="A10" s="92">
        <v>6310</v>
      </c>
      <c r="B10" s="92">
        <v>2141</v>
      </c>
      <c r="C10" s="425" t="s">
        <v>34</v>
      </c>
      <c r="D10" s="68">
        <v>200</v>
      </c>
      <c r="E10" s="68">
        <v>200</v>
      </c>
      <c r="F10" s="68">
        <v>1969.48</v>
      </c>
      <c r="G10" s="68">
        <f>F10/D10%</f>
        <v>984.74</v>
      </c>
      <c r="H10" s="68">
        <f>F10/E10%</f>
        <v>984.74</v>
      </c>
      <c r="J10" s="21"/>
    </row>
    <row r="11" spans="1:10" ht="12.75">
      <c r="A11" s="714" t="s">
        <v>56</v>
      </c>
      <c r="B11" s="714"/>
      <c r="C11" s="714"/>
      <c r="D11" s="714"/>
      <c r="E11" s="21"/>
      <c r="F11" s="21"/>
      <c r="G11" s="21"/>
      <c r="H11" s="21"/>
      <c r="J11" s="21"/>
    </row>
    <row r="12" spans="1:10" ht="12.75">
      <c r="A12" s="275"/>
      <c r="B12" s="275"/>
      <c r="C12" s="275"/>
      <c r="D12" s="275"/>
      <c r="E12" s="21"/>
      <c r="F12" s="21"/>
      <c r="G12" s="21"/>
      <c r="H12" s="21"/>
      <c r="J12" s="21"/>
    </row>
    <row r="13" spans="1:10" ht="12.75" customHeight="1" thickBot="1">
      <c r="A13" s="44" t="s">
        <v>156</v>
      </c>
      <c r="B13" s="21"/>
      <c r="C13" s="55"/>
      <c r="D13" s="21"/>
      <c r="E13" s="21"/>
      <c r="F13" s="21"/>
      <c r="G13" s="21"/>
      <c r="H13" s="21"/>
      <c r="J13" s="21"/>
    </row>
    <row r="14" spans="1:10" ht="13.5" thickBot="1">
      <c r="A14" s="95" t="s">
        <v>236</v>
      </c>
      <c r="B14" s="95" t="s">
        <v>192</v>
      </c>
      <c r="C14" s="95" t="s">
        <v>164</v>
      </c>
      <c r="D14" s="209" t="s">
        <v>253</v>
      </c>
      <c r="E14" s="209" t="s">
        <v>254</v>
      </c>
      <c r="F14" s="209" t="s">
        <v>255</v>
      </c>
      <c r="G14" s="209" t="s">
        <v>256</v>
      </c>
      <c r="H14" s="209" t="s">
        <v>257</v>
      </c>
      <c r="J14" s="21"/>
    </row>
    <row r="15" spans="1:10" ht="12.75">
      <c r="A15" s="92">
        <v>6171</v>
      </c>
      <c r="B15" s="92">
        <v>2122</v>
      </c>
      <c r="C15" s="425" t="s">
        <v>437</v>
      </c>
      <c r="D15" s="68">
        <v>0</v>
      </c>
      <c r="E15" s="68">
        <v>3737.4</v>
      </c>
      <c r="F15" s="68">
        <v>3737.36</v>
      </c>
      <c r="G15" s="68">
        <v>0</v>
      </c>
      <c r="H15" s="68">
        <f>F15/E15%</f>
        <v>99.99892973725049</v>
      </c>
      <c r="J15" s="21"/>
    </row>
    <row r="16" spans="1:10" ht="69" customHeight="1">
      <c r="A16" s="714" t="s">
        <v>1048</v>
      </c>
      <c r="B16" s="714"/>
      <c r="C16" s="714"/>
      <c r="D16" s="714"/>
      <c r="E16" s="718"/>
      <c r="F16" s="718"/>
      <c r="G16" s="718"/>
      <c r="H16" s="718"/>
      <c r="J16" s="21"/>
    </row>
    <row r="17" spans="1:10" ht="6" customHeight="1">
      <c r="A17" s="44"/>
      <c r="B17" s="21"/>
      <c r="C17" s="55"/>
      <c r="D17" s="21"/>
      <c r="E17" s="21"/>
      <c r="F17" s="21"/>
      <c r="G17" s="21"/>
      <c r="H17" s="21"/>
      <c r="J17" s="21"/>
    </row>
    <row r="18" spans="1:10" ht="13.5" hidden="1" thickBot="1">
      <c r="A18" s="95" t="s">
        <v>236</v>
      </c>
      <c r="B18" s="95" t="s">
        <v>192</v>
      </c>
      <c r="C18" s="95" t="s">
        <v>164</v>
      </c>
      <c r="D18" s="209" t="s">
        <v>253</v>
      </c>
      <c r="E18" s="209" t="s">
        <v>254</v>
      </c>
      <c r="F18" s="209" t="s">
        <v>255</v>
      </c>
      <c r="G18" s="209" t="s">
        <v>256</v>
      </c>
      <c r="H18" s="209" t="s">
        <v>257</v>
      </c>
      <c r="J18" s="21"/>
    </row>
    <row r="19" spans="1:10" ht="12.75" hidden="1">
      <c r="A19" s="92">
        <v>6171</v>
      </c>
      <c r="B19" s="92">
        <v>2143</v>
      </c>
      <c r="C19" s="425" t="s">
        <v>575</v>
      </c>
      <c r="D19" s="68">
        <v>0</v>
      </c>
      <c r="E19" s="68">
        <v>0</v>
      </c>
      <c r="F19" s="68">
        <v>0</v>
      </c>
      <c r="G19" s="68">
        <v>0</v>
      </c>
      <c r="H19" s="68">
        <v>0</v>
      </c>
      <c r="J19" s="21"/>
    </row>
    <row r="20" spans="1:10" ht="12.75" hidden="1">
      <c r="A20" s="714" t="s">
        <v>583</v>
      </c>
      <c r="B20" s="714"/>
      <c r="C20" s="714"/>
      <c r="D20" s="714"/>
      <c r="E20" s="21"/>
      <c r="F20" s="21"/>
      <c r="G20" s="21"/>
      <c r="H20" s="21"/>
      <c r="J20" s="21"/>
    </row>
    <row r="21" spans="1:10" ht="12" customHeight="1" hidden="1">
      <c r="A21" s="275"/>
      <c r="B21" s="275"/>
      <c r="C21" s="275"/>
      <c r="D21" s="275"/>
      <c r="E21" s="21"/>
      <c r="F21" s="21"/>
      <c r="G21" s="21"/>
      <c r="H21" s="21"/>
      <c r="J21" s="21"/>
    </row>
    <row r="22" spans="1:10" ht="13.5" thickBot="1">
      <c r="A22" s="55" t="s">
        <v>195</v>
      </c>
      <c r="B22" s="21"/>
      <c r="C22" s="21"/>
      <c r="D22" s="21"/>
      <c r="E22" s="21"/>
      <c r="F22" s="21"/>
      <c r="G22" s="21"/>
      <c r="H22" s="21"/>
      <c r="J22" s="21"/>
    </row>
    <row r="23" spans="1:10" ht="13.5" thickBot="1">
      <c r="A23" s="95" t="s">
        <v>236</v>
      </c>
      <c r="B23" s="95" t="s">
        <v>192</v>
      </c>
      <c r="C23" s="95" t="s">
        <v>164</v>
      </c>
      <c r="D23" s="209" t="s">
        <v>253</v>
      </c>
      <c r="E23" s="209" t="s">
        <v>254</v>
      </c>
      <c r="F23" s="209" t="s">
        <v>255</v>
      </c>
      <c r="G23" s="209" t="s">
        <v>256</v>
      </c>
      <c r="H23" s="209" t="s">
        <v>257</v>
      </c>
      <c r="J23" s="21"/>
    </row>
    <row r="24" spans="1:10" ht="12.75">
      <c r="A24" s="91">
        <v>6171</v>
      </c>
      <c r="B24" s="91">
        <v>2212</v>
      </c>
      <c r="C24" s="93" t="s">
        <v>191</v>
      </c>
      <c r="D24" s="68">
        <v>60</v>
      </c>
      <c r="E24" s="68">
        <v>60</v>
      </c>
      <c r="F24" s="68">
        <v>109.56</v>
      </c>
      <c r="G24" s="68">
        <f>F24/D24%</f>
        <v>182.60000000000002</v>
      </c>
      <c r="H24" s="68">
        <f>F24/E24%</f>
        <v>182.60000000000002</v>
      </c>
      <c r="J24" s="21"/>
    </row>
    <row r="25" spans="1:10" ht="27" customHeight="1">
      <c r="A25" s="714" t="s">
        <v>579</v>
      </c>
      <c r="B25" s="714"/>
      <c r="C25" s="714"/>
      <c r="D25" s="714"/>
      <c r="E25" s="718"/>
      <c r="F25" s="718"/>
      <c r="G25" s="718"/>
      <c r="H25" s="718"/>
      <c r="J25" s="21"/>
    </row>
    <row r="26" spans="1:10" ht="18" customHeight="1">
      <c r="A26" s="275"/>
      <c r="B26" s="275"/>
      <c r="C26" s="275"/>
      <c r="D26" s="275"/>
      <c r="E26" s="276"/>
      <c r="F26" s="276"/>
      <c r="G26" s="276"/>
      <c r="H26" s="276"/>
      <c r="J26" s="21"/>
    </row>
    <row r="27" spans="1:10" ht="13.5" customHeight="1" thickBot="1">
      <c r="A27" s="55" t="s">
        <v>156</v>
      </c>
      <c r="B27" s="21"/>
      <c r="C27" s="21"/>
      <c r="D27" s="21"/>
      <c r="E27" s="21"/>
      <c r="F27" s="21"/>
      <c r="G27" s="21"/>
      <c r="H27" s="21"/>
      <c r="J27" s="21"/>
    </row>
    <row r="28" spans="1:10" ht="13.5" customHeight="1" thickBot="1">
      <c r="A28" s="95" t="s">
        <v>236</v>
      </c>
      <c r="B28" s="95" t="s">
        <v>192</v>
      </c>
      <c r="C28" s="95" t="s">
        <v>164</v>
      </c>
      <c r="D28" s="209" t="s">
        <v>253</v>
      </c>
      <c r="E28" s="209" t="s">
        <v>254</v>
      </c>
      <c r="F28" s="209" t="s">
        <v>255</v>
      </c>
      <c r="G28" s="209" t="s">
        <v>256</v>
      </c>
      <c r="H28" s="209" t="s">
        <v>257</v>
      </c>
      <c r="J28" s="21"/>
    </row>
    <row r="29" spans="1:10" ht="15" customHeight="1">
      <c r="A29" s="91">
        <v>6171</v>
      </c>
      <c r="B29" s="91">
        <v>2212</v>
      </c>
      <c r="C29" s="93" t="s">
        <v>191</v>
      </c>
      <c r="D29" s="68">
        <v>0</v>
      </c>
      <c r="E29" s="68">
        <v>0</v>
      </c>
      <c r="F29" s="68">
        <v>5</v>
      </c>
      <c r="G29" s="68">
        <v>0</v>
      </c>
      <c r="H29" s="68">
        <v>0</v>
      </c>
      <c r="J29" s="21"/>
    </row>
    <row r="30" spans="1:10" ht="15.75" customHeight="1">
      <c r="A30" s="714" t="s">
        <v>658</v>
      </c>
      <c r="B30" s="714"/>
      <c r="C30" s="714"/>
      <c r="D30" s="714"/>
      <c r="E30" s="718"/>
      <c r="F30" s="718"/>
      <c r="G30" s="718"/>
      <c r="H30" s="718"/>
      <c r="J30" s="21"/>
    </row>
    <row r="31" spans="1:10" ht="15.75" customHeight="1">
      <c r="A31" s="711"/>
      <c r="B31" s="711"/>
      <c r="C31" s="711"/>
      <c r="D31" s="711"/>
      <c r="E31" s="21"/>
      <c r="F31" s="21"/>
      <c r="G31" s="21"/>
      <c r="H31" s="21"/>
      <c r="J31" s="21"/>
    </row>
    <row r="32" spans="1:10" ht="13.5" thickBot="1">
      <c r="A32" s="55" t="s">
        <v>272</v>
      </c>
      <c r="B32" s="21"/>
      <c r="C32" s="21"/>
      <c r="D32" s="21"/>
      <c r="E32" s="21"/>
      <c r="F32" s="21"/>
      <c r="G32" s="21"/>
      <c r="H32" s="21"/>
      <c r="J32" s="21"/>
    </row>
    <row r="33" spans="1:10" ht="13.5" thickBot="1">
      <c r="A33" s="95" t="s">
        <v>236</v>
      </c>
      <c r="B33" s="95" t="s">
        <v>192</v>
      </c>
      <c r="C33" s="95" t="s">
        <v>164</v>
      </c>
      <c r="D33" s="209" t="s">
        <v>253</v>
      </c>
      <c r="E33" s="209" t="s">
        <v>254</v>
      </c>
      <c r="F33" s="209" t="s">
        <v>255</v>
      </c>
      <c r="G33" s="209" t="s">
        <v>256</v>
      </c>
      <c r="H33" s="209" t="s">
        <v>257</v>
      </c>
      <c r="J33" s="21"/>
    </row>
    <row r="34" spans="1:10" ht="12.75">
      <c r="A34" s="91">
        <v>6171</v>
      </c>
      <c r="B34" s="92">
        <v>2212</v>
      </c>
      <c r="C34" s="93" t="s">
        <v>191</v>
      </c>
      <c r="D34" s="68">
        <v>100</v>
      </c>
      <c r="E34" s="68">
        <v>100</v>
      </c>
      <c r="F34" s="68">
        <v>71</v>
      </c>
      <c r="G34" s="68">
        <f>F34/D34%</f>
        <v>71</v>
      </c>
      <c r="H34" s="68">
        <f>F34/E34%</f>
        <v>71</v>
      </c>
      <c r="J34" s="21"/>
    </row>
    <row r="35" spans="1:10" ht="26.25" customHeight="1">
      <c r="A35" s="714" t="s">
        <v>1049</v>
      </c>
      <c r="B35" s="714"/>
      <c r="C35" s="714"/>
      <c r="D35" s="714"/>
      <c r="E35" s="718"/>
      <c r="F35" s="718"/>
      <c r="G35" s="718"/>
      <c r="H35" s="718"/>
      <c r="J35" s="21"/>
    </row>
    <row r="36" spans="1:10" ht="26.25" customHeight="1">
      <c r="A36" s="275"/>
      <c r="B36" s="275"/>
      <c r="C36" s="275"/>
      <c r="D36" s="275"/>
      <c r="E36" s="276"/>
      <c r="F36" s="276"/>
      <c r="G36" s="276"/>
      <c r="H36" s="276"/>
      <c r="J36" s="21"/>
    </row>
    <row r="37" spans="1:10" ht="26.25" customHeight="1">
      <c r="A37" s="275"/>
      <c r="B37" s="275"/>
      <c r="C37" s="275"/>
      <c r="D37" s="275"/>
      <c r="E37" s="276"/>
      <c r="F37" s="276"/>
      <c r="G37" s="276"/>
      <c r="H37" s="276"/>
      <c r="J37" s="21"/>
    </row>
    <row r="38" spans="1:10" ht="17.25" customHeight="1">
      <c r="A38" s="275"/>
      <c r="B38" s="275"/>
      <c r="C38" s="275"/>
      <c r="D38" s="275"/>
      <c r="E38" s="276"/>
      <c r="F38" s="276"/>
      <c r="G38" s="276"/>
      <c r="H38" s="276"/>
      <c r="J38" s="21"/>
    </row>
    <row r="39" spans="1:10" ht="13.5" thickBot="1">
      <c r="A39" s="55" t="s">
        <v>75</v>
      </c>
      <c r="B39" s="21"/>
      <c r="C39" s="21"/>
      <c r="D39" s="21"/>
      <c r="E39" s="21"/>
      <c r="F39" s="21"/>
      <c r="G39" s="21"/>
      <c r="H39" s="21"/>
      <c r="J39" s="21"/>
    </row>
    <row r="40" spans="1:10" ht="13.5" thickBot="1">
      <c r="A40" s="95" t="s">
        <v>236</v>
      </c>
      <c r="B40" s="95" t="s">
        <v>192</v>
      </c>
      <c r="C40" s="95" t="s">
        <v>164</v>
      </c>
      <c r="D40" s="209" t="s">
        <v>253</v>
      </c>
      <c r="E40" s="209" t="s">
        <v>254</v>
      </c>
      <c r="F40" s="209" t="s">
        <v>255</v>
      </c>
      <c r="G40" s="209" t="s">
        <v>256</v>
      </c>
      <c r="H40" s="209" t="s">
        <v>257</v>
      </c>
      <c r="J40" s="21"/>
    </row>
    <row r="41" spans="1:10" ht="12.75">
      <c r="A41" s="91">
        <v>6171</v>
      </c>
      <c r="B41" s="92">
        <v>2212</v>
      </c>
      <c r="C41" s="93" t="s">
        <v>191</v>
      </c>
      <c r="D41" s="68">
        <v>220</v>
      </c>
      <c r="E41" s="68">
        <v>220</v>
      </c>
      <c r="F41" s="68">
        <v>119.3</v>
      </c>
      <c r="G41" s="68">
        <f>F41/D41%</f>
        <v>54.22727272727272</v>
      </c>
      <c r="H41" s="68">
        <f>F41/E41%</f>
        <v>54.22727272727272</v>
      </c>
      <c r="J41" s="21"/>
    </row>
    <row r="42" spans="1:10" ht="27" customHeight="1">
      <c r="A42" s="714" t="s">
        <v>173</v>
      </c>
      <c r="B42" s="714"/>
      <c r="C42" s="714"/>
      <c r="D42" s="714"/>
      <c r="E42" s="718"/>
      <c r="F42" s="718"/>
      <c r="G42" s="718"/>
      <c r="H42" s="718"/>
      <c r="J42" s="21"/>
    </row>
    <row r="43" spans="1:10" ht="15" customHeight="1">
      <c r="A43" s="275"/>
      <c r="B43" s="275"/>
      <c r="C43" s="275"/>
      <c r="D43" s="275"/>
      <c r="E43" s="276"/>
      <c r="F43" s="276"/>
      <c r="G43" s="276"/>
      <c r="H43" s="276"/>
      <c r="J43" s="21"/>
    </row>
    <row r="44" spans="1:10" ht="13.5" thickBot="1">
      <c r="A44" s="55" t="s">
        <v>196</v>
      </c>
      <c r="B44" s="21"/>
      <c r="C44" s="21"/>
      <c r="D44" s="21"/>
      <c r="E44" s="21"/>
      <c r="F44" s="21"/>
      <c r="G44" s="21"/>
      <c r="H44" s="21"/>
      <c r="J44" s="21"/>
    </row>
    <row r="45" spans="1:10" ht="13.5" thickBot="1">
      <c r="A45" s="95" t="s">
        <v>236</v>
      </c>
      <c r="B45" s="95" t="s">
        <v>192</v>
      </c>
      <c r="C45" s="95" t="s">
        <v>164</v>
      </c>
      <c r="D45" s="209" t="s">
        <v>253</v>
      </c>
      <c r="E45" s="209" t="s">
        <v>254</v>
      </c>
      <c r="F45" s="209" t="s">
        <v>255</v>
      </c>
      <c r="G45" s="209" t="s">
        <v>256</v>
      </c>
      <c r="H45" s="209" t="s">
        <v>257</v>
      </c>
      <c r="J45" s="21"/>
    </row>
    <row r="46" spans="1:10" ht="12.75">
      <c r="A46" s="92">
        <v>6171</v>
      </c>
      <c r="B46" s="92">
        <v>2212</v>
      </c>
      <c r="C46" s="93" t="s">
        <v>191</v>
      </c>
      <c r="D46" s="68">
        <v>120</v>
      </c>
      <c r="E46" s="68">
        <v>120</v>
      </c>
      <c r="F46" s="68">
        <v>139.26</v>
      </c>
      <c r="G46" s="68">
        <f>F46/D46%</f>
        <v>116.05</v>
      </c>
      <c r="H46" s="68">
        <f>F46/E46%</f>
        <v>116.05</v>
      </c>
      <c r="J46" s="21"/>
    </row>
    <row r="47" spans="1:10" ht="26.25" customHeight="1">
      <c r="A47" s="714" t="s">
        <v>603</v>
      </c>
      <c r="B47" s="714"/>
      <c r="C47" s="714"/>
      <c r="D47" s="714"/>
      <c r="E47" s="718"/>
      <c r="F47" s="718"/>
      <c r="G47" s="718"/>
      <c r="H47" s="718"/>
      <c r="J47" s="21"/>
    </row>
    <row r="48" spans="1:10" ht="12.75" customHeight="1">
      <c r="A48" s="275"/>
      <c r="B48" s="275"/>
      <c r="C48" s="275"/>
      <c r="D48" s="275"/>
      <c r="E48" s="276"/>
      <c r="F48" s="276"/>
      <c r="G48" s="276"/>
      <c r="H48" s="276"/>
      <c r="J48" s="21"/>
    </row>
    <row r="49" spans="1:10" ht="13.5" thickBot="1">
      <c r="A49" s="55" t="s">
        <v>158</v>
      </c>
      <c r="B49" s="21"/>
      <c r="C49" s="21"/>
      <c r="D49" s="21"/>
      <c r="E49" s="21"/>
      <c r="F49" s="21"/>
      <c r="G49" s="21"/>
      <c r="H49" s="21"/>
      <c r="J49" s="21"/>
    </row>
    <row r="50" spans="1:10" ht="13.5" thickBot="1">
      <c r="A50" s="95" t="s">
        <v>236</v>
      </c>
      <c r="B50" s="95" t="s">
        <v>192</v>
      </c>
      <c r="C50" s="95" t="s">
        <v>164</v>
      </c>
      <c r="D50" s="209" t="s">
        <v>253</v>
      </c>
      <c r="E50" s="209" t="s">
        <v>254</v>
      </c>
      <c r="F50" s="209" t="s">
        <v>255</v>
      </c>
      <c r="G50" s="209" t="s">
        <v>256</v>
      </c>
      <c r="H50" s="209" t="s">
        <v>257</v>
      </c>
      <c r="J50" s="21"/>
    </row>
    <row r="51" spans="1:10" ht="12.75">
      <c r="A51" s="91">
        <v>6171</v>
      </c>
      <c r="B51" s="91">
        <v>2212</v>
      </c>
      <c r="C51" s="93" t="s">
        <v>191</v>
      </c>
      <c r="D51" s="68">
        <v>40</v>
      </c>
      <c r="E51" s="68">
        <v>40</v>
      </c>
      <c r="F51" s="68">
        <v>118.3</v>
      </c>
      <c r="G51" s="68">
        <f>F51/D51%</f>
        <v>295.75</v>
      </c>
      <c r="H51" s="68">
        <f>F51/E51%</f>
        <v>295.75</v>
      </c>
      <c r="J51" s="21"/>
    </row>
    <row r="52" spans="1:10" ht="18" customHeight="1">
      <c r="A52" s="714" t="s">
        <v>537</v>
      </c>
      <c r="B52" s="714"/>
      <c r="C52" s="714"/>
      <c r="D52" s="714"/>
      <c r="E52" s="718"/>
      <c r="F52" s="718"/>
      <c r="G52" s="718"/>
      <c r="H52" s="718"/>
      <c r="J52" s="21"/>
    </row>
    <row r="53" spans="1:10" ht="18" customHeight="1">
      <c r="A53" s="275"/>
      <c r="B53" s="275"/>
      <c r="C53" s="275"/>
      <c r="D53" s="275"/>
      <c r="E53" s="276"/>
      <c r="F53" s="276"/>
      <c r="G53" s="276"/>
      <c r="H53" s="276"/>
      <c r="J53" s="21"/>
    </row>
    <row r="54" spans="1:10" ht="15" customHeight="1" thickBot="1">
      <c r="A54" s="55" t="s">
        <v>130</v>
      </c>
      <c r="B54" s="21"/>
      <c r="C54" s="21"/>
      <c r="D54" s="21"/>
      <c r="E54" s="21"/>
      <c r="F54" s="21"/>
      <c r="G54" s="21"/>
      <c r="H54" s="21"/>
      <c r="J54" s="21"/>
    </row>
    <row r="55" spans="1:10" ht="15" customHeight="1" thickBot="1">
      <c r="A55" s="95" t="s">
        <v>236</v>
      </c>
      <c r="B55" s="95" t="s">
        <v>192</v>
      </c>
      <c r="C55" s="95" t="s">
        <v>164</v>
      </c>
      <c r="D55" s="209" t="s">
        <v>253</v>
      </c>
      <c r="E55" s="209" t="s">
        <v>254</v>
      </c>
      <c r="F55" s="209" t="s">
        <v>255</v>
      </c>
      <c r="G55" s="209" t="s">
        <v>256</v>
      </c>
      <c r="H55" s="209" t="s">
        <v>257</v>
      </c>
      <c r="J55" s="21"/>
    </row>
    <row r="56" spans="1:10" ht="15" customHeight="1">
      <c r="A56" s="91">
        <v>6171</v>
      </c>
      <c r="B56" s="91">
        <v>2212</v>
      </c>
      <c r="C56" s="93" t="s">
        <v>191</v>
      </c>
      <c r="D56" s="68">
        <v>0</v>
      </c>
      <c r="E56" s="68">
        <v>0</v>
      </c>
      <c r="F56" s="68">
        <v>11.1</v>
      </c>
      <c r="G56" s="68">
        <v>0</v>
      </c>
      <c r="H56" s="68">
        <v>0</v>
      </c>
      <c r="J56" s="21"/>
    </row>
    <row r="57" spans="1:10" ht="14.25" customHeight="1">
      <c r="A57" s="714" t="s">
        <v>580</v>
      </c>
      <c r="B57" s="714"/>
      <c r="C57" s="714"/>
      <c r="D57" s="714"/>
      <c r="E57" s="718"/>
      <c r="F57" s="718"/>
      <c r="G57" s="718"/>
      <c r="H57" s="718"/>
      <c r="J57" s="21"/>
    </row>
    <row r="58" spans="1:10" ht="14.25" customHeight="1">
      <c r="A58" s="275"/>
      <c r="B58" s="275"/>
      <c r="C58" s="275"/>
      <c r="D58" s="275"/>
      <c r="E58" s="276"/>
      <c r="F58" s="276"/>
      <c r="G58" s="276"/>
      <c r="H58" s="276"/>
      <c r="J58" s="21"/>
    </row>
    <row r="59" spans="1:10" ht="14.25" customHeight="1" thickBot="1">
      <c r="A59" s="100" t="s">
        <v>156</v>
      </c>
      <c r="B59" s="21"/>
      <c r="C59" s="21"/>
      <c r="D59" s="21"/>
      <c r="E59" s="21"/>
      <c r="F59" s="21"/>
      <c r="G59" s="21"/>
      <c r="H59" s="21"/>
      <c r="J59" s="21"/>
    </row>
    <row r="60" spans="1:10" ht="14.25" customHeight="1" thickBot="1">
      <c r="A60" s="95" t="s">
        <v>236</v>
      </c>
      <c r="B60" s="95" t="s">
        <v>192</v>
      </c>
      <c r="C60" s="95" t="s">
        <v>164</v>
      </c>
      <c r="D60" s="209" t="s">
        <v>253</v>
      </c>
      <c r="E60" s="209" t="s">
        <v>254</v>
      </c>
      <c r="F60" s="209" t="s">
        <v>255</v>
      </c>
      <c r="G60" s="209" t="s">
        <v>256</v>
      </c>
      <c r="H60" s="209" t="s">
        <v>257</v>
      </c>
      <c r="J60" s="21"/>
    </row>
    <row r="61" spans="1:10" ht="14.25" customHeight="1">
      <c r="A61" s="91">
        <v>6171</v>
      </c>
      <c r="B61" s="91">
        <v>2321</v>
      </c>
      <c r="C61" s="93" t="s">
        <v>458</v>
      </c>
      <c r="D61" s="68">
        <v>0</v>
      </c>
      <c r="E61" s="68">
        <v>20</v>
      </c>
      <c r="F61" s="68">
        <v>20</v>
      </c>
      <c r="G61" s="68">
        <v>0</v>
      </c>
      <c r="H61" s="68">
        <f>F61/E61%</f>
        <v>100</v>
      </c>
      <c r="J61" s="21"/>
    </row>
    <row r="62" spans="1:10" ht="15" customHeight="1">
      <c r="A62" s="714" t="s">
        <v>661</v>
      </c>
      <c r="B62" s="714"/>
      <c r="C62" s="714"/>
      <c r="D62" s="714"/>
      <c r="E62" s="718"/>
      <c r="F62" s="718"/>
      <c r="G62" s="718"/>
      <c r="H62" s="718"/>
      <c r="J62" s="21"/>
    </row>
    <row r="63" spans="1:10" ht="18" customHeight="1" hidden="1" thickBot="1">
      <c r="A63" s="100" t="s">
        <v>156</v>
      </c>
      <c r="B63" s="21"/>
      <c r="C63" s="21"/>
      <c r="D63" s="21"/>
      <c r="E63" s="21"/>
      <c r="F63" s="21"/>
      <c r="G63" s="21"/>
      <c r="H63" s="21"/>
      <c r="J63" s="21"/>
    </row>
    <row r="64" spans="1:10" ht="18" customHeight="1" hidden="1" thickBot="1">
      <c r="A64" s="101" t="s">
        <v>236</v>
      </c>
      <c r="B64" s="95" t="s">
        <v>192</v>
      </c>
      <c r="C64" s="95" t="s">
        <v>164</v>
      </c>
      <c r="D64" s="209" t="s">
        <v>253</v>
      </c>
      <c r="E64" s="209" t="s">
        <v>254</v>
      </c>
      <c r="F64" s="209" t="s">
        <v>255</v>
      </c>
      <c r="G64" s="209" t="s">
        <v>256</v>
      </c>
      <c r="H64" s="209" t="s">
        <v>257</v>
      </c>
      <c r="J64" s="21"/>
    </row>
    <row r="65" spans="1:10" ht="18" customHeight="1" hidden="1">
      <c r="A65" s="92">
        <v>6171</v>
      </c>
      <c r="B65" s="92">
        <v>2321</v>
      </c>
      <c r="C65" s="94" t="s">
        <v>458</v>
      </c>
      <c r="D65" s="68">
        <v>0</v>
      </c>
      <c r="E65" s="68">
        <v>0</v>
      </c>
      <c r="F65" s="68">
        <v>0</v>
      </c>
      <c r="G65" s="68">
        <v>0</v>
      </c>
      <c r="H65" s="68">
        <v>0</v>
      </c>
      <c r="J65" s="21"/>
    </row>
    <row r="66" spans="1:10" ht="18" customHeight="1" hidden="1">
      <c r="A66" s="714" t="s">
        <v>523</v>
      </c>
      <c r="B66" s="714"/>
      <c r="C66" s="714"/>
      <c r="D66" s="714"/>
      <c r="E66" s="718"/>
      <c r="F66" s="718"/>
      <c r="G66" s="718"/>
      <c r="H66" s="718"/>
      <c r="J66" s="21"/>
    </row>
    <row r="67" spans="1:10" ht="15" customHeight="1" hidden="1">
      <c r="A67" s="275"/>
      <c r="B67" s="275"/>
      <c r="C67" s="275"/>
      <c r="D67" s="275"/>
      <c r="E67" s="276"/>
      <c r="F67" s="276"/>
      <c r="G67" s="276"/>
      <c r="H67" s="276"/>
      <c r="J67" s="21"/>
    </row>
    <row r="68" spans="1:10" ht="15" customHeight="1">
      <c r="A68" s="275"/>
      <c r="B68" s="275"/>
      <c r="C68" s="275"/>
      <c r="D68" s="275"/>
      <c r="E68" s="276"/>
      <c r="F68" s="276"/>
      <c r="G68" s="276"/>
      <c r="H68" s="276"/>
      <c r="J68" s="21"/>
    </row>
    <row r="69" spans="1:10" ht="15" customHeight="1" thickBot="1">
      <c r="A69" s="100" t="s">
        <v>156</v>
      </c>
      <c r="B69" s="21"/>
      <c r="C69" s="21"/>
      <c r="D69" s="21"/>
      <c r="E69" s="21"/>
      <c r="F69" s="21"/>
      <c r="G69" s="21"/>
      <c r="H69" s="21"/>
      <c r="J69" s="21"/>
    </row>
    <row r="70" spans="1:10" ht="15" customHeight="1" thickBot="1">
      <c r="A70" s="101" t="s">
        <v>236</v>
      </c>
      <c r="B70" s="95" t="s">
        <v>192</v>
      </c>
      <c r="C70" s="95" t="s">
        <v>164</v>
      </c>
      <c r="D70" s="209" t="s">
        <v>253</v>
      </c>
      <c r="E70" s="209" t="s">
        <v>254</v>
      </c>
      <c r="F70" s="209" t="s">
        <v>255</v>
      </c>
      <c r="G70" s="209" t="s">
        <v>256</v>
      </c>
      <c r="H70" s="209" t="s">
        <v>257</v>
      </c>
      <c r="J70" s="21"/>
    </row>
    <row r="71" spans="1:10" ht="15" customHeight="1">
      <c r="A71" s="92">
        <v>6171</v>
      </c>
      <c r="B71" s="92">
        <v>2322</v>
      </c>
      <c r="C71" s="94" t="s">
        <v>438</v>
      </c>
      <c r="D71" s="68">
        <v>0</v>
      </c>
      <c r="E71" s="68">
        <v>62.1</v>
      </c>
      <c r="F71" s="68">
        <v>67.79</v>
      </c>
      <c r="G71" s="68">
        <v>0</v>
      </c>
      <c r="H71" s="68">
        <f>F71/E71%</f>
        <v>109.16264090177135</v>
      </c>
      <c r="J71" s="21"/>
    </row>
    <row r="72" spans="1:10" ht="27" customHeight="1">
      <c r="A72" s="714" t="s">
        <v>819</v>
      </c>
      <c r="B72" s="714"/>
      <c r="C72" s="714"/>
      <c r="D72" s="714"/>
      <c r="E72" s="718"/>
      <c r="F72" s="718"/>
      <c r="G72" s="718"/>
      <c r="H72" s="718"/>
      <c r="J72" s="21"/>
    </row>
    <row r="73" spans="1:10" ht="27" customHeight="1">
      <c r="A73" s="275"/>
      <c r="B73" s="275"/>
      <c r="C73" s="275"/>
      <c r="D73" s="275"/>
      <c r="E73" s="276"/>
      <c r="F73" s="276"/>
      <c r="G73" s="276"/>
      <c r="H73" s="276"/>
      <c r="J73" s="21"/>
    </row>
    <row r="74" spans="1:10" ht="27" customHeight="1">
      <c r="A74" s="275"/>
      <c r="B74" s="275"/>
      <c r="C74" s="275"/>
      <c r="D74" s="275"/>
      <c r="E74" s="276"/>
      <c r="F74" s="276"/>
      <c r="G74" s="276"/>
      <c r="H74" s="276"/>
      <c r="J74" s="21"/>
    </row>
    <row r="75" spans="1:10" ht="15.75" customHeight="1">
      <c r="A75" s="275"/>
      <c r="B75" s="275"/>
      <c r="C75" s="275"/>
      <c r="D75" s="275"/>
      <c r="E75" s="276"/>
      <c r="F75" s="276"/>
      <c r="G75" s="276"/>
      <c r="H75" s="276"/>
      <c r="J75" s="21"/>
    </row>
    <row r="76" spans="1:10" ht="15.75" customHeight="1" thickBot="1">
      <c r="A76" s="100" t="s">
        <v>156</v>
      </c>
      <c r="B76" s="21"/>
      <c r="C76" s="21"/>
      <c r="D76" s="21"/>
      <c r="E76" s="21"/>
      <c r="F76" s="21"/>
      <c r="G76" s="21"/>
      <c r="H76" s="21"/>
      <c r="J76" s="21"/>
    </row>
    <row r="77" spans="1:10" ht="15.75" customHeight="1" thickBot="1">
      <c r="A77" s="101" t="s">
        <v>236</v>
      </c>
      <c r="B77" s="95" t="s">
        <v>192</v>
      </c>
      <c r="C77" s="95" t="s">
        <v>164</v>
      </c>
      <c r="D77" s="209" t="s">
        <v>253</v>
      </c>
      <c r="E77" s="209" t="s">
        <v>254</v>
      </c>
      <c r="F77" s="209" t="s">
        <v>255</v>
      </c>
      <c r="G77" s="209" t="s">
        <v>256</v>
      </c>
      <c r="H77" s="209" t="s">
        <v>257</v>
      </c>
      <c r="J77" s="21"/>
    </row>
    <row r="78" spans="1:10" ht="15.75" customHeight="1">
      <c r="A78" s="92">
        <v>6171</v>
      </c>
      <c r="B78" s="92">
        <v>2229</v>
      </c>
      <c r="C78" s="94" t="s">
        <v>136</v>
      </c>
      <c r="D78" s="68">
        <v>0</v>
      </c>
      <c r="E78" s="68">
        <v>124.5</v>
      </c>
      <c r="F78" s="68">
        <v>124.49</v>
      </c>
      <c r="G78" s="68">
        <v>0</v>
      </c>
      <c r="H78" s="68">
        <f>F78/E78%</f>
        <v>99.99196787148593</v>
      </c>
      <c r="J78" s="21"/>
    </row>
    <row r="79" spans="1:10" ht="42" customHeight="1">
      <c r="A79" s="714" t="s">
        <v>1050</v>
      </c>
      <c r="B79" s="714"/>
      <c r="C79" s="714"/>
      <c r="D79" s="714"/>
      <c r="E79" s="718"/>
      <c r="F79" s="718"/>
      <c r="G79" s="718"/>
      <c r="H79" s="718"/>
      <c r="J79" s="21"/>
    </row>
    <row r="80" spans="1:10" ht="12" customHeight="1">
      <c r="A80" s="275"/>
      <c r="B80" s="275"/>
      <c r="C80" s="275"/>
      <c r="D80" s="275"/>
      <c r="E80" s="276"/>
      <c r="F80" s="276"/>
      <c r="G80" s="276"/>
      <c r="H80" s="276"/>
      <c r="J80" s="21"/>
    </row>
    <row r="81" spans="1:10" ht="9.75" customHeight="1">
      <c r="A81" s="275"/>
      <c r="B81" s="275"/>
      <c r="C81" s="275"/>
      <c r="D81" s="275"/>
      <c r="E81" s="276"/>
      <c r="F81" s="276"/>
      <c r="G81" s="276"/>
      <c r="H81" s="276"/>
      <c r="J81" s="21"/>
    </row>
    <row r="82" spans="1:10" ht="13.5" thickBot="1">
      <c r="A82" s="100" t="s">
        <v>156</v>
      </c>
      <c r="B82" s="21"/>
      <c r="C82" s="21"/>
      <c r="D82" s="21"/>
      <c r="E82" s="21"/>
      <c r="F82" s="21"/>
      <c r="G82" s="21"/>
      <c r="H82" s="21"/>
      <c r="J82" s="21"/>
    </row>
    <row r="83" spans="1:11" ht="13.5" thickBot="1">
      <c r="A83" s="101" t="s">
        <v>236</v>
      </c>
      <c r="B83" s="95" t="s">
        <v>192</v>
      </c>
      <c r="C83" s="95" t="s">
        <v>164</v>
      </c>
      <c r="D83" s="209" t="s">
        <v>253</v>
      </c>
      <c r="E83" s="209" t="s">
        <v>254</v>
      </c>
      <c r="F83" s="209" t="s">
        <v>255</v>
      </c>
      <c r="G83" s="209" t="s">
        <v>256</v>
      </c>
      <c r="H83" s="209" t="s">
        <v>257</v>
      </c>
      <c r="J83" s="21"/>
      <c r="K83" s="447"/>
    </row>
    <row r="84" spans="1:8" s="21" customFormat="1" ht="12.75">
      <c r="A84" s="92">
        <v>6171</v>
      </c>
      <c r="B84" s="92">
        <v>2324</v>
      </c>
      <c r="C84" s="94" t="s">
        <v>35</v>
      </c>
      <c r="D84" s="68">
        <v>130</v>
      </c>
      <c r="E84" s="68">
        <v>135.6</v>
      </c>
      <c r="F84" s="68">
        <v>249.9</v>
      </c>
      <c r="G84" s="68">
        <f>F84/D84%</f>
        <v>192.23076923076923</v>
      </c>
      <c r="H84" s="68">
        <f>F84/E84%</f>
        <v>184.2920353982301</v>
      </c>
    </row>
    <row r="85" spans="1:8" s="21" customFormat="1" ht="29.25" customHeight="1">
      <c r="A85" s="719" t="s">
        <v>662</v>
      </c>
      <c r="B85" s="719"/>
      <c r="C85" s="719"/>
      <c r="D85" s="719"/>
      <c r="E85" s="720"/>
      <c r="F85" s="720"/>
      <c r="G85" s="720"/>
      <c r="H85" s="720"/>
    </row>
    <row r="86" spans="1:8" s="21" customFormat="1" ht="17.25" customHeight="1">
      <c r="A86" s="610"/>
      <c r="B86" s="610"/>
      <c r="C86" s="610"/>
      <c r="D86" s="610"/>
      <c r="E86" s="611"/>
      <c r="F86" s="611"/>
      <c r="G86" s="611"/>
      <c r="H86" s="611"/>
    </row>
    <row r="87" spans="1:10" ht="15" customHeight="1" thickBot="1">
      <c r="A87" s="44" t="s">
        <v>156</v>
      </c>
      <c r="B87" s="98"/>
      <c r="C87" s="23"/>
      <c r="D87" s="99"/>
      <c r="E87" s="99"/>
      <c r="F87" s="99"/>
      <c r="G87" s="21"/>
      <c r="H87" s="21"/>
      <c r="J87" s="21"/>
    </row>
    <row r="88" spans="1:10" ht="13.5" thickBot="1">
      <c r="A88" s="95" t="s">
        <v>236</v>
      </c>
      <c r="B88" s="424" t="s">
        <v>192</v>
      </c>
      <c r="C88" s="426" t="s">
        <v>164</v>
      </c>
      <c r="D88" s="209" t="s">
        <v>253</v>
      </c>
      <c r="E88" s="209" t="s">
        <v>254</v>
      </c>
      <c r="F88" s="209" t="s">
        <v>255</v>
      </c>
      <c r="G88" s="209" t="s">
        <v>256</v>
      </c>
      <c r="H88" s="209" t="s">
        <v>257</v>
      </c>
      <c r="J88" s="21"/>
    </row>
    <row r="89" spans="1:10" ht="26.25">
      <c r="A89" s="484" t="s">
        <v>444</v>
      </c>
      <c r="B89" s="91" t="s">
        <v>427</v>
      </c>
      <c r="C89" s="93" t="s">
        <v>428</v>
      </c>
      <c r="D89" s="68">
        <v>2480</v>
      </c>
      <c r="E89" s="68">
        <v>2607.1</v>
      </c>
      <c r="F89" s="68">
        <v>1726.2</v>
      </c>
      <c r="G89" s="68">
        <f>F89/D89%</f>
        <v>69.60483870967742</v>
      </c>
      <c r="H89" s="68">
        <f>F89/E89%</f>
        <v>66.21149936711289</v>
      </c>
      <c r="J89" s="21"/>
    </row>
    <row r="90" spans="1:10" ht="27" customHeight="1">
      <c r="A90" s="714" t="s">
        <v>663</v>
      </c>
      <c r="B90" s="714"/>
      <c r="C90" s="714"/>
      <c r="D90" s="714"/>
      <c r="E90" s="718"/>
      <c r="F90" s="718"/>
      <c r="G90" s="718"/>
      <c r="H90" s="718"/>
      <c r="J90" s="21"/>
    </row>
    <row r="91" spans="1:10" ht="24.75" customHeight="1" thickBot="1">
      <c r="A91" s="427"/>
      <c r="B91" s="427"/>
      <c r="C91" s="427"/>
      <c r="D91" s="427"/>
      <c r="E91" s="427"/>
      <c r="F91" s="427"/>
      <c r="G91" s="21"/>
      <c r="H91" s="21"/>
      <c r="J91" s="21"/>
    </row>
    <row r="92" spans="1:10" s="90" customFormat="1" ht="18.75" customHeight="1" thickBot="1">
      <c r="A92" s="265" t="s">
        <v>90</v>
      </c>
      <c r="B92" s="265"/>
      <c r="C92" s="428"/>
      <c r="D92" s="83">
        <f>D89+D84+D78+D71+D61+D56+D51+D46+D41+D34+D29+D24+D19+D15+D10+D5</f>
        <v>3350</v>
      </c>
      <c r="E92" s="83">
        <f>E89+E84+E78+E71+E61+E56+E51+E46+E41+E34+E29+E24+E19+E15+E10+E5</f>
        <v>7426.7</v>
      </c>
      <c r="F92" s="83">
        <f>F89+F84+F78+F71+F61+F56+F51+F46+F41+F34+F29+F24+F19+F15+F10+F5</f>
        <v>8468.74</v>
      </c>
      <c r="G92" s="429">
        <f>F92/D92%</f>
        <v>252.79820895522388</v>
      </c>
      <c r="H92" s="430">
        <f>F92/E92%</f>
        <v>114.03099627021423</v>
      </c>
      <c r="J92" s="492"/>
    </row>
    <row r="93" spans="4:6" s="21" customFormat="1" ht="12.75">
      <c r="D93" s="102"/>
      <c r="E93" s="102"/>
      <c r="F93" s="102"/>
    </row>
    <row r="94" spans="4:10" ht="12.75">
      <c r="D94" s="21"/>
      <c r="E94" s="21"/>
      <c r="F94" s="21"/>
      <c r="J94" s="21"/>
    </row>
    <row r="95" spans="4:10" ht="12.75">
      <c r="D95" s="21"/>
      <c r="E95" s="21"/>
      <c r="F95" s="21"/>
      <c r="J95" s="21"/>
    </row>
    <row r="96" spans="4:10" ht="12.75">
      <c r="D96" s="21"/>
      <c r="E96" s="21"/>
      <c r="F96" s="21"/>
      <c r="J96" s="21"/>
    </row>
    <row r="97" spans="4:6" ht="12.75">
      <c r="D97" s="21"/>
      <c r="E97" s="21"/>
      <c r="F97" s="21"/>
    </row>
  </sheetData>
  <sheetProtection/>
  <mergeCells count="18">
    <mergeCell ref="A90:H90"/>
    <mergeCell ref="A85:H85"/>
    <mergeCell ref="A52:H52"/>
    <mergeCell ref="A47:H47"/>
    <mergeCell ref="A42:H42"/>
    <mergeCell ref="A20:D20"/>
    <mergeCell ref="A62:H62"/>
    <mergeCell ref="A30:H30"/>
    <mergeCell ref="A79:H79"/>
    <mergeCell ref="A6:H6"/>
    <mergeCell ref="A72:H72"/>
    <mergeCell ref="A11:D11"/>
    <mergeCell ref="A31:D31"/>
    <mergeCell ref="A35:H35"/>
    <mergeCell ref="A25:H25"/>
    <mergeCell ref="A57:H57"/>
    <mergeCell ref="A66:H66"/>
    <mergeCell ref="A16:H16"/>
  </mergeCells>
  <printOptions/>
  <pageMargins left="0.7874015748031497" right="0.7874015748031497" top="0.5905511811023623" bottom="0.7874015748031497" header="0.5118110236220472" footer="0.5118110236220472"/>
  <pageSetup firstPageNumber="17" useFirstPageNumber="1" horizontalDpi="600" verticalDpi="600" orientation="landscape" paperSize="9" r:id="rId1"/>
  <headerFooter alignWithMargins="0">
    <oddFooter>&amp;L&amp;A&amp;R&amp;P</oddFooter>
  </headerFooter>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selection activeCell="B94" sqref="B94"/>
    </sheetView>
  </sheetViews>
  <sheetFormatPr defaultColWidth="9.00390625" defaultRowHeight="12.75"/>
  <cols>
    <col min="3" max="3" width="39.50390625" style="0" customWidth="1"/>
    <col min="4" max="4" width="14.375" style="0" customWidth="1"/>
    <col min="5" max="5" width="14.875" style="0" customWidth="1"/>
    <col min="6" max="6" width="19.875" style="0" customWidth="1"/>
  </cols>
  <sheetData>
    <row r="1" s="21" customFormat="1" ht="15">
      <c r="A1" s="86" t="s">
        <v>766</v>
      </c>
    </row>
    <row r="3" spans="1:3" ht="13.5" thickBot="1">
      <c r="A3" s="721" t="s">
        <v>156</v>
      </c>
      <c r="B3" s="722"/>
      <c r="C3" s="722"/>
    </row>
    <row r="4" spans="1:8" ht="13.5" thickBot="1">
      <c r="A4" s="5" t="s">
        <v>236</v>
      </c>
      <c r="B4" s="5" t="s">
        <v>192</v>
      </c>
      <c r="C4" s="5" t="s">
        <v>164</v>
      </c>
      <c r="D4" s="19" t="s">
        <v>253</v>
      </c>
      <c r="E4" s="19" t="s">
        <v>254</v>
      </c>
      <c r="F4" s="19" t="s">
        <v>255</v>
      </c>
      <c r="G4" s="209" t="s">
        <v>256</v>
      </c>
      <c r="H4" s="209" t="s">
        <v>257</v>
      </c>
    </row>
    <row r="5" spans="1:8" ht="12.75">
      <c r="A5" s="91">
        <v>6409</v>
      </c>
      <c r="B5" s="92">
        <v>3121</v>
      </c>
      <c r="C5" s="93" t="s">
        <v>32</v>
      </c>
      <c r="D5" s="89">
        <v>0</v>
      </c>
      <c r="E5" s="89">
        <v>0</v>
      </c>
      <c r="F5" s="89">
        <v>0</v>
      </c>
      <c r="G5" s="89">
        <v>0</v>
      </c>
      <c r="H5" s="89">
        <v>0</v>
      </c>
    </row>
    <row r="6" spans="1:4" ht="15.75" customHeight="1">
      <c r="A6" s="434" t="s">
        <v>774</v>
      </c>
      <c r="B6" s="434"/>
      <c r="C6" s="434"/>
      <c r="D6" s="434"/>
    </row>
    <row r="7" ht="13.5" thickBot="1"/>
    <row r="8" spans="1:8" s="90" customFormat="1" ht="18" customHeight="1" thickBot="1">
      <c r="A8" s="81" t="s">
        <v>33</v>
      </c>
      <c r="B8" s="81"/>
      <c r="C8" s="82"/>
      <c r="D8" s="83">
        <f>D5</f>
        <v>0</v>
      </c>
      <c r="E8" s="83">
        <f>E5</f>
        <v>0</v>
      </c>
      <c r="F8" s="83">
        <f>F5</f>
        <v>0</v>
      </c>
      <c r="G8" s="237">
        <v>0</v>
      </c>
      <c r="H8" s="238">
        <v>0</v>
      </c>
    </row>
    <row r="10" spans="4:6" ht="12.75">
      <c r="D10" s="21"/>
      <c r="E10" s="21"/>
      <c r="F10" s="21"/>
    </row>
    <row r="11" spans="4:6" ht="12.75">
      <c r="D11" s="21"/>
      <c r="E11" s="21"/>
      <c r="F11" s="21"/>
    </row>
    <row r="12" spans="4:6" ht="12.75">
      <c r="D12" s="21"/>
      <c r="E12" s="21"/>
      <c r="F12" s="21"/>
    </row>
    <row r="13" spans="4:6" ht="12.75">
      <c r="D13" s="21"/>
      <c r="E13" s="21"/>
      <c r="F13" s="21"/>
    </row>
  </sheetData>
  <sheetProtection/>
  <mergeCells count="1">
    <mergeCell ref="A3:C3"/>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ÚMČ P13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Nováková Marcela</dc:creator>
  <cp:keywords/>
  <dc:description/>
  <cp:lastModifiedBy>PekarT</cp:lastModifiedBy>
  <cp:lastPrinted>2020-05-19T08:40:32Z</cp:lastPrinted>
  <dcterms:created xsi:type="dcterms:W3CDTF">2003-06-30T12:28:21Z</dcterms:created>
  <dcterms:modified xsi:type="dcterms:W3CDTF">2020-05-19T08:44:11Z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