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2" windowWidth="11328" windowHeight="6132" firstSheet="18" activeTab="21"/>
  </bookViews>
  <sheets>
    <sheet name="Obsah" sheetId="1" r:id="rId1"/>
    <sheet name="Rozbor"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SFZ a FOO" sheetId="10" r:id="rId10"/>
    <sheet name="FRR" sheetId="11" r:id="rId11"/>
    <sheet name="Neinvestiční výdaje celkem" sheetId="12" r:id="rId12"/>
    <sheet name="Kancelář starosty" sheetId="13" r:id="rId13"/>
    <sheet name="MS Zelený" sheetId="14" r:id="rId14"/>
    <sheet name="MS RNDr. Plesníková" sheetId="15" r:id="rId15"/>
    <sheet name="Místostarosta Zeman" sheetId="16" r:id="rId16"/>
    <sheet name="Kancelář tajemníka úřadu" sheetId="17" r:id="rId17"/>
    <sheet name="Proj. Cesta k dalš.rozvoji P13" sheetId="18" r:id="rId18"/>
    <sheet name="Plán udržit.městské mobility" sheetId="19" r:id="rId19"/>
    <sheet name="Volby do Parlamentu ČR" sheetId="20" r:id="rId20"/>
    <sheet name="Agenda 21 " sheetId="21" r:id="rId21"/>
    <sheet name="Výbory a komise, uvolněný radní" sheetId="22" r:id="rId22"/>
    <sheet name="Oblast kult.,tělov. a sport.č." sheetId="23" r:id="rId23"/>
    <sheet name="Nespecif.rezerv.z VDTH" sheetId="24" r:id="rId24"/>
    <sheet name="Odbor ekonomický" sheetId="25" r:id="rId25"/>
    <sheet name="Covid - 19" sheetId="26" r:id="rId26"/>
    <sheet name="Odbor maj., byt. a investiční" sheetId="27" r:id="rId27"/>
    <sheet name="Odbor legislativně - právní" sheetId="28" r:id="rId28"/>
    <sheet name="Odbor stavební" sheetId="29" r:id="rId29"/>
    <sheet name="Odbor dopravy" sheetId="30" r:id="rId30"/>
    <sheet name="Odbor školství" sheetId="31" r:id="rId31"/>
    <sheet name="projekt MAP II" sheetId="32" r:id="rId32"/>
    <sheet name="projekt Primas P13" sheetId="33" state="hidden" r:id="rId33"/>
    <sheet name="projekt MAP III" sheetId="34" r:id="rId34"/>
    <sheet name="Odbor občansko -  správní" sheetId="35" r:id="rId35"/>
    <sheet name="Odbor životního prostředí" sheetId="36" r:id="rId36"/>
    <sheet name="Projekty OŽP" sheetId="37" state="hidden" r:id="rId37"/>
    <sheet name="Odbor soc. péče " sheetId="38" r:id="rId38"/>
    <sheet name="projekt Společná adresa" sheetId="39" r:id="rId39"/>
    <sheet name="Odbor hospodářské správy" sheetId="40" r:id="rId40"/>
    <sheet name="Odbor informatiky" sheetId="41" r:id="rId41"/>
    <sheet name="Příspěvky ostatních organizací" sheetId="42" r:id="rId42"/>
    <sheet name="Příspěvky PO - MŠ" sheetId="43" r:id="rId43"/>
    <sheet name="Příspěvky PO - ZŠ" sheetId="44" r:id="rId44"/>
    <sheet name="Investiční výdaje celkem" sheetId="45" r:id="rId45"/>
    <sheet name="Odb. maj., byt. a inv. - inv.v." sheetId="46" r:id="rId46"/>
    <sheet name="Odbor školství - inv. výd." sheetId="47" r:id="rId47"/>
    <sheet name="Tran.zříz.přísp.org.-inv.výd." sheetId="48" r:id="rId48"/>
    <sheet name="Odbor informatiky - inv. výdaje" sheetId="49" r:id="rId49"/>
    <sheet name="Odbor život. prostř. - inv. v." sheetId="50" r:id="rId50"/>
    <sheet name="Referát kriz.říz. - inv. výd." sheetId="51" r:id="rId51"/>
    <sheet name="Oblast k,.t.a s.činn. - inv. v." sheetId="52" r:id="rId52"/>
    <sheet name="Odbor hosp.správy - inv. v." sheetId="53" r:id="rId53"/>
    <sheet name="Bytový fond - inv. výdaje" sheetId="54" r:id="rId54"/>
    <sheet name="List2" sheetId="55" r:id="rId55"/>
    <sheet name="List3" sheetId="56" r:id="rId56"/>
  </sheets>
  <definedNames>
    <definedName name="_xlnm.Print_Area" localSheetId="10">'FRR'!$A$1:$F$53</definedName>
    <definedName name="_xlnm.Print_Area" localSheetId="11">'Neinvestiční výdaje celkem'!$A$1:$G$63</definedName>
    <definedName name="_xlnm.Print_Area" localSheetId="45">'Odb. maj., byt. a inv. - inv.v.'!$A$1:$K$45</definedName>
    <definedName name="_xlnm.Print_Area" localSheetId="5">'Přijaté transfery'!$A$1:$G$40</definedName>
    <definedName name="_xlnm.Print_Area" localSheetId="4">'Sumarizace příjmů a výdajů'!$A$1:$F$30</definedName>
  </definedNames>
  <calcPr fullCalcOnLoad="1"/>
</workbook>
</file>

<file path=xl/sharedStrings.xml><?xml version="1.0" encoding="utf-8"?>
<sst xmlns="http://schemas.openxmlformats.org/spreadsheetml/2006/main" count="3245" uniqueCount="1086">
  <si>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</si>
  <si>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</si>
  <si>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</si>
  <si>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</si>
  <si>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</si>
  <si>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</si>
  <si>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</si>
  <si>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</si>
  <si>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</si>
  <si>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</si>
  <si>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</si>
  <si>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Povinné poj.na veřejné zdravotní pojištění</t>
  </si>
  <si>
    <t>Platby daní a poplatků</t>
  </si>
  <si>
    <t>Opravy a udržování</t>
  </si>
  <si>
    <t>Ochranné pomůcky</t>
  </si>
  <si>
    <t>DAŇOVÉ PŘÍJMY CELKEM</t>
  </si>
  <si>
    <t>v tis. Kč</t>
  </si>
  <si>
    <t>V Ý D A J E  -  K A P I T O L Y</t>
  </si>
  <si>
    <t>druh
výdajů</t>
  </si>
  <si>
    <t>Text</t>
  </si>
  <si>
    <t xml:space="preserve">          01 - Rozvoj obce - celkem</t>
  </si>
  <si>
    <t>neinvestiční</t>
  </si>
  <si>
    <t>celkem</t>
  </si>
  <si>
    <t>Konzultační, poradenské a právní služby</t>
  </si>
  <si>
    <t>Nákup ostatních služeb</t>
  </si>
  <si>
    <t>Kancelář starosty - sekretariát</t>
  </si>
  <si>
    <t>Léky a zdravotnický materiál</t>
  </si>
  <si>
    <t>Platby daní a poplatků státnímu rozpočtu</t>
  </si>
  <si>
    <t>Převody z vlast. fondů hospodářské činnosti</t>
  </si>
  <si>
    <t xml:space="preserve"> TRANSFERY CELKEM</t>
  </si>
  <si>
    <t>Investiční dar</t>
  </si>
  <si>
    <t>INVESTIČNÍ PŘÍJMY CELKEM</t>
  </si>
  <si>
    <t>Příjmy z úroků</t>
  </si>
  <si>
    <t>Přijaté nekapitálové příspěvky a náhrady</t>
  </si>
  <si>
    <t>Pol</t>
  </si>
  <si>
    <t>Ostatní povinné pojistné hrazené zaměstnavatelem</t>
  </si>
  <si>
    <t>Nákup materiálu</t>
  </si>
  <si>
    <t>Ostatní poskytované zálohy a jistiny</t>
  </si>
  <si>
    <t>11.</t>
  </si>
  <si>
    <t>ORJ 117</t>
  </si>
  <si>
    <t>ORJ 933</t>
  </si>
  <si>
    <t>ORJ 634</t>
  </si>
  <si>
    <t>ORJ 943</t>
  </si>
  <si>
    <t>ORJ 1005</t>
  </si>
  <si>
    <t>ORJ 317</t>
  </si>
  <si>
    <t>ORJ 817</t>
  </si>
  <si>
    <t>ORJ 917</t>
  </si>
  <si>
    <t>ORJ 646</t>
  </si>
  <si>
    <t>ORJ 946</t>
  </si>
  <si>
    <t>ORJ 725</t>
  </si>
  <si>
    <t>ORJ 926</t>
  </si>
  <si>
    <t>Ostatní neinv. transfery obyvatelstvu</t>
  </si>
  <si>
    <t>ORJ 905</t>
  </si>
  <si>
    <t>Nájemné</t>
  </si>
  <si>
    <t xml:space="preserve">Zahrnuje příjmy z přijatých úroků na běžných bankovních účtech v hlavní činnosti. </t>
  </si>
  <si>
    <t>ZŠ Janského 2189</t>
  </si>
  <si>
    <t>ZŠ Klausova 2450</t>
  </si>
  <si>
    <t>ZŠ Kuncova 1580</t>
  </si>
  <si>
    <t>ZŠ Mládí 135</t>
  </si>
  <si>
    <t>Služby peněžních ústavů</t>
  </si>
  <si>
    <t>Služby telekomunikací a radiokomunikací</t>
  </si>
  <si>
    <t>Drobný hmotný dlouhodobý majetek</t>
  </si>
  <si>
    <t>Pohonné hmoty a maziva</t>
  </si>
  <si>
    <t>OKS - odd. tisku a informací</t>
  </si>
  <si>
    <t>OKS - odd.organiz.administrativní</t>
  </si>
  <si>
    <t>Povinné poj.na soc.zab.a přísp.na st.pol.zaměstn.</t>
  </si>
  <si>
    <t>Odbor majet., byt. a investiční</t>
  </si>
  <si>
    <t xml:space="preserve">II. Rozbor hospodaření zdaňované činnosti MČ Praha 13 včetně správcovských firem </t>
  </si>
  <si>
    <t>Odbor školství - investiční výdaje</t>
  </si>
  <si>
    <t>Nákup ostatních služeb - rozhlas a televize</t>
  </si>
  <si>
    <t>MŠ Klausova 2449</t>
  </si>
  <si>
    <t>*) za výpisy ze živnost., obchod. rejstříku a katastru nemovitostí</t>
  </si>
  <si>
    <t>PŘÍSPĚVKY PO - MŠ</t>
  </si>
  <si>
    <t>Odbor občansko-správní</t>
  </si>
  <si>
    <t>Služby školení a vzdělávání</t>
  </si>
  <si>
    <t>Služby pošt</t>
  </si>
  <si>
    <t>Nákup kolků</t>
  </si>
  <si>
    <t>1.</t>
  </si>
  <si>
    <t>2.</t>
  </si>
  <si>
    <t>4.</t>
  </si>
  <si>
    <t>z toho:                        ORJ 820 (bytový fond, *)</t>
  </si>
  <si>
    <t>Místní správa</t>
  </si>
  <si>
    <t xml:space="preserve">          10 - Pokladní správa - celkem</t>
  </si>
  <si>
    <t>neinvestiční příspěvky základním a mateřským školám</t>
  </si>
  <si>
    <t>Výsledky hospodaření zdaňované činnosti  MČ Praha 13 - tabulka</t>
  </si>
  <si>
    <t>Rozbor hospodaření správcovských firem</t>
  </si>
  <si>
    <t>Výsledky hospodaření správcovských firem - tabulka</t>
  </si>
  <si>
    <t xml:space="preserve">Komentář k bytovému a nebytovému fondu a poliklinikám </t>
  </si>
  <si>
    <t>NEDAŇOVÉ PŘÍJMY CELKEM</t>
  </si>
  <si>
    <t>Odbor majetkový, bytový a investiční  - investiční výdaje</t>
  </si>
  <si>
    <t>Budovy, haly a stavby</t>
  </si>
  <si>
    <t>Odbor informatiky - investiční výdaje</t>
  </si>
  <si>
    <t>Třída 2 - NEDAŇOVÉ PŘÍJMY C E L K E M</t>
  </si>
  <si>
    <t>T ř í d a   3</t>
  </si>
  <si>
    <t>Přijaté dary na investice</t>
  </si>
  <si>
    <t>Třída 3 - INVESTIČNÍ PŘÍJMY C E L K E M</t>
  </si>
  <si>
    <t>VLASTNÍ  PŘÍJMY  CELKEM (třída 1 - 3)</t>
  </si>
  <si>
    <t>T ř í d a  4</t>
  </si>
  <si>
    <t>*) vydání stavebního povolení a územního rozhodnutí</t>
  </si>
  <si>
    <t>*) vydání živnostenských listů a koncesí</t>
  </si>
  <si>
    <t>*) lovecké a rybářské lístky</t>
  </si>
  <si>
    <t>ORJ 617</t>
  </si>
  <si>
    <t>OKT - Sociální fond zaměstnavatele</t>
  </si>
  <si>
    <t>OOS - Fond občanských obřadů</t>
  </si>
  <si>
    <t>Příjmy podle tříd</t>
  </si>
  <si>
    <t>Výdaje podle kapitol</t>
  </si>
  <si>
    <t>SUMARIZACE příjmů a výdajů</t>
  </si>
  <si>
    <t>Přijaté transfery</t>
  </si>
  <si>
    <t>Daňové příjmy</t>
  </si>
  <si>
    <t>Nedaňové příjmy</t>
  </si>
  <si>
    <t>Investiční příjmy</t>
  </si>
  <si>
    <t>ZŠ Trávníčkova 1744</t>
  </si>
  <si>
    <t>Studená voda</t>
  </si>
  <si>
    <t>Teplo</t>
  </si>
  <si>
    <t>Elektrická energie</t>
  </si>
  <si>
    <t>Knihy, učební pomůcky a tisk</t>
  </si>
  <si>
    <t>MŠ Ovčí Hájek 2177</t>
  </si>
  <si>
    <t>MŠ Podpěrova 1880</t>
  </si>
  <si>
    <t>MŠ Vlasákova 955</t>
  </si>
  <si>
    <t>CELKEM VÝDAJE</t>
  </si>
  <si>
    <t xml:space="preserve">                                z toho: </t>
  </si>
  <si>
    <t>Bytové hospodářství</t>
  </si>
  <si>
    <t>Pohřebnictví</t>
  </si>
  <si>
    <t>bydlení azylantovi</t>
  </si>
  <si>
    <t>Odbor osobních dokladů a evidence obyvatel</t>
  </si>
  <si>
    <t>Správní poplatky (cestovní doklady) *)</t>
  </si>
  <si>
    <t>Správní poplatky (občanské průkazy) *)</t>
  </si>
  <si>
    <t>Celkem</t>
  </si>
  <si>
    <t>*) za cest. pasy a obč. průkazy</t>
  </si>
  <si>
    <t>MŠ Mohylová 1964</t>
  </si>
  <si>
    <t>Ostatní přijaté vratky transferů</t>
  </si>
  <si>
    <t>ORJ 925</t>
  </si>
  <si>
    <t>10.</t>
  </si>
  <si>
    <t>Odbor</t>
  </si>
  <si>
    <t>MŠ Mezi Školami 2323</t>
  </si>
  <si>
    <t>MŠ Mezi Školami 2482</t>
  </si>
  <si>
    <t>ZŠ Mezi Školami 2322</t>
  </si>
  <si>
    <t>Oddělení majetkové - investiční výdaje</t>
  </si>
  <si>
    <t>ZŠ prof. O. Chlupa, Fingerova 2186</t>
  </si>
  <si>
    <t>Oblast kulturních, tělovýchovných a sport. činností</t>
  </si>
  <si>
    <t>OBSAH</t>
  </si>
  <si>
    <t>Oddělení investiční - investiční výdaje</t>
  </si>
  <si>
    <t>Místní  správa</t>
  </si>
  <si>
    <t>Odbor životního prostředí - investiční výdaje</t>
  </si>
  <si>
    <t>Poskytnuté neinvestiční příspěvky a náhrady</t>
  </si>
  <si>
    <t>Prádlo, oděv a obuv</t>
  </si>
  <si>
    <t>INVESTIČNÍ VÝDAJE</t>
  </si>
  <si>
    <t>ÚHRNEM VÝDAJE</t>
  </si>
  <si>
    <t xml:space="preserve">           transfery cizí</t>
  </si>
  <si>
    <t>Kancelář starosty</t>
  </si>
  <si>
    <t>Odbor ekonomický</t>
  </si>
  <si>
    <t>Odbor školství</t>
  </si>
  <si>
    <t>Odbor životního prostředí</t>
  </si>
  <si>
    <t>Odbor hospodářské správy</t>
  </si>
  <si>
    <t>22.</t>
  </si>
  <si>
    <t>Odbor informatiky</t>
  </si>
  <si>
    <t>Příspěvky PO - MŠ</t>
  </si>
  <si>
    <t>Příspěvky PO - ZŠ</t>
  </si>
  <si>
    <t>Popis položky</t>
  </si>
  <si>
    <t>MŠ Horákova 2064</t>
  </si>
  <si>
    <t>MŠ Hostinského 1534</t>
  </si>
  <si>
    <t>MŠ Husníkova 2076</t>
  </si>
  <si>
    <t>Potraviny</t>
  </si>
  <si>
    <t>ORJ 143</t>
  </si>
  <si>
    <t>Odbor legislativně - právní</t>
  </si>
  <si>
    <t>Oblast kult.,tělov. a sport. činnost</t>
  </si>
  <si>
    <t>Nákup materiálu j.n.</t>
  </si>
  <si>
    <t xml:space="preserve">Jedná se o sankce za porušení obecně závazných předpisů v souvislosti s činností odboru (za pokuty a přestupky dle přestupkového zákona, za pořádkové pokuty, za nedostavení se k jednání). </t>
  </si>
  <si>
    <t xml:space="preserve">Třída  1 - DAŇOVÉ PŘÍJMY  C E L K E M   </t>
  </si>
  <si>
    <t>T ř í d a   2</t>
  </si>
  <si>
    <t xml:space="preserve">Pokuty </t>
  </si>
  <si>
    <t xml:space="preserve">Ostatní příjmy </t>
  </si>
  <si>
    <t>Nákup ostatních služeb - časopis STOP</t>
  </si>
  <si>
    <t>Příloha - správcovské firmy souhrnně (komentáře a tabulky)</t>
  </si>
  <si>
    <t>Správní poplatky *)</t>
  </si>
  <si>
    <t>Kancelář starosty - oddělení tisku a informací</t>
  </si>
  <si>
    <t>Odbor hospodářské správy - požární ochrana ÚMČ Praha 13</t>
  </si>
  <si>
    <t>MŠ Trávníčkova 1747</t>
  </si>
  <si>
    <t>MŠ Vlachova 1501</t>
  </si>
  <si>
    <t>MŠ Zázvorkova 1994</t>
  </si>
  <si>
    <t>PŘÍSPĚVKY PO - ZŠ</t>
  </si>
  <si>
    <t>MŠ Běhounkova 2474</t>
  </si>
  <si>
    <t xml:space="preserve"> </t>
  </si>
  <si>
    <t xml:space="preserve">          09 - Vnitřní  správa  -  celkem</t>
  </si>
  <si>
    <t xml:space="preserve">Zastupitelstva obcí                                                </t>
  </si>
  <si>
    <t>Sankční platby přijaté od jiných subjektů</t>
  </si>
  <si>
    <t>Položka</t>
  </si>
  <si>
    <t>PŘÍSPĚVKY OSTATNÍCH PO</t>
  </si>
  <si>
    <t>Bytový fond</t>
  </si>
  <si>
    <t>Odbor dopravy</t>
  </si>
  <si>
    <t>Odbor živnostenský</t>
  </si>
  <si>
    <t>Středisko sociálních služeb</t>
  </si>
  <si>
    <t>Ostatní neinvestiční transfery obyvatelstvu</t>
  </si>
  <si>
    <t>MŠ Chlupova 1798</t>
  </si>
  <si>
    <t>MŠ Chlupova 1799</t>
  </si>
  <si>
    <t>T ř í d a  1</t>
  </si>
  <si>
    <t>investiční</t>
  </si>
  <si>
    <t>Úhrady sankcí jiným rozpočtům</t>
  </si>
  <si>
    <t>Seznam zkratek</t>
  </si>
  <si>
    <t>Poplatek  ze psů</t>
  </si>
  <si>
    <t>Poplatek za užívání veřej. prostranství</t>
  </si>
  <si>
    <t>Poplatek ze vstupného</t>
  </si>
  <si>
    <t>Ostatní nákupy j.n.</t>
  </si>
  <si>
    <t>Ostatní osobní výdaje</t>
  </si>
  <si>
    <t>Nákup ostatních paliv a energie</t>
  </si>
  <si>
    <t xml:space="preserve">Nájemné </t>
  </si>
  <si>
    <t>I.  Rozpočet hlavní činnosti</t>
  </si>
  <si>
    <t>Odbor majetkový, bytový a investiční</t>
  </si>
  <si>
    <t>Nespecifikované rezervy</t>
  </si>
  <si>
    <t>Programové vybavení</t>
  </si>
  <si>
    <t>MŠ Herčíkova 2190</t>
  </si>
  <si>
    <t>Cestovné (tuzemské i zahraniční)</t>
  </si>
  <si>
    <t>Pohoštění</t>
  </si>
  <si>
    <t>Věcné dary</t>
  </si>
  <si>
    <t>ZŠ Brdičkova 1878</t>
  </si>
  <si>
    <t>ZŠ Bronzová 2027</t>
  </si>
  <si>
    <t>Výsledky hospodaření zdaňované činnosti MČ Praha 13  včetně správcovských firem - tabulka</t>
  </si>
  <si>
    <t>23.</t>
  </si>
  <si>
    <t>Účastnické poplatky na konference</t>
  </si>
  <si>
    <t>Nájemné za nájem s právem koupě</t>
  </si>
  <si>
    <t>Odměny členů zastupitelstev obcí a krajů</t>
  </si>
  <si>
    <t>Platy zaměstnanců v pracovním poměru</t>
  </si>
  <si>
    <t>Odstupné</t>
  </si>
  <si>
    <t>3.</t>
  </si>
  <si>
    <t>Orj</t>
  </si>
  <si>
    <t>OdPa</t>
  </si>
  <si>
    <t>Poplatek za užívání veřejn. prostranství</t>
  </si>
  <si>
    <t>Poplatky ze vstupného</t>
  </si>
  <si>
    <t>Důvodová zpráva k rozborům</t>
  </si>
  <si>
    <t>Ostatní příspěvkové organizace</t>
  </si>
  <si>
    <t>Platby daní a poplatků SR</t>
  </si>
  <si>
    <t>Dům dětí a mládeže (DDM)</t>
  </si>
  <si>
    <t>Oblast kulturních, tělovýchovných a sportovních činností</t>
  </si>
  <si>
    <t>Správní poplatky  (Czech Point) *)</t>
  </si>
  <si>
    <t>OKT - odd. pers.a platové</t>
  </si>
  <si>
    <t>OKT - odd. pers.a platové (mzdy)</t>
  </si>
  <si>
    <t>Bytový fond - investiční výdaje</t>
  </si>
  <si>
    <t>Náhrady mezd v době nemoci</t>
  </si>
  <si>
    <t>Odbor školství  - investiční výdaje</t>
  </si>
  <si>
    <t>OHS - požární ochrana</t>
  </si>
  <si>
    <t>Skutečnost</t>
  </si>
  <si>
    <t>SR tis. Kč</t>
  </si>
  <si>
    <t>UR tis. Kč</t>
  </si>
  <si>
    <t>Skutečnost tis. Kč</t>
  </si>
  <si>
    <t>S/SR %</t>
  </si>
  <si>
    <t>S/UR %</t>
  </si>
  <si>
    <t>24.</t>
  </si>
  <si>
    <t>MŠ Husníkova 2075</t>
  </si>
  <si>
    <t xml:space="preserve">Komentář SSS </t>
  </si>
  <si>
    <t>Odbor majetkový, bytový a investiční - investiční výdaje</t>
  </si>
  <si>
    <t>Třída 8 - financování</t>
  </si>
  <si>
    <t>PŘÍJMY (třída 1 - 4)</t>
  </si>
  <si>
    <t>Bytový  fond - investiční výdaje</t>
  </si>
  <si>
    <t xml:space="preserve">IKON </t>
  </si>
  <si>
    <t xml:space="preserve">          02 - Městská infrastruktura - celkem</t>
  </si>
  <si>
    <t xml:space="preserve">                              </t>
  </si>
  <si>
    <t>Rekreační objekt Kozel</t>
  </si>
  <si>
    <t>Správní poplatky</t>
  </si>
  <si>
    <t>5.</t>
  </si>
  <si>
    <t>6.</t>
  </si>
  <si>
    <t>Odbor stavební</t>
  </si>
  <si>
    <t>7.</t>
  </si>
  <si>
    <t>8.</t>
  </si>
  <si>
    <t>Transfery cizí</t>
  </si>
  <si>
    <t>Transfery vlastní</t>
  </si>
  <si>
    <t>Odbor občansko - správní  (Fond občanských obřadů)</t>
  </si>
  <si>
    <t>INVESTIČNÍ VÝDAJE CELKEM</t>
  </si>
  <si>
    <t>Tabulka - SSS</t>
  </si>
  <si>
    <t>P Ř Í J M Y - T Ř Í D Y</t>
  </si>
  <si>
    <t>Org</t>
  </si>
  <si>
    <t>Uz</t>
  </si>
  <si>
    <t>Popis Pol</t>
  </si>
  <si>
    <t xml:space="preserve">          05 - Zdravotnictví a sociální oblast - celkem</t>
  </si>
  <si>
    <t>Sociální oblast</t>
  </si>
  <si>
    <t>MŠ Běhounkova 2300</t>
  </si>
  <si>
    <t>Odbor občansko - správní</t>
  </si>
  <si>
    <t>CELKEM</t>
  </si>
  <si>
    <t>Správní poplatky (matrika) *)</t>
  </si>
  <si>
    <t>*) za ověřování, za způsobilost k manželství, za osvědčení o st. občanství, za potvrzení o pobytu osob, za nahlédnutí do matrik</t>
  </si>
  <si>
    <t>Třída  4 - TRANSFERY   C E L K E M</t>
  </si>
  <si>
    <t>PŘÍJMY CELKEM</t>
  </si>
  <si>
    <t>NEINVESTIČNÍ VÝDAJE CELKEM</t>
  </si>
  <si>
    <t>ZŠ Mohylová 1963</t>
  </si>
  <si>
    <t>Odbor legislativně právní (veř. zak.)</t>
  </si>
  <si>
    <t>12.</t>
  </si>
  <si>
    <t>13.</t>
  </si>
  <si>
    <t>14.</t>
  </si>
  <si>
    <t>15.</t>
  </si>
  <si>
    <t>16.</t>
  </si>
  <si>
    <t>17.</t>
  </si>
  <si>
    <t>18.</t>
  </si>
  <si>
    <t>19.</t>
  </si>
  <si>
    <t>20.</t>
  </si>
  <si>
    <t>21.</t>
  </si>
  <si>
    <t xml:space="preserve">          03 - Doprava - celkem</t>
  </si>
  <si>
    <t xml:space="preserve">investiční </t>
  </si>
  <si>
    <t>Školství</t>
  </si>
  <si>
    <t xml:space="preserve">          07 - Bezpečnost - celkem</t>
  </si>
  <si>
    <t>Požární ochrana</t>
  </si>
  <si>
    <t xml:space="preserve">neinvestiční </t>
  </si>
  <si>
    <t xml:space="preserve">          08 - Hospodářství  - celkem</t>
  </si>
  <si>
    <t>Kultura</t>
  </si>
  <si>
    <t>Jedná se o poplatek za vyhotovení výpisů ze živnostenského a obchodního rejstříku, z rejstříku trestů a za výpisy z katastrálního úřadu.</t>
  </si>
  <si>
    <t>*) vydání rozhodnutí v zálež. pozemních komunikací</t>
  </si>
  <si>
    <t>Kancelář starosty - oddělení organizačně - administrativní</t>
  </si>
  <si>
    <t>III. b) Rozbor hospodaření Střediska sociálních služeb</t>
  </si>
  <si>
    <t>odbor majet., byt. a invest. (opravy, udržování a další neinvestiční výdaje na provoz hřbitovů Krteň a Stodůlky, veřejné osvětlení v CP)</t>
  </si>
  <si>
    <t>Základní školy - obsah a tabulky</t>
  </si>
  <si>
    <t>Mateřské školy - obsah a tabulky</t>
  </si>
  <si>
    <t>Výpočetní technika</t>
  </si>
  <si>
    <t>I. Rozbor hospodaření hlavní činnosti podle tříd a kapitol, podrobný tabulkový přehled</t>
  </si>
  <si>
    <t>z toho: ORJ  680 (oblast kul.,těl. a sport.čin., str. 69)</t>
  </si>
  <si>
    <t>Daň z nemovitých věcí *)</t>
  </si>
  <si>
    <t>Daň z nemovitých věcí</t>
  </si>
  <si>
    <t>.</t>
  </si>
  <si>
    <t>odbor ekonomický (transfer pro SK hala Lužiny na rekonstr. palubové podlahy a tepelným rozvodů a pro HC Kert Park Praha na nákup UNIMO buněk a nové tabule časomíry)</t>
  </si>
  <si>
    <t>III. a) Rozbor hospodaření příspěvkových organizací - ZŠ, MŠ, DDM, RO Kozel</t>
  </si>
  <si>
    <t>Příloha č. 1 - Rozvaha</t>
  </si>
  <si>
    <t>Příloha č. 2 - Výkaz zisků a ztráty</t>
  </si>
  <si>
    <t>Příloha č. 4 - Přehled o změnách vlastního kapitálu</t>
  </si>
  <si>
    <t>Příloha č. 3 - Přehled o peněžních tocích</t>
  </si>
  <si>
    <t>Rozbor hospodaření zdaňované činnosti MČ Praha 13 včetně správcovských firem</t>
  </si>
  <si>
    <t xml:space="preserve">Zdaňovaná činnost MČ Praha 13 </t>
  </si>
  <si>
    <t>Zprac.dat a služby souv.s inf.a telek.techno.</t>
  </si>
  <si>
    <t>Poskytnuté náhrady</t>
  </si>
  <si>
    <t>25.</t>
  </si>
  <si>
    <t>ORJ 517</t>
  </si>
  <si>
    <t>ORJ 118</t>
  </si>
  <si>
    <t>ORJ 318</t>
  </si>
  <si>
    <t>odbor majet.,byt. a invest. (na oplocení hřišť a areálů ve správě MČ Praha 13)</t>
  </si>
  <si>
    <t>odbor majet., byt. a invest. (na úhradu kamerového systému)</t>
  </si>
  <si>
    <t>kancelář starosty - odd. organiz. administrativní (pohoštění při zasedáních rady a zastupitelstva)</t>
  </si>
  <si>
    <t>odbor majet., byt. a invest. (výdaje za znalecké posudky a geometrické plány nutné k převodům pozemků, opravy a udržování, pojistné za nemovitosti MČ Praha 13)</t>
  </si>
  <si>
    <t>Neinvestiční přijaté transfery ze SR</t>
  </si>
  <si>
    <t>Převody z vlast.fondů hosp. činnosti (ZČ)</t>
  </si>
  <si>
    <t xml:space="preserve">          04 - Školství, mládež a sport - celkem   </t>
  </si>
  <si>
    <t xml:space="preserve">          06 - Kultura a cestovní ruch  -  celkem             </t>
  </si>
  <si>
    <t>OKT - ref. krizového řízení</t>
  </si>
  <si>
    <t>OHS - autoprovoz</t>
  </si>
  <si>
    <t>Odbor hospodářské správy - autoprovoz</t>
  </si>
  <si>
    <t xml:space="preserve">Odbor sociální péče </t>
  </si>
  <si>
    <t>Oddělení majetkové a investiční</t>
  </si>
  <si>
    <t>Agenda 21</t>
  </si>
  <si>
    <t>Výbory a komise</t>
  </si>
  <si>
    <t>Ostatní platy</t>
  </si>
  <si>
    <t>Dary obyvatelstvu</t>
  </si>
  <si>
    <t>Odbor životního prostředí - Revitalizace hřiště Petržílkova</t>
  </si>
  <si>
    <t>Převody mezi HMP a MČ</t>
  </si>
  <si>
    <t>26.</t>
  </si>
  <si>
    <t>Projekty odboru životního prostředí</t>
  </si>
  <si>
    <t>Neinvestiční přijaté transfery ze SR (ZJ 900)</t>
  </si>
  <si>
    <t>Neinvestiční přijaté transfery od HMP (ZJ 921)</t>
  </si>
  <si>
    <t>odbor majet.,byt. a invest. (monitorovací zpráva na akci Zateplení objektu tělocvičny Kovářova)</t>
  </si>
  <si>
    <t>odbor majet., byt. a invest. (doplatek za stavební práce na akci Zateplení objektu kina K Vidouli)</t>
  </si>
  <si>
    <t>odbor majet., byt. a invest. (vratka dotace - projekt Zpět do práce po rodičovské dovolené s MČ Praha 13)</t>
  </si>
  <si>
    <t>str.58</t>
  </si>
  <si>
    <t>Jedná se o nevyčerpané dotační prostředky na projekt EU Revitalizace hřiště Petržílkova (CZ.2.16/2.1.00/23531). Tyto finanční prostředky budou dle pokynu MHMP vráceny zpět na účet hl. m. Prahy. Vratky byly vypočteny na základě závěrečné administrace projektu.</t>
  </si>
  <si>
    <t>Projekty OŽP</t>
  </si>
  <si>
    <t xml:space="preserve">           ORJ 117 (odbor majet., byt a invest., str. 72)</t>
  </si>
  <si>
    <t>ORJ 260 (odbor živ. prostředí, str. 57)</t>
  </si>
  <si>
    <t xml:space="preserve">           ORJ 418 (odbor majet., byt a invest., str. 40)</t>
  </si>
  <si>
    <t>ORJ 618 (odbor majet., byt. a invest., str. 72)</t>
  </si>
  <si>
    <t>ORJ 1018 (odbor majet., byt. a invest., str. 40)</t>
  </si>
  <si>
    <t>ORJ 1055 (vratka dotace, str. 58)</t>
  </si>
  <si>
    <t>odbor majet., byt. a invest. (vratka dotace - projekty Zateplení objektu kina K Vidouli a Zateplení objektu tělocvičny Kovářova)</t>
  </si>
  <si>
    <t>Jedná se o nevyčerpané dotační prostředky na projekt EU Revitalizace zeleně ve vnitrobloku  P13 (CZ.2.16/2.1.00/20515). Tyto finanční prostředky budou dle pokynu MHMP vráceny zpět na účet hl. m. Prahy ve 2. čtvrtletí 2016. Celková částka vrácení k je ve výši 6 275 200 Kč. Předpokládaná suma finančních prostředků na realizaci projektu vycházela z projektových rozpočtů. Smlouva o financování projektu s MHMP vycházela z těchto předpokladů. Ve výběrovém řízení na stavební práce byla vítězná nabídka výrazně nižší než byl původní finanční odhad v rozpočtu projektové dokumentace, a proto nebyly dotační prostředky vyčerpány.</t>
  </si>
  <si>
    <t>Finanční protředky jsou určeny na úhradu výdajů v rámci projektu EU Revitalizace veřejného prostranství P13 (CZ.2.16/2.1.00/20514) v roce 2016.</t>
  </si>
  <si>
    <t>Příloha č. 5 - Příloha</t>
  </si>
  <si>
    <t>Příloha č. 6 - 120 - Přehled pro hodnocení plnění rozpočtu</t>
  </si>
  <si>
    <t>projekty OŽP - Revit.veřejn.prostr., Revit.zeleně ve vnitr., Revit. hřiště Petržílkova</t>
  </si>
  <si>
    <t xml:space="preserve">Dům dětí a mládeže (DDM)  </t>
  </si>
  <si>
    <t>Dům dětí a mládeže</t>
  </si>
  <si>
    <t>*) zahrnuje daň podle zákona o dani z nemovitých věcí</t>
  </si>
  <si>
    <t xml:space="preserve">Jednalo se o poplatky za stavební zábory a výkopové práce na místních komunikacích, připojení pozemku k místní komunikaci apod. </t>
  </si>
  <si>
    <t>Jednalo se o poplatky za stavební a územní povolení velkých bytových a administrativních domů, revitalizace pěší zóny apod.</t>
  </si>
  <si>
    <t>Odbor životního prostředí - Revitalizace veřejného prostranství P13</t>
  </si>
  <si>
    <t>Odbor životního prostředí - Revitalizace zeleně ve vnitrobloku P13</t>
  </si>
  <si>
    <t>Odbor majetk., bytový a investiční</t>
  </si>
  <si>
    <t>Teplá voda</t>
  </si>
  <si>
    <t>Kancelář tajemníka - referát krizového řízení</t>
  </si>
  <si>
    <t>Kancelář tajemníka - oddělení personální a platové (mzdy)</t>
  </si>
  <si>
    <t>Kancelář tajemníka - oddělení personální a platové</t>
  </si>
  <si>
    <t>Kancelář tajemníka - sociální fond zaměstnavatele</t>
  </si>
  <si>
    <t xml:space="preserve">Kancelář tajemníka - sekretariát </t>
  </si>
  <si>
    <t>Kancelář tajemníka úřadu</t>
  </si>
  <si>
    <t>Kancelář tajemníka</t>
  </si>
  <si>
    <t>Kancelář tajemníka úřadu - sekretariát</t>
  </si>
  <si>
    <t xml:space="preserve">Kancelář tajemníka - referát e-governmentu </t>
  </si>
  <si>
    <t>Kancelář tajemníka - oddělení projektových řízení</t>
  </si>
  <si>
    <t>OKT - ref. e-governmentu</t>
  </si>
  <si>
    <t>OKT - odd. projektových řízení</t>
  </si>
  <si>
    <t>27.</t>
  </si>
  <si>
    <t>ORJ 935</t>
  </si>
  <si>
    <t>Městské části je poukazováno prostřednictvím HMP 100% inkaso daně z nemovitých věcí skutečně vybrané za nemovitosti na území příslušné městské části. Správcem daně je finanční úřad.</t>
  </si>
  <si>
    <t xml:space="preserve">          </t>
  </si>
  <si>
    <t>odbor majet.,byt. a invest. (na akci Revitalizace veřejné zeleně MČ Praha 13 a na akci Revitalizace veřejného prostoru Velká Ohrada)</t>
  </si>
  <si>
    <t>kancelář tajemníka úřadu - ref. e-governmentu a odd. projektových řízení (dálkový přístup do katastru nemovitostí a spoluúčast, případně předfinancování projektů z fondů EU)</t>
  </si>
  <si>
    <t>2328-9</t>
  </si>
  <si>
    <t>Neidentif.příjmy-Ost.nedaň.příjmy jinde nezař.</t>
  </si>
  <si>
    <t>kancelář tajemníka - odd. krizového řízení (výdaje na materiál, náhrady a služby spojené s provozem krizového bytu)</t>
  </si>
  <si>
    <t>Neinvestiční přijaté transfery od HMP</t>
  </si>
  <si>
    <t>Převody z vlast.fondů hosp. činn. (TC,BJ)</t>
  </si>
  <si>
    <t>Tyto finanční prostředky byly čerpány za měsíční platby za dálkový přístup do Katastru nemovitostí. Výše čerpání se odvíjí od počtu občanů, kteří prostřednictvím CzechPOINTu požádají o výpis z Katastru nemovitostí.</t>
  </si>
  <si>
    <t>Středisko sociálních služeb - rozšíření petanque hřiště</t>
  </si>
  <si>
    <t>MŠ Ovčí Hájek 2174</t>
  </si>
  <si>
    <t>Správní poplatky (nákl. k říz. k pokutám) *)</t>
  </si>
  <si>
    <t>Odvody příspěvkových organizací</t>
  </si>
  <si>
    <t>Přijaté pojistné náhrady</t>
  </si>
  <si>
    <t>ORJ 910</t>
  </si>
  <si>
    <t>odbor majet.,byt. a invest. (na výstavbu sportovního DH u objektu kina K Vidouli)</t>
  </si>
  <si>
    <t>vypořádání podílu na dani z příjmu mezi HČ a ZČ</t>
  </si>
  <si>
    <t>odbor ekonomický (poplatky za vedení účtu Fondu rezerv a rozvoje)</t>
  </si>
  <si>
    <t>6171,6409,3319</t>
  </si>
  <si>
    <t>MŠ Janského 2187</t>
  </si>
  <si>
    <t>MŠ Janského 2188</t>
  </si>
  <si>
    <t>Ostatní úroky a ostatní finanční výdaje</t>
  </si>
  <si>
    <t xml:space="preserve">Plnění je odrazem zájmu občanů o tyto doklady a průkazy. </t>
  </si>
  <si>
    <t xml:space="preserve">Plnění je odrazem zájmu občanů o tyto doklady. </t>
  </si>
  <si>
    <t>odbor majet.,byt. a invest. (na rekonstrukce a úpravy chodníků)</t>
  </si>
  <si>
    <t>odbor informatiky (výdaje na sociálně-právní ochranu dětí a výkon sociální práce)</t>
  </si>
  <si>
    <t>odbor hospodářské správy (výdaje na sociálně-právní ochranu dětí a výkon sociální práce)</t>
  </si>
  <si>
    <t>CENTRA a IKON (na rekonstrukci uvolněných bytů ve správě správcovských firem Centra a Ikon)</t>
  </si>
  <si>
    <t>ORJ 1005 (vratka do ZČ, str. 23)</t>
  </si>
  <si>
    <t>Kancelář tajemníka - ref. e-Governmentu</t>
  </si>
  <si>
    <t>Přijaté neinvestiční dary</t>
  </si>
  <si>
    <t>ORJ 970</t>
  </si>
  <si>
    <t>ORJ 301</t>
  </si>
  <si>
    <t>ORJ 820</t>
  </si>
  <si>
    <t>ORJ 932</t>
  </si>
  <si>
    <t>ORJ 944</t>
  </si>
  <si>
    <t>ORJ 937</t>
  </si>
  <si>
    <t>ORJ 936</t>
  </si>
  <si>
    <t>Budovy, haly a stavby - Centra a.s.</t>
  </si>
  <si>
    <t>Budovy, haly a stavby - Ikon s.r.o.</t>
  </si>
  <si>
    <t>ORJ 940</t>
  </si>
  <si>
    <t>ORJ 941 s ÚZ 810</t>
  </si>
  <si>
    <t>ORJ 541 s ÚZ 13010, 13011 a 13015</t>
  </si>
  <si>
    <t>ORJ 942</t>
  </si>
  <si>
    <t>ORJ 450</t>
  </si>
  <si>
    <t xml:space="preserve">Na uhrazení záloh a jistin prostředky nebyly čerpány z důvodu toho, že nenastala situace, kdy by soud přikázal MČ Praha 13 poskytnout zálohu nebo jistinu. Finanční prostředky byly rovněž vyčleněny pro poskytované neinvestiční příspěvky a náhrady služeb, tj. na projednávané nebo dokončené kauzy, případně soudní poplatky za návrh změny do obchodního rejstříku a nelze předem stanovit jejich četnost, na platby daní a poplatků státnímu rozpočtu v souvislosti s právními spory a na úhrady sankcí jiným rozpočtům. </t>
  </si>
  <si>
    <t>Paragraf 4374</t>
  </si>
  <si>
    <t>Paragraf 3632</t>
  </si>
  <si>
    <t>ORJ 260</t>
  </si>
  <si>
    <t xml:space="preserve">Paragraf 3619 </t>
  </si>
  <si>
    <t>Paragraf 3729</t>
  </si>
  <si>
    <t xml:space="preserve">Paragraf 3741 </t>
  </si>
  <si>
    <t>Paragraf 3745</t>
  </si>
  <si>
    <t xml:space="preserve">Paragraf 3792 </t>
  </si>
  <si>
    <t xml:space="preserve">projekt Společná adresa - Praha 13 (výdaje související s realizací projektu)  </t>
  </si>
  <si>
    <t>odbor majet., byt a invest. (stavební úpravy v objektu polikliniky Seydlerova a Hostinského)</t>
  </si>
  <si>
    <t xml:space="preserve">výdaje na zabezpečení požární ochrany úřadu </t>
  </si>
  <si>
    <t>volba prezidenta republiky ČR (výdaje na organizačně - technické zabezpečení voleb)</t>
  </si>
  <si>
    <t>Rekreační objekt Kozel (neinvestiční příspěvek na provoz PO)</t>
  </si>
  <si>
    <t xml:space="preserve">           ORJ 418 (odbor majet., byt a invest., str. 74)</t>
  </si>
  <si>
    <t>ORJ 510 (odbor informatiky, str. 66)</t>
  </si>
  <si>
    <t>ORJ 525 (odbor hospodářské správy, str. 63)</t>
  </si>
  <si>
    <t xml:space="preserve">           ORJ 518 (odbor majet., byt a invest., str. 74)</t>
  </si>
  <si>
    <t>Středisko sociálních služeb, ORJ 582, (str. 81)</t>
  </si>
  <si>
    <t xml:space="preserve">Finanční prostředky z dotace byly čerpány na školení a vzdělávání pro zaměstnance vykonávající činnosti v oblasti pěstounské péče, sociálně-právní ochrany dětí a výkonu sociální práce v rámci odboru sociální péče. </t>
  </si>
  <si>
    <t>ORJ 555</t>
  </si>
  <si>
    <t>ORJ 855</t>
  </si>
  <si>
    <t>Paragraf 3111, ORG 10833</t>
  </si>
  <si>
    <t>Paragraf 3111 - Mateřské školy</t>
  </si>
  <si>
    <t>Paragraf 3113 - Základní školy</t>
  </si>
  <si>
    <t>Paragraf 3119 - Ostatní záležitosti předškolní výchovy  a základního vzdělávání</t>
  </si>
  <si>
    <t>Paragraf 3141 - Školní stravování při předškolním a základním vzdělávání</t>
  </si>
  <si>
    <t>Paragraf 3299 - Ostatní záležitosti vzdělávání</t>
  </si>
  <si>
    <t>Místostarosta RNDr. Plesníková</t>
  </si>
  <si>
    <t>Místostarosta Zeman</t>
  </si>
  <si>
    <t>Místostarosta p. Zeman</t>
  </si>
  <si>
    <t>Neinvestiční příspěvky zříz. přísp. organizac.</t>
  </si>
  <si>
    <t>Ostatní platby za provedenou práci jinde nezař.</t>
  </si>
  <si>
    <t>Povinné poj.na soc.zab.a přísp.na st.pol.zam.</t>
  </si>
  <si>
    <t>Ostatní povinné pojistné placené zaměstnavat.</t>
  </si>
  <si>
    <t xml:space="preserve">Pohoštění </t>
  </si>
  <si>
    <t>28.</t>
  </si>
  <si>
    <t>29.</t>
  </si>
  <si>
    <t>z toho: transfery vlastní</t>
  </si>
  <si>
    <t>Položka je určena na úpravné pro pověřené členy zastupitelstva a pro reprezentanty úřadu při jejich účasti na svatebních a občanských obřadech.</t>
  </si>
  <si>
    <t>ORJ 580</t>
  </si>
  <si>
    <t xml:space="preserve">Položka je určena na odvody z investičních fondů příspěvkových organizací. </t>
  </si>
  <si>
    <t>V průběhu 1. čtvrtletí MČ Praha 13 neobdržela žádný neinvestiční dar.</t>
  </si>
  <si>
    <t xml:space="preserve">ORJ 910 </t>
  </si>
  <si>
    <t xml:space="preserve">Celkem ORJ 442 </t>
  </si>
  <si>
    <t xml:space="preserve">Celkem ORJ 450 </t>
  </si>
  <si>
    <t>Celkem ORJ 442</t>
  </si>
  <si>
    <t>Celkem ORJ 450</t>
  </si>
  <si>
    <t>Prostředky z MČ spoluúčast (ÚZ 103100077)</t>
  </si>
  <si>
    <t>CELKEM ZA PROJEKT</t>
  </si>
  <si>
    <t xml:space="preserve">Projekt Primas Praha 13 </t>
  </si>
  <si>
    <t>Prostředky z HMP (ÚZ 108100104)</t>
  </si>
  <si>
    <t>Prostředky z EU (ÚZ 108517050)</t>
  </si>
  <si>
    <t>projekt Primas Praha 13</t>
  </si>
  <si>
    <t>ORJ 939 s ÚZ 22</t>
  </si>
  <si>
    <t>Paragraf 3111, ORG 80455</t>
  </si>
  <si>
    <t>Finanční prostředky ze SFŽP jsou určené na akci Snížení energetické náročnosti budovy odloučeného pracoviště MŠ Rosnička, Ke Koh-i-nooru 433.</t>
  </si>
  <si>
    <t>ORJ 941</t>
  </si>
  <si>
    <t xml:space="preserve">ORJ 743 </t>
  </si>
  <si>
    <t xml:space="preserve">Paragraf 4378 </t>
  </si>
  <si>
    <t>Jedná se o sankce v rámci přestupkového řízení ve věci využívání systému zavedeného obcí pro nakládání s komunálním odpadem bez platné smlouvy.</t>
  </si>
  <si>
    <t>TV+STOP (výroba a vysílání programu TV 13 a Praha TV, vydávání časopisu STOP na Praze 13, monitoring tisku a správa facebookového profilu P13, instagramového účtu a Youtube kanálu)</t>
  </si>
  <si>
    <t>odbor ekonomický (cestovné a jízdné, poradenské služby a přezkum hospodaření, služby spojené se zpracováním poukázek Českou poštou, poštovné, nákup stravenek pro zaměstnance úřadu, bankovní poplatky)</t>
  </si>
  <si>
    <t>Na této položce se evidují sankce za porušení obecně závazných předpisů v souvislosti s činností odboru (např. pokuta za přestupek proti stavebnímu zákonu).</t>
  </si>
  <si>
    <t xml:space="preserve">projekt Pól růstu - Primas Praha 13 (výd. souvis. s realizací projektu)  </t>
  </si>
  <si>
    <t>9.</t>
  </si>
  <si>
    <t>Finanční prostředky jsou určené na akci Snížení energetické náročnosti budovy odloučeného pracoviště MŠ Rosnička, Ke Koh-i-nooru 433.</t>
  </si>
  <si>
    <t>ORJ 925, 940, 942, 950 (str. 31)                                             volba prezidenta republiky 2018</t>
  </si>
  <si>
    <t>V souladu s Výzvou č. 21 a na základě uzavřené Smlouvy o financování projektu v rámci Operačního programu Praha – pól růstu ČR je realizován projekt „PRIMAS Praha 13“. Tento projekt,  financovaný z  prostředků EU, HMP a naší MČ, je  zaměřen na specifické vzdělávací potřeby žáků s  odlišným  mateřským  jazykem a na zavádění multikulturní výchovy v rámci vzdělávání na všech základních školách zřízených MČ Praha 13. Finanční prostředky byly čerpány na služby v souvislosti s realizací projektu.</t>
  </si>
  <si>
    <t>odbor legislativně - právní (výdaje spojené s veřejnými zakázkami, konzultační a poradenské služby v rámci své činnosti, občerstvení na zasedáních komisí, náhrady soudních řízení a poskytování záloh a jistin v právních kauzách, úhrady sankcí jiným rozpočtům)</t>
  </si>
  <si>
    <t xml:space="preserve">           ORJ 218 (odbor majet., byt a invest., str. 59)</t>
  </si>
  <si>
    <t>z toho:  ORJ 818 (odbor majet., byt. a invest., str. 59)</t>
  </si>
  <si>
    <t>Rezerva na krizová opatření</t>
  </si>
  <si>
    <t>Odbor hospodářské správy - investiční výdaje</t>
  </si>
  <si>
    <t>Místostarosta Zelený</t>
  </si>
  <si>
    <t>Uvolněný radní</t>
  </si>
  <si>
    <t>ORJ 939 s ÚZ 23</t>
  </si>
  <si>
    <t xml:space="preserve">Výbory, komise, radní  </t>
  </si>
  <si>
    <t>Výdaje na náhrady za nezpůsobenou újmu</t>
  </si>
  <si>
    <t>Prostředky ze SR (ÚZ 104113013)</t>
  </si>
  <si>
    <t xml:space="preserve">Prostředky z EU (ÚZ 104513013) </t>
  </si>
  <si>
    <t>Projekt Místní akční plán II rozvoje vzdělávání pro Prahu 13 (MAP)</t>
  </si>
  <si>
    <t xml:space="preserve">Celkem ORJ 449, 450 </t>
  </si>
  <si>
    <t>Prostředky z EU (ÚZ 103533063)</t>
  </si>
  <si>
    <t>Celkem ORJ 449, 450</t>
  </si>
  <si>
    <t>Prostředky ze SR (ÚZ 103133063)</t>
  </si>
  <si>
    <t>projekt MAP II</t>
  </si>
  <si>
    <t>30.</t>
  </si>
  <si>
    <t xml:space="preserve">rezerva na krizová opatření </t>
  </si>
  <si>
    <t>Finanční prostředky obsahují výdaje na nákup květin do obřadní síně pro svatební obřady, na služby tlumočníků, na uhrazení lékařských zpráv a na výdaje na znalečné a svědečné při přestupkovém řízení.</t>
  </si>
  <si>
    <t>Projekt MAP II</t>
  </si>
  <si>
    <t>ORJ 541</t>
  </si>
  <si>
    <t>Paragraf 4350</t>
  </si>
  <si>
    <t>Paragraf 4351</t>
  </si>
  <si>
    <t>Paragraf 4375</t>
  </si>
  <si>
    <t>Paragraf 4312</t>
  </si>
  <si>
    <t>Položka je určena pro dotace v oblasti sociálních a návazných služeb a rodinné politiky pro rok 2019. Čerpání proběhlo pro Asistence a Fosa, o.p.s., Hewer, z.s., Prosaz, z.ú.</t>
  </si>
  <si>
    <t xml:space="preserve">Paragraf 4359 </t>
  </si>
  <si>
    <t>Finanční prostředky byly čerpány na dotaci pro Proxima Sociale o.p.s.</t>
  </si>
  <si>
    <t>Jedná se o výdaje na zajištění lůžek v Domově pro seniory Zity Kabátové, který je v provozu od 1.4.2019.</t>
  </si>
  <si>
    <t>odbor občansko-správní (pohoštění, nákup gratulací a dárkových balíčků k životním jubileím, hračky k vítání občánků, úhrada služeb zvukaře při svatebních obřadech a ostatních akcích)</t>
  </si>
  <si>
    <t>odměny členů zastupit.,odvody pojistného na soc.zab.a zdrav.pojištění</t>
  </si>
  <si>
    <t xml:space="preserve">Jedná se o sankce za porušení obecně závazných předpisů v souvislosti s činností odboru (za porušení tržního řádu, za nedodržení živnostenského zákona - neoznačení místa podnikání, sídel provozu, odpovědného  zástupce a rovněž za blokové pokuty za správní delikty). </t>
  </si>
  <si>
    <t>ORJ 442 (odbor školství, str. 45)</t>
  </si>
  <si>
    <t xml:space="preserve">ORJ 442, 450 </t>
  </si>
  <si>
    <t>Z položky transferů byla odeslána finanční částka Mateřské škole a základní škole speciální Diakonie ČCE Praha 5. Dotace spolku Petangue pro vás, z.s. bude vyplacena v měsíci dubnu.</t>
  </si>
  <si>
    <t>Položka je určena pro dotace v oblasti sociálních a návazných služeb a rodinné politiky pro rok 2019. Dotace byla zaslána Národnímu ústavu pro autismus, z.ú.</t>
  </si>
  <si>
    <t>Finanční prostředky byly čerpány na dotaci pro organizaci Tři, o.p.s.</t>
  </si>
  <si>
    <t>Poplatek z pobytu</t>
  </si>
  <si>
    <t>Kulturní dům Mlejn z.ú.</t>
  </si>
  <si>
    <t>Příspěvky ostatním organizacím (příspěvkové, z.ú.)</t>
  </si>
  <si>
    <t>Kulturní dům Mlejn - dotace na činnost zapsaného ústavu</t>
  </si>
  <si>
    <t xml:space="preserve">Kulturní dům Mlejn z.ú. </t>
  </si>
  <si>
    <t>Transfery zřízeným příspěvkovým organizacím - investiční výdaje</t>
  </si>
  <si>
    <t>Jiné inv.tranf. zříz. přísp. organiz.</t>
  </si>
  <si>
    <t>Transf. zříz. přísp.organizacím</t>
  </si>
  <si>
    <t>31.</t>
  </si>
  <si>
    <t>Projekt Cesta k dalšímu rozvoji P13</t>
  </si>
  <si>
    <t xml:space="preserve">Prostředky z MČ spoluúčast (ÚZ 104100077) </t>
  </si>
  <si>
    <t>projekt Cesta k dalšímu rozvoji P13</t>
  </si>
  <si>
    <t>32.</t>
  </si>
  <si>
    <t>Převody mezi HMP a jejich MČ</t>
  </si>
  <si>
    <t>Jedná se o sankce za porušení obecně závazných předpisů v souvislosti s činností odboru (za pokuty a přestupky dle přestupkového zákona - blokové pokuty u občanských průkazů).</t>
  </si>
  <si>
    <t xml:space="preserve">Paragraf 3541 </t>
  </si>
  <si>
    <t xml:space="preserve">Paragraf 4319 </t>
  </si>
  <si>
    <t xml:space="preserve">Paragraf 4329 </t>
  </si>
  <si>
    <t xml:space="preserve">Paragraf 4349 </t>
  </si>
  <si>
    <t xml:space="preserve">Paragraf 4352 </t>
  </si>
  <si>
    <t>odbor majet., byt. a invest. (opravy a údržba v DPS)</t>
  </si>
  <si>
    <t>Výbory a komise a uvolněný radní</t>
  </si>
  <si>
    <t>Jedná se o sankce za porušení obecně závazných předpisů v souvislosti s činností odboru (např. za pořádkové pokuty udělené mimořádně za ztěžování výběru daní dle daňového řádu).</t>
  </si>
  <si>
    <t>Středisko sociálních služeb - neinvestiční příspěvek na provoz a dotace na podporu sociálních služeb</t>
  </si>
  <si>
    <t>SR 2021</t>
  </si>
  <si>
    <t>UR 2021</t>
  </si>
  <si>
    <t>ORJ 453 a 454</t>
  </si>
  <si>
    <t xml:space="preserve">Pozemky </t>
  </si>
  <si>
    <t>ORJ 718</t>
  </si>
  <si>
    <t>Paragraf 3111</t>
  </si>
  <si>
    <t>Dopravní prostředky</t>
  </si>
  <si>
    <t>ZŠ Trávníčkova 1744 - vratka dotace</t>
  </si>
  <si>
    <t>Nákup materiálu jinde nezařazený</t>
  </si>
  <si>
    <t>33.</t>
  </si>
  <si>
    <t>34.</t>
  </si>
  <si>
    <t>35.</t>
  </si>
  <si>
    <t>Podlimitní technické zhodnocení</t>
  </si>
  <si>
    <t xml:space="preserve">                                                                                                                                                                                                                                                                                                                                                  </t>
  </si>
  <si>
    <t>Neinvestiční transfery spolkům</t>
  </si>
  <si>
    <t>Neinv.transf.nefin.podn.subj.-práv.osob.</t>
  </si>
  <si>
    <t>Neinvest. transf. obyvatelstvu nemaj.charak.daru</t>
  </si>
  <si>
    <t>Neinvestiční transfery zříz.příspěvk. organizac.</t>
  </si>
  <si>
    <t>Transfer z HMP na zajištění opatření proti koronaviru (COVID - 19)</t>
  </si>
  <si>
    <t>Covid - 19</t>
  </si>
  <si>
    <t>Plán udržitelné městské mobility MČ Praha 13</t>
  </si>
  <si>
    <t>MŠ Chlupova 1798 - vratka dotace</t>
  </si>
  <si>
    <t>projekt Plán udržitelné městské mobility (výdaje související s realizací projektu)</t>
  </si>
  <si>
    <t xml:space="preserve">Finanční prostředky byly čerpány na občerstvení při jednáních RMČ a ZMČ Praha 13. Výše čerpání byla závislá na počtu a délce jednání rady a zastupitelstva. Vzhledem k nouzovému stavu vyhlášenému vládou ČR kvůli pandemii onemocnění COVID -19 bylo čerpání minimální.  </t>
  </si>
  <si>
    <t>Finanční prostředky byly použity na nákup spotřebního materiálu, občerstvení a věcných darů pro potřeby předsedů Komisí a Výborů ZMČ. Rovněž na úhradu poplatku v Potravinové bance na odběr potravin.</t>
  </si>
  <si>
    <t>ORJ 680</t>
  </si>
  <si>
    <t>Bylo hrazeno pojistné placené z titulu odpovědnosti organizace za škodu při pracovních úrazech  nebo nemoci z povolání podle vyhlášky č. 125/1993 Sb., o odpovědnosti organizace za škodu. Finanční prostředky byly čerpány (v souladu se zákonem č. 312/2002 Sb., o úřednících územních samosprávných celků) na povinné vzdělávání úředníků a vedoucích úředníků. Rovněž bylo čerpáno na zabezpečení závodní léčebně preventivní péče dle zákona č. 372/2011 Sb., zákon o zdravotních službách.</t>
  </si>
  <si>
    <t>Finanční prostředky byly čerpány na odměny členů zastupitelstva a na příslušné odvody povinného pojistného na sociální a zdravotního pojištění z těchto odměn. Refundace platů neuvolněných zastupitelů včetně příslušných odvodů soc. a zdrav. pojištění byly čerpány jen minimálně. Finanční prostředky byly dále čerpány na platy zaměstnanců v pracovním poměru, na dohody a rovněž na příslušné odvody povinného pojistného (tj. na sociální pojištění a zdravotní pojištění) z výše uvedeného objemu platů. Také byly hrazeny náhrady platů v době prvních 14 dní dočasné pracovní neschopnosti.</t>
  </si>
  <si>
    <t xml:space="preserve">Paragraf 3549 </t>
  </si>
  <si>
    <t xml:space="preserve">Paragraf 4339 </t>
  </si>
  <si>
    <t>Paragraf 4342</t>
  </si>
  <si>
    <t xml:space="preserve">Paragraf 6330 </t>
  </si>
  <si>
    <t>Z položky byla hrazena vratka účelové neinvestiční dotace na výkon pěstounské péče, z důvodu ukončení dohody o výkonu pěstounské péče v roce 2020/2021.</t>
  </si>
  <si>
    <t>ORJ 525</t>
  </si>
  <si>
    <t xml:space="preserve">Paragraf 3113 </t>
  </si>
  <si>
    <t xml:space="preserve">ORJ 260 </t>
  </si>
  <si>
    <t xml:space="preserve">ORJ 542 </t>
  </si>
  <si>
    <t xml:space="preserve">ORJ 940 </t>
  </si>
  <si>
    <t xml:space="preserve">ORJ 939 s ÚZ 21 </t>
  </si>
  <si>
    <t>ORJ 480</t>
  </si>
  <si>
    <t>Finanční prostředky byly čerpány na čištění tukových filtrů, VZT a na nezbytné opravy a údržbové práce.</t>
  </si>
  <si>
    <t>Projekt Plán udržitelné městské mobility MČ Praha 13</t>
  </si>
  <si>
    <t>36.</t>
  </si>
  <si>
    <t>odbor majet., byt. a invest. (opravy komunikací a chodníků, doprav. značení, čištění kanalizačních a horských vpustí, ořez a úprava veřejné zeleně při komunikacích)</t>
  </si>
  <si>
    <t>odbor dopravy (prostředky jsou rozpočtovány jako rezerva odboru dopravy, zámečnické práce na odstavených vozidlech)</t>
  </si>
  <si>
    <t>odbor majet., byt. a invest. (úhrada servisních prací a revizí v KD Mlejn, údržbářské práce a opravy v KD Mlejn a ve Spolkovém domě, služby a opravy sport. zaříz.v majetku MČ Praha 13)</t>
  </si>
  <si>
    <t>Agenda 21 (výdaje související s aktivitami v rámci Agendy 21)</t>
  </si>
  <si>
    <t>kancelář tajemníka úřadu - sekretariát (výdaje kanceláře, pohoštění pro návštěvy, roční příspěvek Sdružení tajemníků)</t>
  </si>
  <si>
    <t xml:space="preserve">projekt Plán udržitelné městské mobility </t>
  </si>
  <si>
    <t>Fin.vypoř. (vratka sociálně-práv.ochrana dětí)</t>
  </si>
  <si>
    <t>Fin.vypoř. (vratka volby do Senátu)</t>
  </si>
  <si>
    <t>Referát krizového řízení - investiční výdaje</t>
  </si>
  <si>
    <t>Referát krizového řízení</t>
  </si>
  <si>
    <t>Oblast kult., tělov.a sport. činností</t>
  </si>
  <si>
    <t>Oblast kulturních, tělovýchovných a sportovních činností - investiční výdaje</t>
  </si>
  <si>
    <t xml:space="preserve">ORJ 480 </t>
  </si>
  <si>
    <t>Investiční transfery spolkům</t>
  </si>
  <si>
    <t>Invest.transfer.zříz přísp. organiz.</t>
  </si>
  <si>
    <t>Neinv.transf.zřízeným příspěv.organizacím</t>
  </si>
  <si>
    <t>ZŠ Mládí 135 - vratka dotace</t>
  </si>
  <si>
    <t>MŠ Horákova 2064 - vratka dotace</t>
  </si>
  <si>
    <t>MŠ Vlasákova 955 - vratka dotace</t>
  </si>
  <si>
    <t xml:space="preserve">ORJ 510 </t>
  </si>
  <si>
    <t>OSP - projekt Společná adresa - Praha 13</t>
  </si>
  <si>
    <t>Prostředky ze SR</t>
  </si>
  <si>
    <t xml:space="preserve">Nákup materiálu j. n. </t>
  </si>
  <si>
    <t>CELKEM SR</t>
  </si>
  <si>
    <t>Neinv.transf. obec.prosp.společnostem</t>
  </si>
  <si>
    <t>Celkem MČ Praha 13</t>
  </si>
  <si>
    <t>ORJ 542 a 555 s ÚZ 5, 55, 115  a 14007</t>
  </si>
  <si>
    <t>Paragraf 4342 - Sociální péče a pomoc přistěhovalcům a vybraným etnikům</t>
  </si>
  <si>
    <t>Projekt Společná adresa P13</t>
  </si>
  <si>
    <t>Fin.vypoř. (doplatky místních poplatků)</t>
  </si>
  <si>
    <t>37.</t>
  </si>
  <si>
    <t>38.</t>
  </si>
  <si>
    <t>39.</t>
  </si>
  <si>
    <t>projekt Cesta k dalšímu rozvoji P13 (výdaje související s realizací projektu)</t>
  </si>
  <si>
    <t>Stroje, přístroje a zařízení</t>
  </si>
  <si>
    <t xml:space="preserve">Finanční prostředky byly čerpány na nákup ochranných nápojů dle Zákoníku práce do stojanů na pitnou vodu, na nákup ochranných pomůcek, pracovních oděvů a pracovní obuvi, a na doplnění stávajících lékárniček na základě požadavků jednotlivých odborů, na zakoupení profesního oblečení pro zaměstnance hospodářské správy, kteří zabezpečují ostrahu radnice MČ Praha 13. </t>
  </si>
  <si>
    <t>Finanční prostředky byly čerpány na úhradu poradenských služeb v oblasti GDPR, na zajištění pohoštění pro návštěvy u tajemníka ÚMČ Praha 13 (káva, čaj, cukr, minerální voda) a na příspěvek Sdružení tajemníků městských a obecních úřadů ČR. U položky služeb nevznikl požadavek na čerpání.</t>
  </si>
  <si>
    <t>Výdaje byly použity na úhradu školení a vzdělávání pro zaměstnance vykonávající činnosti v oblasti pěstounské péče, sociálně-právní ochrany dětí a výkonu sociální práce v rámci odboru sociální péče.</t>
  </si>
  <si>
    <t>ORJ 918</t>
  </si>
  <si>
    <t>ORJ 450, 453, 454, 705, 710, 725 a 782</t>
  </si>
  <si>
    <t>ORJ 405 a 505</t>
  </si>
  <si>
    <t xml:space="preserve">ORJ 442, 449 a 450 </t>
  </si>
  <si>
    <t>ORJ 505</t>
  </si>
  <si>
    <t>ORJ 217</t>
  </si>
  <si>
    <t>odbor majet., byt. a invest. (zajištění správy, oprav a provozu sportovních a kulturních zařízení včetně veřejných WC ve správě MČ Praha 13, pronájem pozemku,  spotřeba vody a elektrické energie na veřejném WC a v půjčovně sportovních potřeb v CP, oprava vodovodního rozvodu tržiště Luka)</t>
  </si>
  <si>
    <t>odbor majet.,byt a invest. (úhrada služeb u bytů zvláštního určení pro invalidy v objektech BD Rotavská a Petržílkova, výdaje na revitalizaci a následnou péči veřejné zeleně P13)</t>
  </si>
  <si>
    <t>odbor hospodářské správy (výdaje související s výkonem sociálně-právní ochrany dětí, sociální práce a pěstounské péče)</t>
  </si>
  <si>
    <t>odbor informatiky (výdaje související s výkonem sociálně-právní ochrany dětí)</t>
  </si>
  <si>
    <t>kancelář tajemníka úřadu (výdaje na vzdělávání v rámci výkonu pěstounské péče, SPOD a sociální práce)</t>
  </si>
  <si>
    <t xml:space="preserve">schválené dotace pro volný čas </t>
  </si>
  <si>
    <t xml:space="preserve">odbor soc. péče (výdaje na sociální pohřby) </t>
  </si>
  <si>
    <t>kancelář starosty (výdaje kanceláře, poradenské a právní služby, pohoštění při pracovních schůzkách, věcné dary)</t>
  </si>
  <si>
    <t>odbor majet., byt. a invest. (výdaje na opravu sociálního bytu přiděleného HMP)</t>
  </si>
  <si>
    <t>odbor hospodářské správy (provozní výdaje na radnici včetně energií, služeb, poštovného, telefonních poplatků, úklidu, vybavení úřadu, nákup ochranných nápojů, kancelářského materiálu, odborných publikací, doplnění lékárniček, provozní výdaje klubů seniorů Přecechtělova 2229 a Heranova 1547)</t>
  </si>
  <si>
    <t>výbory a komise (výdaje na spotřební materiál, poplatek Potravinové bance na odběr potravin, pohoštění a dary)</t>
  </si>
  <si>
    <t>odbor ekonomický (zúčtování DPH)</t>
  </si>
  <si>
    <t>Fin.vypoř. (vratka Společná adresa - P13)</t>
  </si>
  <si>
    <t>odbor majet., byt a invest. (Rekonstrukce služebny Policie ČR Běhounkova 2301)</t>
  </si>
  <si>
    <t>40.</t>
  </si>
  <si>
    <t>Projekt Cesta k dalšímu rozvoji MČ Praha 13</t>
  </si>
  <si>
    <t>Projekt Společná adresa - P13</t>
  </si>
  <si>
    <t>Oblast kulturních, tělovýchovných a sport. činností - investiční výdaje</t>
  </si>
  <si>
    <t>Jedná se o výběr místního poplatku. Příjmy byly mírně nižší z důvodu krizových vládních opatření proti Covid - 19  (obchodní aktivity, stavební aktivity, apod.) a  částečně i prominutím poplatků za restaurační zahrádky, stánky apod.</t>
  </si>
  <si>
    <t>Prostředky MČ Praha 13 a HMP</t>
  </si>
  <si>
    <t>Covid - 19 (výdaje v souvislosti s šířením nového typu koronaviru)</t>
  </si>
  <si>
    <t>Fin.vypoř. (vratka ZOZ)</t>
  </si>
  <si>
    <t>Fin.vypoř. (vratka Podpora vzdělávání)</t>
  </si>
  <si>
    <t>Fin.vypoř. (vratka Obec přátelská rodině)</t>
  </si>
  <si>
    <t>Fin.vypoř. (vratka Sčítání lidu, domů a bytů)</t>
  </si>
  <si>
    <t>Fin.vypoř. (vratka Šablony Mohylová)</t>
  </si>
  <si>
    <t>Covid - 19 (transfer na zajištění opatření)</t>
  </si>
  <si>
    <t>Ostatní nákupy jinde nezařazené</t>
  </si>
  <si>
    <t>Účelové neinv.transf.fyzickým osobám</t>
  </si>
  <si>
    <t>Nein.transf.nefin.podn.subj.-fyzic.osob.</t>
  </si>
  <si>
    <t xml:space="preserve">Nein.transf.fund.,ústav.a obec.prosp.sp.   </t>
  </si>
  <si>
    <t>Neinv.transf.církvím a nábož. společn.</t>
  </si>
  <si>
    <t>Neinv.přísp.zřízeným příspěvk.organizacím</t>
  </si>
  <si>
    <t>Ost.neinv.transf.nezisk.a podobným organiz.</t>
  </si>
  <si>
    <t>Neinv. transfery cizím příspěvk.organizacím</t>
  </si>
  <si>
    <t>Nespecifické rezervy</t>
  </si>
  <si>
    <t>Pov.poj.na soc.zab.a přísp.na st.pol.zam.</t>
  </si>
  <si>
    <t>Pov.poj.na veřejné zdravotní pojištění</t>
  </si>
  <si>
    <t>Ost. pov. pojistné placené zaměstnavat.</t>
  </si>
  <si>
    <t>CELKEM z HMP</t>
  </si>
  <si>
    <t xml:space="preserve">Volby do Poslanecké sněmovny Parlamentu ČR - transfer z HMP </t>
  </si>
  <si>
    <t>Volby do Poslanecké sněmovny Parlamentu ČR - vlastní zdroje</t>
  </si>
  <si>
    <t>volby do Poslanec.sněmovny Parlamentu ČR</t>
  </si>
  <si>
    <t>Projekt Místní akční plán III rozvoje vzdělávání pro Prahu 13 (MAP)</t>
  </si>
  <si>
    <t>projekt MAP III</t>
  </si>
  <si>
    <t xml:space="preserve">ORJ 442 a 450 </t>
  </si>
  <si>
    <t>41.</t>
  </si>
  <si>
    <t>Převody vlastním fondům hosp. činnosti</t>
  </si>
  <si>
    <t>Zrušené místní poplatky</t>
  </si>
  <si>
    <t xml:space="preserve">                                    ORJ 905, 925, 942 a 950 (vratka dotace, str. 20)</t>
  </si>
  <si>
    <t xml:space="preserve">Jedná se o výběr místního poplatku. Příjmy jsou za správní poplatky zejména za povolení umístění herních prostorů a za změny - kasina. </t>
  </si>
  <si>
    <t>V průběhu hodnoceného období byl počet žádostí o vydání listů a koncesí vysoký.</t>
  </si>
  <si>
    <t xml:space="preserve">Finanční prostředky byly vyčleněny pro potřebu právních, poradenských a konzultačních služeb. Jednalo se o úhradu právních služeb realizovaných externími advokáty pro MČ Praha 13, tj. např. podání žaloby, právní zastoupení v odvolacím řízení a další právní zastupování před soudem, která se realizují průběžně dle situace, ale nelze předem stanovit jejich četnost. Odbor legislativně-právní realizuje dále výdaje vyplývající především z uveřejňování oznámení o realizaci veřejných zakázek, a to elektronickou formou ve Věstníku veřejných zakázek. Finanční prostředky byly čerpány také na pohoštění při zasedáních hodnotících komisí na veřejné zakázky. </t>
  </si>
  <si>
    <t>Tyto položky byly čerpány na základě smluvních závazků na výrobu a digitální vysílání programu TV 13 a Praha TV. Dále na základě smluvních závazků na výrobu, distribuci a webovou prezentaci časopisu STOP, na monitoring tisku, za správu facebookového profilu městské části, instagramového účtu, Youtube kanálu MČ Praha 13 a za práce v souvislosti s přípravou nového webu www.praha13.cz. Také na inzerci pro MČ Praha 13 v titulu Krásná Praha - vydání 6 a 9/2021.</t>
  </si>
  <si>
    <t xml:space="preserve">Finanční prostředky byly použity k běžnému nákupu autopříslušenství, autokosmetiky, provozních náplní a některých náhradních dílů a na nákup pohonných hmot a maziv pro zajištění provozu služebních motorových vozidel a jednoho úklidového stroje v majetku MČ Praha 13. K úspoře v čerpání této rozpočtové položky došlo z důvodu maximálního využití vlastních elektromobilů. Dále byly použity na úhradu pojištění odpovědnosti z provozu motorových vozidel a havarijního pojištění za služební motorová vozidla, na úhradu poplatků za parkovné, mytí, čištění služebních vozidel ÚMČ Praha 13 a za další služby spojené s provozem vozového parku. </t>
  </si>
  <si>
    <t>Jedná se o čerpání poměrných části výdajů v rámci pěstounské péče, výkonu sociální práce a výkonu sociálně-právní ochrany dětí.</t>
  </si>
  <si>
    <t xml:space="preserve">Paragraf 3233 </t>
  </si>
  <si>
    <t xml:space="preserve">Paragraf 3524 </t>
  </si>
  <si>
    <t xml:space="preserve">Paragraf 3545 </t>
  </si>
  <si>
    <t xml:space="preserve">Paragraf 4312 </t>
  </si>
  <si>
    <t>Paragraf 4344</t>
  </si>
  <si>
    <t xml:space="preserve">Paragraf 4354 </t>
  </si>
  <si>
    <t xml:space="preserve">Paragraf 4355 </t>
  </si>
  <si>
    <t xml:space="preserve">Paragraf 4356 </t>
  </si>
  <si>
    <t xml:space="preserve">Paragraf 4357 </t>
  </si>
  <si>
    <t>Paragraf 4376</t>
  </si>
  <si>
    <t>Paragraf 4377</t>
  </si>
  <si>
    <t xml:space="preserve">Paragraf 4379 </t>
  </si>
  <si>
    <t>Položka je určena pro dotace v oblasti sociálních a návazných služeb a rodinné politiky pro rok 2021. Čerpáno bude ve 4. čtvrtletí 2021.</t>
  </si>
  <si>
    <t>Paragrafy 4351, 4352, 4354, 4355, 4356, 4357 a 4359</t>
  </si>
  <si>
    <t xml:space="preserve">Paragrafy 4371, 4374, 4375, 4376, 4377, 4378 a 4379 </t>
  </si>
  <si>
    <t>Paragrafy 3543 a 3545</t>
  </si>
  <si>
    <t>Paragraf 4341 a 4342</t>
  </si>
  <si>
    <t>Finanční prostředky byly čerpány na platy zaměstnanců v pracovním poměru včetně příslušných odvodů na sociální pojištění a zdravotní pojištění a náhrad mezd v době nemoci v rámci transferů na výkon pěstounské péče, sociálně-právní ochrany dětí, výkonu sociální práce a na podporu mimořádného finančního ohodnocení sociálních pracovníků v souvislosti s epidemií covid - 19.</t>
  </si>
  <si>
    <t>Volby do Poslanecké sněmovny Parlamentu ČR konané 8. - 9.10. 2021</t>
  </si>
  <si>
    <t>ORJ 905, 925, 942 a 950</t>
  </si>
  <si>
    <t>ORJ 280</t>
  </si>
  <si>
    <t>Finanční prostředky byly použity na opravy a údržbu v DPS - výmalby pokojů (ÚZ 0) a byly čerpány v rámci upgrade systému sestra-pacient zpracování dat a služby související s informační technologií (ÚZ 12).</t>
  </si>
  <si>
    <t>Bylo čerpáno za vodné, stočné a elektrickou energii na veřejném WC a v půjčovně sportovních potřeb v Centrálním parku. Na základě uzavřené nájemní smluvy byly finanční prostředky vynaloženy na úhradu ročního nájemného za pronájem pozemku v k.ú. Stodůlky, který je využíván jako veřejné hřiště. Dále bylo čerpáno za správu KD Mlejn, veřejných WC a kulturních a sportovních zařízení MČ Praha 13. Finanční prostředky byly rovněž čerpány na opravu vodovodního rozvodu tržiště Luka a na opravy v objektu veřejných WC v areálu Centrálního parku.</t>
  </si>
  <si>
    <t>Z této položky byly hrazeny výdaje na opravu uvolněného sociálního bytu.</t>
  </si>
  <si>
    <t>odbor životního prostředí (PD na dofinan.vnitrobloku Trávníčkova, rekonstr. fontány před ZŠ Brdičkova, pryžový povrch pod stoly na stolní tenis v CP, revitalizace vnitrobloku Fingerova, revitalizace 2 parků a 1 veřejného prostranství a rekonstrukce skateparku)</t>
  </si>
  <si>
    <t>odbor majet.,byt. a invest. (pořízení solárního radaru na měření rychlosti v Třebonicích, PD ke stavebnímu povolení na akci Navýšení kapacity parkoviště mezi ulicemi Bellušova x Mukařovského, stavební práce na akci Parkování v lokalitě Velká Ohrada)</t>
  </si>
  <si>
    <t>schválené dotace pro volný čas a akce v rámci zájmové činnosti mládeže, nákup materiálu, pronájem mobilního WC</t>
  </si>
  <si>
    <t>odbor ekonomický (jízdné pro sociální pracovníky vykonávající sociální práci a SPOD)</t>
  </si>
  <si>
    <t>odbor majet.,byt. a invest. (výdaje související s podnájemními smlouvami na byty pro sociálně slabé občany)</t>
  </si>
  <si>
    <t>schválené dotace např. pro SONS, Asociaci Samaritánů, Moudrá sovička</t>
  </si>
  <si>
    <t>odbor ekonomický (Humanitární pomoc Moravě)</t>
  </si>
  <si>
    <t>Humanitární pomoc Moravě</t>
  </si>
  <si>
    <t>referát krizového řízení (elektrický pohon garážových vrat JSDH Stodůlky)</t>
  </si>
  <si>
    <t>kancelář tajemníka - referát krizového řízení (pohoštění při zasedání Bezpečnostní rady a při akcích pod záštitou Bezpečnostní rady)</t>
  </si>
  <si>
    <t>vratky dotace SPOD, ZOZ, projektu Obec přátelská rodině, Sčítání lidu, domů a bytů, za volby do Senátu, doplatky místních poplatků, Společná adresa - Praha 13 a Šablony Mohylová (fin.vypořádání za rok 2020)</t>
  </si>
  <si>
    <t xml:space="preserve">nespecifikované rezervy </t>
  </si>
  <si>
    <t>Jedná se např. o přijaté plnění za hrazení nákladů při provedení exekucí a nákladů řízení (dle daňového řádu), náhrady škod od zaměstnance, úhrady sociálních pohřbů, doplatek parkovného zaměstnance, příjem dobropisu ZOZ, vratka projektu Trenéři ve škole, příjem přeplatku z vyúčtování z roku 2020 za sklad OHS a klub seniorů.</t>
  </si>
  <si>
    <t>odbor ekonomický (převod mezi HČ a ZČ)</t>
  </si>
  <si>
    <t>volby do Poslanecké sněmovny Parlamentu ČR (výdaje na volby)</t>
  </si>
  <si>
    <t>Volby do Poslanecké sněmovny Parlamentu ČR</t>
  </si>
  <si>
    <t>Projekt MAP III</t>
  </si>
  <si>
    <r>
      <t>Správní poplatky</t>
    </r>
    <r>
      <rPr>
        <sz val="8"/>
        <rFont val="Arial CE"/>
        <family val="2"/>
      </rPr>
      <t xml:space="preserve"> *)</t>
    </r>
  </si>
  <si>
    <t>Ostatní druhy různých příjmů např. zálohy a následné vyúčtování za energie smluvním partnerům v budově radnice, omylové platby, náhrady od pošty za ztracenou zásilku.</t>
  </si>
  <si>
    <t xml:space="preserve">Správní poplatky </t>
  </si>
  <si>
    <t>Drobný dlouhodobý hmotný majetek</t>
  </si>
  <si>
    <t xml:space="preserve">                                    I.</t>
  </si>
  <si>
    <t xml:space="preserve">        Rozbor hospodaření hlavní činnosti  </t>
  </si>
  <si>
    <t xml:space="preserve">            podle tříd a kapitol, podrobný </t>
  </si>
  <si>
    <t xml:space="preserve">                       tabulkový přehled</t>
  </si>
  <si>
    <t>Tabulka plnění příjmů podle tříd za rok 2021 (v tis. Kč)</t>
  </si>
  <si>
    <t xml:space="preserve">   Výdaje podle kapitol za rok 2021</t>
  </si>
  <si>
    <t>SUMARIZACE PŘÍJMŮ A VÝDAJŮ  ZA ROK 2021</t>
  </si>
  <si>
    <t xml:space="preserve">PŘIJATÉ TRANSFERY ZA ROK 2021 </t>
  </si>
  <si>
    <t>DAŇOVÉ PŘÍJMY ZA ROK 2021</t>
  </si>
  <si>
    <t>NEDAŇOVÉ PŘÍJMY ZA ROK 2021</t>
  </si>
  <si>
    <t>INVESTIČNÍ PŘÍJMY ZA ROK 2021</t>
  </si>
  <si>
    <t>V průběhu roku 2021 MČ Praha 13 neobdržela žádný investiční dar.</t>
  </si>
  <si>
    <t>NEINVESTIČNÍ  VÝDAJE  ZA ROK 2021</t>
  </si>
  <si>
    <t>INVESTIČNÍ VÝDAJE ZA ROK 2021</t>
  </si>
  <si>
    <t>Dostupné obědy pro školní děti VI.</t>
  </si>
  <si>
    <t>Dostupné obědy pro školní děti - vratka</t>
  </si>
  <si>
    <t>ZŠ Fingerova 2186 - vratka dotace</t>
  </si>
  <si>
    <t>ZŠ Bronzová 2027 - vratka dodace</t>
  </si>
  <si>
    <t>MŠ Mezi Školami 2482 - vratka dotace</t>
  </si>
  <si>
    <t>MČ Praha 13 vykázala za rok 2021 hospodářský výsledek - přebytek ve výši 7 983,26 tis. Kč.</t>
  </si>
  <si>
    <t>Ostatní neinvestiční výdaje jinde nezařaz.</t>
  </si>
  <si>
    <t>kancelář tajemníka úřadu - oddělení personální a platové (mzdy)</t>
  </si>
  <si>
    <t>kancelář tajemníka úřadu - oddělení personální a platové (školení a konference, pojistné placené zaměstnavatelem za zaměstnance, léčebně prev. péče dle zákona)</t>
  </si>
  <si>
    <t>Finanční prostředky byly čerpány za rozbor odpadní vody vyvěrající na ulici Smíchovská.</t>
  </si>
  <si>
    <t>Výše uvedené finanční prostředky byly rozpočtovány jako rezerva odboru dopravy na rok 2021 a nebyly čerpány. Čerpáni se uskutečnilo za provedené zámečnické práce - odemčení a uzamčení odstavených vozidel na území MČ Praha 13, z důvodu zjištění identifikačních údajů, a to na základě žádosti vlastníka pozemních komunikací zastoupeného Správou služeb HMP.</t>
  </si>
  <si>
    <t>Správcovská firma Centra čerpala finanční prostředky na rekonstrukci bytu č. 21 v ulici Husníkova 2079 ve výši 177 440 Kč a správcovská firma Ikon na rekonstrukci bytu č. 2 v ulici Borovanského 2215 ve výši 74 060 Kč.</t>
  </si>
  <si>
    <t xml:space="preserve">Jedná se o finanční prostředky na nákup gratulací a dárkových balíčků k životním jubileím, na úhradu služeb zvukaře při svatebních obřadech a vítání občánků, na zakoupení občerstvení pro účinkující při občanských obřadech, na obstarání pozvánek, pamětních knížek, jednotlivých balených květin a hraček na vítání občánků. </t>
  </si>
  <si>
    <t xml:space="preserve">Finanční prostředky byly čerpány na platby za správu objektů MŠ firmě IKON a za čištění odpadů, dešťových svodů, úklid střech, revize elektroinstalace, hromosvodů, hasicích přístrojů a požárních hydrantů, neodkladné opravy a údržbové práce. Také bylo čerpáno na úhradu nájemného za pronajatý pozemek MŠ Vlasákova 955, za pronájem plaveckého bazénu v Gymnáziu J. Heyrovského, za právní služby souvisejících s výběrovým řízením na dodávky tepelné energie do mateřských škol a na opravu střechy MŠ Chlupova 1798. </t>
  </si>
  <si>
    <t>Finanční prostředky byly čerpány na platby za správu objektů DDM a Kozel firmě IKON, za revize elektroinstalace a úpravy dvou učeben pro polytechnickou výchovu v DDM, na opravu tepelného zařízení, myčky a na preventivní požární prohlídku v objektu Kozel, na odstranění závad z revize na DDM a na platbu daně z nemovitých věcí za objekt Kozel. Rovněž bylo čerpáno na úhradu prémie za úspory energií v roce 2020, na úhradu právních služeb v souvislosti s výběrovým řízením na dodávky tepelné energie do DDM a na školení pro inspektorku školního stravování OŠ.</t>
  </si>
  <si>
    <t>Finanční prostředky určené na úhradu služeb v souvislosti s užíváním bytových jednotek, které jsou určeny pro pedagogické pracovníky v objektu Heranova 1547 nebyly čerpány.</t>
  </si>
  <si>
    <t>Finanční prostředky určené na rekonstrukci okenních a dveřních výplní na pěti MŠ (ÚZ 84) byly čerpány pouze na úhradu výběrového řízení na dodavatele, akce bude pokračovat v roce 2022. Rovněž bylo čerpáno na modernizaci osvětlení na MŠ Hostinského 1534, MŠ Zázvorkova 1994 a na aktualizaci projektové dokumentace na rekonstrukci okenních a dveřních výplní MŠ (ÚZ 0), na modernizaci osvětlení na MŠ  Ovčí Hájek 2177, MŠ Husníkova 2076, MŠ Vlachova 1501 a MŠ Vlasákova 955 (ÚZ 10) a na pořízení zahradních prvků - domečků pro MŠ Hostinského 1534 a klimatizační jednotky pro MŠ Ovčí Hájek 2174 ( položka 6122).</t>
  </si>
  <si>
    <t>Položka 6111 byla čerpána na nákup modulu Administrace k mobilní aplikaci a na rozšíření rozhraní systému Ginis a ISZR a položka 6125 na multifunkční A3 barevnou tiskárnu.</t>
  </si>
  <si>
    <t>Nespecifikované rezervy z VDTH</t>
  </si>
  <si>
    <t>Nespecifikované rezervy z výnosu daně z technických her (bývalý název z výherních hracích přístrojů)</t>
  </si>
  <si>
    <t>Nespecifikované rezervy z VDTH (bývalý název VHP)</t>
  </si>
  <si>
    <t>Finanční prostředky byly čerpány na nákup řezaných květin, drobného materiálu, kancelářských potřeb, čistících a dezinfekčních prostředků. Rovněž bylo čerpáno za pohoštění a nealkoholické nápoje při pracovních jednáních a na kompletní zajištění akcí pro rodiny s dětmi - Výlet s tajenkou „Od Stodůleckých sopek Dalejským údolím k místu vontské bitvy“ a Pohádkový les „Klasické české pohádky". Čerpání se uskutečnilo také na nástěnné kalendáře a dárkové karty, které byly určené jako vánoční dar.</t>
  </si>
  <si>
    <t>Z výše uvedených položek bylo čerpáno na nákup motorů na vybudování elektrického pohonu garážových vrat JSDH Stodůlky.</t>
  </si>
  <si>
    <t>Finanční prostředky byly použity na nákup laserové tiskárny HP a  na dodávku tonerů a spotřebního mateirálu do tiskáren v souvislosti s výkonem sociálně-právní ochrany dětí a na provozní podporu Sociální agendy v rámci systému Proxio.</t>
  </si>
  <si>
    <t xml:space="preserve">Finanční prostředky byly čerpány např. na nákup multifunkční tiskárny HP, notebooků, barevné multifunkční tiskárny, mobilního telefonu Samsung Galaxy, 15 ks monitorů, 50 ks počítačů, čtečku čárových kódů, spotřebního materiálu do tiskáren a drobného materiálu, na analýzu elektronizace agend a možností využití Portálu Pražana v prostředí ÚMČ Praha13, na služby spojené s provozem a aktualizací jednotlivých programů využívaných v informačním systému ÚMČ, na platby vyplývající z uzavřených smluv nebo na speciální servisní služby. Dále byly finanční prostředky použity na průběžnou údržbu a opravy kopírek, tiskáren a serverů, na poplatky spojené s registrací domén, s užíváním podpisových a přístupových certifikátů pro úředníky, s užíváním služeb časové autority, na pořízení licencí Cisco Webex Meeting, Cisco Webex Teams, Monitor stavebnictví do systému Codexis a na nákup  SW Adobe a na poskytování telekomunikačních služeb a připojení k internetu školám na Praze 13. Rovněž bylo čerpáno na nákup nápojů do počítačové učebny. </t>
  </si>
  <si>
    <t>Finanční prostředky byly čerpány dle vzniklé potřeby na pokrytí aktivit Agendy 21 (Den zdraví, vyhodnocení soutěže z roku 2020, akce PF 2022 a Papíry do škol) na nákup služeb, materiálu, pohoštění a věcných darů. Také byly čerpány na nákup nůžkového stanu pro akce  místní agendy 21 a roll-up stojanu s pokyny GDPR potřebné na realizaci akcí.</t>
  </si>
  <si>
    <t>Finanční prostředky byly použity na zajištění pohoštění při jednáních a pracovních schůzkách místostarosty (káva, mléko, čaj, cukr, nealkoholické nápoje, drobné občerstvení, náplně do kávového automatu), na nákup drobného materiálu (květiny, drogistické zboží, úklidové prostředky, nádobí, příbory) a na nákup drobných dárků pro děti a na pořízení dárkových košů. Na položce konzultací a služeb nenastaly důvody k čerpání.</t>
  </si>
  <si>
    <t>Finanční prostředky byly čerpány na nákup kávovaru, květin, kancelářských potřeb, které nejsou skladem na OHS a na nákup drobného materiálu (drogistické zboží, úklidové a čistící prostředky). Také bylo čerpáno na pohoštění při pracovních jednáních místostarosty (nealko nápoje, káva, čaj, vody, pochutiny), na právní služby související s výkonem místostarosty a na dárkové poukazy a dary související s akcemi pod  záštitou místostarosty. Na položce služeb nenastaly důvody k čerpání.</t>
  </si>
  <si>
    <t>Finanční prostředky byly použity na nákup květin a narozeninových přání pro jubilanty, na drobné materiálové vybavení kanceláří starosty, čisticí úklidové prostředky, na reklamní předměty s logem MČ na akce Den dětí a Psí den s Prahou 13, na věcné dary pro jubilanty - ředitele MŠ, ZŠ a seniory, na právní zastupování MČ Praha 13 v náročnějších kauzách - agenda územního rozvoje, dále např. na zajištění trhů na Praze 13, na zajištění akce Rekord Bull Sraz, Koncert pro park, Třináctka prvňáčkům, Třebonické hry, na pohoštění návštěv u starosty (nealkoholické nápoje, čaj, káva, džus), na zaplacení ochranné známky za znak MČ Praha 13 a za logo zpravodaje STOP, také na výdaje na 22 ks vánočních stromů v květináčích pro děti z MŠ a na výdaje spojené s pobytem nezletilé dcery paní Němcové Bláhové na klinice Armandi Therapy Clinic s.r.o. v Praze 2. Na položkách drobného majetku, nájemného a cestovného nenastaly důvody k čerpání.</t>
  </si>
  <si>
    <t>Finanční prostředky byly použity na nákup pohoštění pro potřeby uvolněného radního pro digitalizaci a dotační tituly. Finanční prostředky na kybernetickou bezpečnost a digitalizaci činnosti ÚMČ Praha 13 nebyly dosud čerpány z důvodu nevypsané veřejné zakázky, neboť její přepokládaný rozsah plnění by vyčleněná částka nepokryla. Uvažované řešení bude realizováno v roce 2022.</t>
  </si>
  <si>
    <t xml:space="preserve">Výše uvedené finanční prostředky byly použity na úhradu výdajů vzniklých v souvislosti s konáním voleb do Poslanecké sněmovny Parlamentu ČR. Prostředky byly určené na organizačně technické zabezpečení voleb, např. kancelářské potřeby, dopravní výkony, na distribuci hlasovacích lístků, na stravné, na dohody související s výkonem činnosti pro zajištění voleb, na odměny členů komisí, na refundace, nájem WC a na údržbu volebního vybavení. Výdaje se týkaly odborů hospodářské správy, školství a kanceláře tajemníka. </t>
  </si>
  <si>
    <t xml:space="preserve">Uvedené položky byly určeny na nákup materiálu (hygienické, čistící a úklidové potřeby), služeb a náhrad spojených s provozem krizového bytu (prádelna, čistírna, vyúčtování fondu oprav). </t>
  </si>
  <si>
    <t>Finanční prostředky byly použity na pohoštění při zasedání Bezpečnostní rady a Krizového štábu a při akcích pod záštitou Bezpečnostní rady a Krizového štábu.</t>
  </si>
  <si>
    <t>Výdaje byly také čerpány na zajištění dodávek tisku pro vedení MČ včetně úřadu, na nákup Sbírek zákonů, Věstníků a odborných publikací dle požadavků jednotlivých odborů. Na základě schválených požadavků jednotlivých odborů byly zakoupeny např. chladnička, fotopast na hřbitov Stodůlky, motorová sekačka, nástěnné hodiny, varné konvice, mobilní telefon, fotoaparát, mikrovlnná trouba, nové volební urny, infromační stojany, magnetické tabule, vybavení dílny, vysavače pro úklid, atd. Pro potřeby úřadu byl pořízen materiál pro drobnou údržbu a také kancelářský materiál (zejména xerox papír, hygienické potřeby, tiskopisy, náhradní díly, věnce, zhotovení vizitek a razítek).</t>
  </si>
  <si>
    <t>Finanční prostředky byly použity na úhradu jízdného a časových jízdenek v souvislosti s výkonem sociální práce a s výkonem sociálně-právní ochrany dětí.</t>
  </si>
  <si>
    <t>Finanční prostředky byly čerpány za vedení účtů, provedené transakce, vyhotovení a zasílání výpisů, za poradenské služby pro potřeby úřadu, zpracování poukázek Českou poštou, za přezkum hospodaření, cestovné a paušál jízdného pro zaměstnance úřadu a za nákup stravenek pro potřeby úřadu. Položku 5161 a 5361 nebylo nutné využít. Položka nespecifikované rezervy 5901, ORJ 905 byla přesunuta do vlastních zdrojů na konání voleb do Poslanecké sněmovny Parlamentu ČR.</t>
  </si>
  <si>
    <t>Finanční prostředky byly čerpány na poskytnuté náhrady fondu oprav související s fakturací vodného v lokalitě pod Zličínem. Tato služba byla v letošním roce ukončena, do lokality je zaveden vodovod PVK.</t>
  </si>
  <si>
    <t>Finanční prostředky byly průběžně čerpány na nákup sáčků na psí exkrementy, na materiál na vystavování loveckých a rybářských lístků a dále na drobný materiál potřebný k péči o zeleň. Rovněž bylo čerpáno na zálohy a doplatky pro sezónní provoz vodohospodářských zařízení (fontány, kašny, pítka) a na zálivku Šostakovičova náměstí. Provoz probíhá od června do září. Na základě smluvního vztahu s MČ Praha 13 bylo také hrazeno vodné pro občany Pod Zličínem. Tato služba je již ukončena, v lokalitě byl zprovozněn vodovod PVK. Také bylo čerpáno na nájem sluchátek na akci Vycházka se zahradníkem v Centrálním parku.</t>
  </si>
  <si>
    <t>Finanční prostředky byly čerpány na výkon TDI a stavební práce v rámci akce Rekonstrukce služebny Policie ČR Běhounkova 2301 - 2. část (ÚZ 0) a na Rekonstrukci služebny Policie ČR Běhounkova 2301 - 1. část  (ÚZ 90).</t>
  </si>
  <si>
    <t>Finanční prostředky byly použity na opravu schodiště přes tubus u metra Lužiny.</t>
  </si>
  <si>
    <t>Finanční prostředky byly určeny k úhradě služeb v neobsazených bytech zvláštního určení (pro invalidy) v objektech BD Rotavská a BD Petržílkova a byly čerpány na revitalizaci veřejné zeleně a následné péče městského prostoru K Brance, vyčištění a úpravu části pozemku v k.ú. Stodůlky od náletových dřevin a  výsadbu 2 kusů dřevin v ulici Rotavská.</t>
  </si>
  <si>
    <t xml:space="preserve">Finanční prostředky byly čerpány na pravidelné zimní údržby komunikací, jarní úklid komunikací, jarní čištění kanalizačních a horských vpustí na území MČ Praha 13, ořez zeleně při komunikacích, likvidace skládek a bioodpadu, úpravu veřejné zeleně na pozemcích ve správě MČ Praha 13. Rovněž byly uhrazeny např. havarijní opravy komunikací, dopravního značení, montáž nové lavičky v ulici Líšnická, oprava parkoviště ulice Jánského - Velká Ohrada a oprava chodníku v ulici K Sopce. </t>
  </si>
  <si>
    <t>Čerpání se uskutečnilo na úhradu faktur za provedené servisní služby a revize (služba pultu centrální ochrany, revize protipožárních klapek, elektro, úklid a údržba zeleně) v KD Mlejn a na údržbářské práce a opravy rovněž v KD Mlejn a ve Spolkovém domě. Byla provedena oprava elektroinstalace, plynového kotle, dveří a klimatizace, PZS, evakuačního rozhlasu, zábradlí a toalet. Také byla provedena oprava izolace spodní stavby KD Mlejn, oprava schodiště, podlahy a elektroinstalace ve SD K Vidouli. Finanční prostředky byly také čerpány na služby a opravy sportovních zařízení v majetku  MČ Praha 13. Dosud byla provedena např. oprava skluzavky, oprava rámu ochranné sítě hřiště, cvičících prvků, vrat a dveří u kuželníku, oprava minigolfové dráhy, vyčištění a úklid fotbalového a basketbalového hřiště, doplnění štěrku a úklid hřiště na  petangue.</t>
  </si>
  <si>
    <t>Bylo čerpáno na úhradu faktur za provoz a údržbu veřejného osvětlení v Centrálním parku, za nákup materiálu, propanbutanových lahví, pohonných hmot a na úhradu pravidelného odvozu odpadu ze hřbitovů Krteň a Stodůlky. Finanční prostředky byly použity i na opravu a údržbu hřbitovů Krteň a Stodůlky, např. opravy a nátěry hřbitovních zdí, kolumbária, zámkové dlažby, obrubníků a cesty na hřbitovech.</t>
  </si>
  <si>
    <t xml:space="preserve">Finanční prostředky byly čerpány za realizaci programu a dopravního značení v rámci akce Den bez aut. </t>
  </si>
  <si>
    <t xml:space="preserve">Čerpáno bylo na věcné dary pro osoby ohrožené sociálním vyloučením a pro osoby omezené ve svéprávnosti, také na didaktické materiály, odbornou literaturu a školení v oblasti integrace cizinců. </t>
  </si>
  <si>
    <t>V hodnoceném období bylo nutné uhradit 5 sociálních pohřbů.</t>
  </si>
  <si>
    <t>Jedná se o výběr místního poplatku. Nižší plnění rozpočtované částky je způsobeno zejména změnou zákona (snížení některých sazeb a částečně i prominutí). Vliv na saldo mají i nedoplatky (za r. 2021 zvýšení o 26 025 Kč). Odvod pro MHMP v rámci ročního vypořádání bude 82 507 Kč.</t>
  </si>
  <si>
    <t xml:space="preserve">Jedná se o výběr místního poplatku. Příjmy jsou nízké z důvodu krizových vládních opatření proti Covid - 19 a částečně i prominutím poplatků podnikajícím ubytovatelům (pensiony, ubytovny apod.). Odvod pro MHMP v rámci ročního vypořádání bude 9 160,25 Kč.  </t>
  </si>
  <si>
    <t>Jedná se o výběr místního poplatku. Plnění poplatků je nízké z důvodu nouzových stavů a krizových vládních opatření proti Covid - 19. Konala se jen jedna akce se vstupným v měsíci září.</t>
  </si>
  <si>
    <t>Uvedená částka byl doplatek povinných plateb místních poplatků za rok 2019, ze kterých bylo taktéž odvedeno MHMP 50%, tj. 7 447,50 Kč.</t>
  </si>
  <si>
    <t>V průběhu hodnoceného období byl počet žádostí ze strany občanů MČ Praha 13 o lovecké a rybářské lístky odpovídající.</t>
  </si>
  <si>
    <t xml:space="preserve">Jedná se o přijaté plnění za způsobenou škodu za vodovodní škodu na FZŠ Fingerova 2186 ve výši 87 704 Kč, za atmosferické srážky na radnici MČ Praha 13 ve výši 18 280 Kč, za poškozené skleněné výplně oken na ZŠ Janského 2184 ve výši 27 583 Kč, za poškozené sklo na MŠ Mohylová 1964 ve výši 3 210 Kč, za vodovodní škodu na MŠ Ovčí Hájek 2174 ve výši 16 576 Kč, za vodovodní škodu na FZŠ O. Chlupa Fingerova 2186 ve výši 51 855 Kč, za vandalismus na MŠ Ovčí Hájek 2174 ve výši 11 000 Kč, za vandalismus na MŠ Janského 2187 ve výši 445 Kč, za poškození skla na MŠ Herčíkova 2198 ve výši 29 215 Kč, za dvě zrcátka u aut SDH ve výši 18 759 Kč a za zatečení do objektu MŠ Mezi Školami 2482 ve výši 40 430 Kč. </t>
  </si>
  <si>
    <t xml:space="preserve">Jedná se o nařízený odvod z investičního fondu příspěvkové organizace a jeho následné vrácení škole. Odvod ve výši 300 000 Kč se uskutečnil na FZŠ Trávníčkova 1744, ve výši 145 000 Kč na ZŠ Klausova 2450, ve výši 131 000 Kč na MŠ Hostinského 1534, ve výši 140 000 Kč na FZŠ Brdičkova 1878, ve výši    70 000 Kč na MŠ Ovčí Hájek 2174, 71 000 Kč na MŠ Chlupova 1798, ve výši 111 000 Kč na MŠ Janského 2187, ve výši 145 200 Kč na MŠ Chlupova 1799, ve výši 450 000 Kč na FZŠ Trávníčkova 1744 a ve výši 600 000 Kč na DDM Stodůlky. </t>
  </si>
  <si>
    <t>Jedná se o přijaté plnění  za vratky dotací ZŠ Bronzová ve výši 19 900 Kč, ZŠ Trávníčkova ve výši 90 598 Kč, ZŠ Mládí ve výši 56 600 Kč, MŠ Herčíkova ve výši 300 Kč, MŠ Chlupova ve výši 439 Kč, vratka finanční výpomoci ZŠ Trávníčkova 1744 ve výši 620 000 Kč, MŠ Horákova 2064 ve výši 18 000 Kč, MŠ Vlasákova 955 ve výši 97 982 Kč, MŠ Chlupova 1798 ve výši 4 445 Kč, FZŠ Brdičkova ve výši 85 098 Kč, ZŠ Mládí ve výši 61 139 Kč, FZŠ Mezi Školami 135 431 Kč, ZŠ Fingerova ve výši 3 928 Kč.</t>
  </si>
  <si>
    <t>Jedná se o finanční zdroje ze státního rozpočtu, na které má obec právní nárok. Naše MČ obdržela na výkon státní správy na rok 2021 částku ve výši 48 543 000 Kč.</t>
  </si>
  <si>
    <t>Jedná se o finanční zdroje z rozpočtu hlavního města Prahy. Naše MČ obdržela na rok 2021 částku ve výši 244 890 000 Kč.</t>
  </si>
  <si>
    <t xml:space="preserve">Převody na krytí výdajů hlavní činnosti byly na rok 2021 schváleny ve výši 64 350 000 Kč. V průběhu roku 2021 nebylo nutné rozpočet hlavní činnosti těmito prostředky posílit. </t>
  </si>
  <si>
    <t>Jedná se o schválené plánované převody prostředků ze zdaňované činnosti MČ. Dle schváleného rozpočtu činí převody na krytí akcí z TC a BJ            19 239 200 Kč. Skutečné převody byly v roce 2021 ve výši 672 270 Kč.</t>
  </si>
  <si>
    <t>odbor majet.,byt. a invest. (práce spojené s pobytovým zázemím pro seniory v DPS, přístavba stávajícího objektu SSS - Trávníčkova 1746, elektrická přípojka v Centrálním parku)</t>
  </si>
  <si>
    <t>odbor životního prostředí (komplexní péče o veřejnou zeleň a služby spojené s ochranou a obnovou obce a krajiny, opravy pěších komunikací, DH a SH, deratizace hlodavců, likvidace nepovolených skládek, sáčky na psí exkrementy, výdaje spojené s provozem vodohospodářských zařízení, dendrologické posudky dřevin, bezpečnostní řezy stromů, zmlazování keřových skupin, ekologická výchova a obnova Krteňské cesty)</t>
  </si>
  <si>
    <t>oblast kult., těl. a sport. činnosti (realizace akce Den bez aut)</t>
  </si>
  <si>
    <t>nespecif.rezervy vytvořené z výnosu daně z technických her (VDTH, dříve VHP)</t>
  </si>
  <si>
    <t>odbor školství (nezbytné opravy a údržba na MŠ, ZŠ a DDM a ve školních jídelnách, čištění tukových filtrů, VZT, právní služby související s výběrovým řízením a platby za správu objektů ZŠ, MŠ, DDM a RO Kozel firmě IKON, odstranění závad z revize na DDM, úhrada prémie za úspory energií v r.2020)</t>
  </si>
  <si>
    <t>neinvestiční příspěvek a dotace pro Dům dětí a mládeže</t>
  </si>
  <si>
    <t>odbor školství (rekonstrukce okenních a dveřních výplní na pěti MŠ, rozšíření VZT v kuchyních ZŠ Kuncova a FZŠ Trávníčkova, akce Realizace rekuperačních jednotek v ZŠ Prahy 13, spoluúčast k dotacím OP Praha - pól růstu, přípravné práce rekonstrukce ZŠ Janského, rekonstrukce hřiště FZŠ Mezi Školami, modernizace osvětlení na MŠ Hostinského, Zázvorkova a Ovčí Hájek, pořízení zahradních domečků pro MŠ Hostinského a pořízení klimat.jednotky na MŠ Ovčí Hájek)</t>
  </si>
  <si>
    <t>kancelář tajemníka úřadu (platy zaměstnanců včetně odvodů v rámci výkonu pěstounské péče, SPOD a sociální práce, na podporu mimořádného finančního ohodnocení sociálních pracovníků)</t>
  </si>
  <si>
    <t>odbor sociální péče (schválené dotace organizacím na sociální a pečovatelské služby a na sociální pomoc dětem a mládeži, oblast protidrogové prevence, prezentace sociálních služeb, nízkoprahové a terénní programy, semináře pro pěstouny, práce s národnostními menšinami, výdaje v souvislosti s výkonem SPOD, sociální práce a pěstounské péče, výdaje na azylový byt, výdaje na zajištění lůžek v Domově pro seniory)</t>
  </si>
  <si>
    <t>kancelář tajemníka - referát krizového řízení (výdaje na provoz SDH, služby, energie, materiál, školení, revize, ochranné pomůcky, opravy vozidel a radiostanice)</t>
  </si>
  <si>
    <t>odbor majet., byt. a invest. (výkupy pozemků ve vlastnictví fyzických osob)</t>
  </si>
  <si>
    <t>kancelář MS Zelený (výdaje kanceláře, pohoštění při pracovních schůzkách, věcné dary)</t>
  </si>
  <si>
    <t>kancelář MS RNDr. Plesníková (výdaje kanceláře, pohoštění při pracovních jednáních, věcné dary a služby)</t>
  </si>
  <si>
    <t>kancelář MS P. Zeman (výdaje kanceláře, pohoštění při pracovních jednáních, věcné dary)</t>
  </si>
  <si>
    <t>kancelář tajemníka úřadu - sociální fond zaměstnavatele (stravenky, příspěvky na tábory, penzijní připojištění, finanční dary k životnímu jubileu, dárkové poukazy na tištěné knihy)</t>
  </si>
  <si>
    <t>odbor hospodářské správy - autoprovoz (nákup autopříslušenství, pohonné hmoty, pojištění vozidel, dálniční známky, opravy a udržování, parkovné, mytí vozidel)</t>
  </si>
  <si>
    <t>odbor stavební (odběr a rozbor odpadních vod)</t>
  </si>
  <si>
    <t>odbor občansko-správní (výdaje na tlumočníka, svědečné, znalečné, lék. zprávy a úpravné)</t>
  </si>
  <si>
    <t>odbor informatiky (nákup tiskáren, počítačů a notebooků, výdaje na služby spojené s provozem programů využívaných v IS úřadu, poplatky za užívání SW, opravy, materiál do tiskáren, náhradní díly, provoz internetové školské sítě, nápoje do počítačové učebny)</t>
  </si>
  <si>
    <t>výdaje na pohoštění pro potřeby uvolněného radního</t>
  </si>
  <si>
    <t xml:space="preserve">odbor informatiky (výdaje na nákup modulu Administrace k mobilní aplikaci, na rozšíření systému Ginis a na nákup multifunkční tiskárny)    </t>
  </si>
  <si>
    <t>odbor hospodářské správy (dokončení rekonstrukce výtahů V1 a V2, úhrada zůstatkové ceny služebního automobilu, nákup mycího stroje a nákup fritézy do kuchyně restaurace Pod radnicí)</t>
  </si>
  <si>
    <t>odbor ekonomický (zůstatek z odhadu mezd za prosinec 2021)</t>
  </si>
  <si>
    <t>vratka dotace na výkon pěstounské péče 2020/2021</t>
  </si>
  <si>
    <t xml:space="preserve">projekt Místní akční plán II pro Prahu 13 (výdaje na realizaci projektu)  </t>
  </si>
  <si>
    <t xml:space="preserve">projekt Místní akční plán III pro Prahu 13 (výdaje na realizaci projektu)  </t>
  </si>
  <si>
    <t>oblast kult., těl. a sport. činnosti (inv.dotace pro TJ Sokol Stodůlky)</t>
  </si>
  <si>
    <t>Jedná se o sankce za porušení obecně závazných předpisů v souvislosti s činností odboru (např. pokuta za nezaplacené povinné ručení, za parkování v zóně placeného stání, zvlástní užívání komunikace).</t>
  </si>
  <si>
    <t xml:space="preserve">V uvedených tabulkách je sledováno čerpání rozpočtu a jednotlivých položek výše uvedeného projektu. Každá tabulka představuje jednotlivý zdroj financování: EU (50%), SR (45%) a MČ (5%). Projekt byl ukončen a proběhlo jeho finanční ukončení a přeúčtování všech předfinancovaných výdajů dle příslušné účetní analytiky. Cílem projektu bylo zavedení systému řízení bezpečnosti informací dle požadavků normy ISO 27001, vytvoření několika strategických dokumentů a usnadnění pochopení řešení životních situací občana na úřadě. </t>
  </si>
  <si>
    <t>Sociální fond zaměstnavatele, Fond občanských obřadů</t>
  </si>
  <si>
    <t>Fond rezerv a rozvoje</t>
  </si>
  <si>
    <t>Jedná se o přijaté neinvestiční dary ve výši 40 000 Kč od Zahradní architektury Kurz s.r.o. na nákup živého vánočního stromu na náměstí na Velké Ohradě, blok E u nákupního centra, ve výši 440 000 Kč od Nadace Komerční banky, a.s. na obnovu historické krteňské cesty a ve výši 100 000 Kč od České spořitelny, a.s. na Koncert pro park v roce 2022.</t>
  </si>
  <si>
    <t>SOCIÁLNÍ FOND ZAMĚSTNAVATELE</t>
  </si>
  <si>
    <t>Zůstatek k   1. 1. 2021</t>
  </si>
  <si>
    <t xml:space="preserve">Kč </t>
  </si>
  <si>
    <t>Příjmy:</t>
  </si>
  <si>
    <t>Příděl finančních prostředků z rozpočtu úřadu</t>
  </si>
  <si>
    <t>Kč</t>
  </si>
  <si>
    <t>Výdaje:</t>
  </si>
  <si>
    <t>Životní jubilea zaměstnanci</t>
  </si>
  <si>
    <t>Životní jubilea zastupitelé</t>
  </si>
  <si>
    <t xml:space="preserve">Příspěvek na stravné </t>
  </si>
  <si>
    <t>Sportovní den - startovné</t>
  </si>
  <si>
    <t xml:space="preserve">Penzijní připojištění </t>
  </si>
  <si>
    <t>Příspěvek na dětské tábory</t>
  </si>
  <si>
    <t>Věcné dary - knihkupectví Dobrovský</t>
  </si>
  <si>
    <t>VÝDAJE CELKEM</t>
  </si>
  <si>
    <t>Zůstatek k   31.12. 2021</t>
  </si>
  <si>
    <t>FOND OBČANSKÝCH OBŘADŮ</t>
  </si>
  <si>
    <t>Příděl finančních prostředků z nedaňových příjmů</t>
  </si>
  <si>
    <t>Výdaje na úpravu členů ZMČ</t>
  </si>
  <si>
    <t>Výdaje na úpravu zaměstnanců úřadu</t>
  </si>
  <si>
    <t>FOND REZERV A ROZVOJE</t>
  </si>
  <si>
    <t>Připsané úroky</t>
  </si>
  <si>
    <t>Zahr.architekura Kurz s.r.o. - dar</t>
  </si>
  <si>
    <t>Nadace Komerční banky a.s. - dar</t>
  </si>
  <si>
    <t>Česká spořitelna a.s. - dar</t>
  </si>
  <si>
    <t xml:space="preserve">Převod z HČ do FRR - PSAÚR </t>
  </si>
  <si>
    <t>Převod OŠ do roku 2022</t>
  </si>
  <si>
    <t>Převod OKS do roku 2022</t>
  </si>
  <si>
    <t>Bazas s.r.o.</t>
  </si>
  <si>
    <t>1)</t>
  </si>
  <si>
    <t>JUDr. Uhlířová</t>
  </si>
  <si>
    <t>2)</t>
  </si>
  <si>
    <t>Jan Heřštík</t>
  </si>
  <si>
    <t>3)</t>
  </si>
  <si>
    <t>Zahr.architekura Kurz s.r.o.</t>
  </si>
  <si>
    <t>4)</t>
  </si>
  <si>
    <t>vnitřní finanční vypořádání</t>
  </si>
  <si>
    <t>5)</t>
  </si>
  <si>
    <t>Austis stavební s.r.o.</t>
  </si>
  <si>
    <t>6)</t>
  </si>
  <si>
    <t>Dream-Tec s.r.o.</t>
  </si>
  <si>
    <t>7)</t>
  </si>
  <si>
    <t>Germitec s.r.o.</t>
  </si>
  <si>
    <t>8)</t>
  </si>
  <si>
    <t>Anta s.r.o.</t>
  </si>
  <si>
    <t>9)</t>
  </si>
  <si>
    <t>10)</t>
  </si>
  <si>
    <t>11)</t>
  </si>
  <si>
    <t>12)</t>
  </si>
  <si>
    <t>AZ Profil SRS a.s.</t>
  </si>
  <si>
    <t>13)</t>
  </si>
  <si>
    <t xml:space="preserve">Jindřich Holakovský </t>
  </si>
  <si>
    <t>14)</t>
  </si>
  <si>
    <t>Martin Pechoč</t>
  </si>
  <si>
    <t>15)</t>
  </si>
  <si>
    <t>Inprosan s.r.o.</t>
  </si>
  <si>
    <t>16)</t>
  </si>
  <si>
    <t>Bankovní poplatky</t>
  </si>
  <si>
    <t>VÝDAJE ÚHRNEM</t>
  </si>
  <si>
    <t>1) oprava střešního pláště  MŠ Chlupova 1798</t>
  </si>
  <si>
    <t>2) právní služby agenda územního rozvoje - PSAÚR</t>
  </si>
  <si>
    <t>3) solární radar Třebonice</t>
  </si>
  <si>
    <t>4) vánoční strom Velká Ohrada</t>
  </si>
  <si>
    <t>5) převod z FRR na hlavní činnost</t>
  </si>
  <si>
    <t>6) oprava sociálního bytu</t>
  </si>
  <si>
    <t>7) modernizace osvětlení MŠ Ovčí Hájek 2177</t>
  </si>
  <si>
    <t>8) modernizace osvětlení MŠ Husníkova 2076</t>
  </si>
  <si>
    <t>9) dokumentace pro stavební povolení Bellušova - Mukařovského</t>
  </si>
  <si>
    <t>11) dofin.inž.činn.pro územní rozhodnutí Bellušova - Mukařovského</t>
  </si>
  <si>
    <t>12) modernizace osvětlení MŠ Vlachova 955</t>
  </si>
  <si>
    <t>13) oprava malby a obkladů MŠ Husníkova 2076</t>
  </si>
  <si>
    <t>14) oprava kanalizace MŠ Chlupova 1799</t>
  </si>
  <si>
    <t xml:space="preserve">15) obnova historické krteňské cesty </t>
  </si>
  <si>
    <t>16) PD modernizace osvětlení na ZŠ</t>
  </si>
  <si>
    <t xml:space="preserve">                      (od str. 4 do str. 87)</t>
  </si>
  <si>
    <t>IV. Zpráva auditora</t>
  </si>
  <si>
    <t>V. Účetní závěrka za rok 2021</t>
  </si>
  <si>
    <t>Zpráva nezávislého auditora o výsledku přezkoumání hospodaření</t>
  </si>
  <si>
    <t>Příloha č. 7 - Výkaz pro hodnocení plnění rozpočtu</t>
  </si>
  <si>
    <t>Příloha č. 8 - Zpráva nezávislého auditora o výsledku přezkoumání hospodaření</t>
  </si>
  <si>
    <t>Příloha č. 9 - Inventarizační zpráva</t>
  </si>
  <si>
    <t>z toho: ORJ 117 (odbor majet., byt. a invest., str. 45)</t>
  </si>
  <si>
    <t>ORJ 118 (odbor majet., byt. a invest., str. 45)</t>
  </si>
  <si>
    <t>ORJ 143 (ref. krizového řízení, str. 30)</t>
  </si>
  <si>
    <t xml:space="preserve">           ORJ 118 (odbor majet., byt a invest., str. 78)</t>
  </si>
  <si>
    <t xml:space="preserve">       z toho:            ORJ 260 (odbor živ.prostředí, str. 58)</t>
  </si>
  <si>
    <t>ORJ 217 (odbor majet., byt. a invest., str. 45)</t>
  </si>
  <si>
    <t>ORJ 280 (oblast kult., těl. a sport. činností, str. 40)</t>
  </si>
  <si>
    <t xml:space="preserve">           ORJ 260 (odbor živ.prostředí, str. 83)</t>
  </si>
  <si>
    <t>z toho: ORJ 317 (odbor majet., byt. a invest., str. 45)</t>
  </si>
  <si>
    <t>ORJ 301 (odbor dopravy, str. 50)</t>
  </si>
  <si>
    <t>ORJ 318 (odbor majet., byt. a invest., str. 45)</t>
  </si>
  <si>
    <t xml:space="preserve">           ORJ 317 (odbor majet., byt a invest., str. 78)</t>
  </si>
  <si>
    <t xml:space="preserve">           ORJ 318 (odbor majet., byt a invest., str. 78)</t>
  </si>
  <si>
    <t xml:space="preserve">      z toho:  neinvestiční příspěvky (MŠ a ZŠ, str. 71 a 74)</t>
  </si>
  <si>
    <t>ORJ 405 (nespecif.rezervy z VDTH, str. 42)</t>
  </si>
  <si>
    <t>ORJ 450 (odbor školství, str. 51)</t>
  </si>
  <si>
    <t>ORJ 450,453,454 (Covid - 19, str. 44)</t>
  </si>
  <si>
    <t>ORJ 442, 449 a 450 (odbor školství, str. 53)</t>
  </si>
  <si>
    <t>ORJ 442 a 450 (odbor školství, str. 55)</t>
  </si>
  <si>
    <t>ORJ 451 (Rekreační objekt Kozel, str. 70)</t>
  </si>
  <si>
    <t>ORJ 481 (Dům dětí a mládeže, str. 70)</t>
  </si>
  <si>
    <t>ORJ 480 (oblast kult., těl. a sport. činností, str. 40)</t>
  </si>
  <si>
    <t>z toho: ORJ 450 (odbor školství, str. 80)</t>
  </si>
  <si>
    <t>ORJ 480 (oblast kult., těl. a sport. činností, str. 85)</t>
  </si>
  <si>
    <t>ORJ 453, 454 (transfery zřízeným PO, str. 81)</t>
  </si>
  <si>
    <t xml:space="preserve">                 ORJ 555 (odbor soc.péče, str. 60) </t>
  </si>
  <si>
    <t>ORJ 505 (nespecif.rezervy z VDTH, str. 42)</t>
  </si>
  <si>
    <t>ORJ 505 (odbor ekonomický, str. 43)</t>
  </si>
  <si>
    <t>ORJ 517 (odbor majet., byt. a invest., str. 45)</t>
  </si>
  <si>
    <t>ORJ 542,555 (projekt Společná adresa - P13, str. 65)</t>
  </si>
  <si>
    <t>ORJ 525 (odbor hospodářské správy, str. 66)</t>
  </si>
  <si>
    <t>ORJ 510 (odbor informatiky, str. 69)</t>
  </si>
  <si>
    <t>ORJ 541 (kancelář tajemníka úřadu, str. 30)</t>
  </si>
  <si>
    <t>ORJ 542 (kancelář tajemníka úřadu, str. 30)</t>
  </si>
  <si>
    <t>ORJ 580 (oblast kult., těl. a sport. činností, str. 40)</t>
  </si>
  <si>
    <t>Středisko sociálních služeb, ORJ 582, (str. 70)</t>
  </si>
  <si>
    <t xml:space="preserve">  z toho:        ORJ 634 (odd. tisku a informací, str. 25)</t>
  </si>
  <si>
    <t xml:space="preserve">                                 ORJ 646 (odbor obč.- správní, str. 57)</t>
  </si>
  <si>
    <t>ORJ 617 (odbor majet., byt. a invest., str. 45)</t>
  </si>
  <si>
    <t>ORJ 680 (oblast kult., těl. a sport. činností, str. 40)</t>
  </si>
  <si>
    <t>Kulturní dům Mlejn, ORJ 683, (str. 70)</t>
  </si>
  <si>
    <t>ORJ 705 (rezerva na krizová opatření, str. 24)</t>
  </si>
  <si>
    <t>Požární ochrana SDH, ORJ 743 (ref.kriz.říz., str. 30)</t>
  </si>
  <si>
    <t>ORJ 705 (odbor ekonomický, str. 24)</t>
  </si>
  <si>
    <t>ORJ 705,710,725,782 (Covid - 19, str. 44)</t>
  </si>
  <si>
    <t xml:space="preserve">Požární ochrana MČ, ORJ 725 (odb.hosp.spr., str. 66)                                                                                    </t>
  </si>
  <si>
    <t xml:space="preserve">           ORJ 718 (odbor majet., byt a invest., str. 78)</t>
  </si>
  <si>
    <t>Požární ochrana SDH, ORJ 743 (ref.kriz.říz., str. 84)</t>
  </si>
  <si>
    <t>z toho:  ORJ 817 (odbor majet., byt. a invest., str. 78)</t>
  </si>
  <si>
    <t xml:space="preserve">         ORJ 820 (bytový fond, str. 87)</t>
  </si>
  <si>
    <t>z toho:   ORJ  817 (odbor majet., byt. a invest., str. 45)</t>
  </si>
  <si>
    <t>ORJ 855 (odbor soc. péče, str. 60)</t>
  </si>
  <si>
    <t>ORJ 942 (kancelář tajemníka úřadu, str. 30)</t>
  </si>
  <si>
    <t xml:space="preserve">        z toho:               ORJ 933 (kancelář starosty, str. 25)</t>
  </si>
  <si>
    <t>ORJ 935 (kancelář MS Zelený, str. 27)</t>
  </si>
  <si>
    <t>ORJ 936 (kancelář MS RNDr. Plesníková, str. 28)</t>
  </si>
  <si>
    <t>ORJ 937 (kancelář MS P.Zeman, str. 29)</t>
  </si>
  <si>
    <t>ORJ 939 (Agenda 21, str. 38)</t>
  </si>
  <si>
    <t>ORJ 940 (kancelář tajemníka úřadu, str. 30)</t>
  </si>
  <si>
    <t>ORJ 940, 942 (kancelář tajemníka úřadu, str. 36)</t>
  </si>
  <si>
    <t>ORJ 941 (kancelář tajemníka úřadu, str. 30)</t>
  </si>
  <si>
    <t>ORJ 918 (odbor majet., byt. a invest., str. 45)</t>
  </si>
  <si>
    <t>ORJ 932 (OKS, odd.organiz. administrativní, str. 25)</t>
  </si>
  <si>
    <t>ORJ 940, 942 (kancelář tajemníka úřadu, str. 35)</t>
  </si>
  <si>
    <t>ORJ 926 (OHS, autoprovoz, str. 66)</t>
  </si>
  <si>
    <t>ORJ 905  (odbor ekonomický, str. 43)</t>
  </si>
  <si>
    <t>ORJ 944 (odbor legisl. - právní, str. 48)</t>
  </si>
  <si>
    <t>ORJ 970 (odbor stavební, str. 49)</t>
  </si>
  <si>
    <t>ORJ 946 (odbor obč.- správní, str. 57)</t>
  </si>
  <si>
    <t>ORJ 925 (odbor hosp. správy, str. 66)</t>
  </si>
  <si>
    <t>ORJ 917 (odbor majet., byt. a invest., str. 45)</t>
  </si>
  <si>
    <t>ORJ 910 (odbor informatiky, str. 69)</t>
  </si>
  <si>
    <t>ORJ 939 (výbory a komise, str. 39)</t>
  </si>
  <si>
    <t>ORJ 939 (uvolněný radní, str. 39)</t>
  </si>
  <si>
    <t>ORJ 943 (kancelář tajemníka, ref.kriz.řízení, str. 30)</t>
  </si>
  <si>
    <t>z toho:          ORJ 910 (odbor informatiky, str. 82)</t>
  </si>
  <si>
    <t>ORJ 925 (odbor hospodářské správy, str. 86)</t>
  </si>
  <si>
    <t>z toho:           ORJ 1005 (ekonom. odbor, str. 43)</t>
  </si>
  <si>
    <t xml:space="preserve">                            ORJ 1005 (ekonom. odbor, str. 43)</t>
  </si>
  <si>
    <t>ORJ 1005 (vratky dotace, str. 24)</t>
  </si>
  <si>
    <t>ORJ 1055 (vratka dotace, str. 60)</t>
  </si>
  <si>
    <t>Ostatní výdaje, ORJ 1005 (str. 24)</t>
  </si>
  <si>
    <t>odbor školství (projekty OP Praha - pól růstu pro ZŠ a MŠ, pro ZŠ Klausova nákup el.varného kotle, pro FZŠ Mezi Školami myčku)</t>
  </si>
  <si>
    <t>odbor majet., byt. a invest. (na opravu schodiště u metra Lužiny)</t>
  </si>
  <si>
    <t>Zůstatek dotace z roku 2020 ponechaný k čerpání do roku 2021 činil 6 513 200 Kč. Čerpáni v průběhu období se uskutečnilo na odboru hospodářské správy, školství, ZŠ a MŠ, odboru informatiky, ekonomického odboru a Středisku sociálních služeb. Jednalo se především o nákup desinfekčních prostředků, papírových ručníků, roušek, respirátorů a antigenních testů. Dále byly finanční prostředky použity na zajištění videokonferenční techniky a testování zaměstnanců (Asociace Samaritánů ČR). V rámci finančního vypořádání za rok 2021 bylo požádáno o ponechání zbývajících prostředků k čerpání pro rok 2022.</t>
  </si>
  <si>
    <t xml:space="preserve">Finanční prostředky byly použity na úhrady telefonních hovorů prostřednictvím digitální ústředny radnice společnostem O2 a na výdaje za služební mobilní telefony společnosti Vodafone, energií v objektu radnice, v objektech Přecechtělova 2229 a Heranova 1547 (kluby seniorů), Kuncova 2573 (sklad OHS), na úklid kolem radnice, dále za odvoz odpadu, poplatky ČR a ČT, dezinfekce veřejných prostor radnice, služby spojené s rozšířením pracoviště OODEO, revize, skartace, deratizace, demontáž vánoční výzdoby, apod. Další výdaje souvisely s údržbou radnice a údržbou DHM, DDHM a POE (např. servis výtahů, vzduchotechniky, diesel agregátu, oprava klimatizace, výměna koberců, oprava vstupních automatických dveří, apod).  </t>
  </si>
  <si>
    <t>10) modernizace osvětlení MŠ Vlachova 1501</t>
  </si>
  <si>
    <t>Z položky 5139 byly předfinancovány nepřímé náklady projektu Cesta k dalšímu rozvoji MČ Praha 13 a následně byly přeúčtovány na dotační zdroje.  Čerpáno bylo na propagační předměty s vlastními logy. Z položky 5169 byly předfinancovány výdaje projektu „Plán udržitelné městské mobility MČ Praha 13“ (registrační číslo CZ.03.4.74/0.0/0.0/18_119/0014689) a služby spojené s 1. dohledovým auditem ISO/IEC 27001. Ostatní položky nebylo nutné použít.</t>
  </si>
  <si>
    <t>Byly hrazeny např. nákupy ochranných pomůcek na zásahové obleky Patriot Elite, zásahové rukavice Karla, ochranné přilby Gallet, zálohy za elektrickou energii, vodu a teplo, nákup spotřebního materiálu (sorbet, nářadí, baterie) a drobného dlouhodobého hmotného majetku (např. elektrický rozbrus, vzduchový kompresor, naftová čerpací stanice), dále pravidelné lékařské prohlídky členů JSDH Třebonice a Stodůlky, školení, revize (dýchacích přístrojů, hasící přístroje) nákup pohonných hmot a olejů, nákup pohoštění (společné cvičení obou JSDH a na výroční schůzi), svoz odpadu pro JSDH Třebonice, provedení STK a emise zásahových vozidel, oprava elektroinstalace, kompresoru, radiostanice a převodové skříně u vozidla T815 JSDH Třebonice.  Finanční prostředky byly rovněž určeny na případný nákup léků.</t>
  </si>
  <si>
    <t>V uvedených tabulkách je sledováno čerpání rozpočtu na položkách projektu Plán udržitelné městské mobilty Městské části Praha 13. Každá tabulka představuje jednotlivý zdroj financování: EU (50%), SR (45%) a MČ (5%). Náplní projektu je zpracování strategického dokumentu - Plánu udržitelné městské mobilty městské části Praha 13, jehož cílem je vytvořit podmínky pro uspokojení potřeb mobility lidí i podniků v Praze 13 a jeho okolí a přispět ke zlepšení kvality života. Projekt byl zahájen v březnu 2020 a předpokládaný konec realizace je stanoven na květen 2022.</t>
  </si>
  <si>
    <t>Jedná se o vyplacené schválené programové a individuální dotace (např. pro SONS, středisko výcviku vodicích psů v Jinonicích jako příspěvek na pořízení vestiček pro vodící psy ve výcviku, pro Záchrannou službu Asociace samaritánů České republiky Praha - západ z.s., pro spolek Moudrá sovička a pro spolek Petangue pro Vás z.s.).</t>
  </si>
  <si>
    <t>Jedná se o vyplacené schválené programové a individuální dotace (např. pro Czech Photo Centre na pořízení venkovní výstavní galerie a na realizaci výstav a dovybavení interiéru, pro spolek Šikovné děti, z.s. a pro Římsko-katolickou farnost Stodůlky).</t>
  </si>
  <si>
    <t xml:space="preserve">Finanční prostředky byly čerpány např. na pořízení materiálu, na grafické práce (vinylové  folie), rámečky (na ocenění MČ), stojánky pro prezentaci, upínací pásy, řezací nástroje a plastové krabice. Rovněž byl hrazen pronájem za mobilní WC a pohoštění pro akci Festivalu volného času, výdaje na projekce Kinobusu a nákup cen do turnaje. Dále byly vyplaceny schválené programové a individuální dotace (např. pro Judo Davle Štěchovice, SK Motorlet Praha z.s., BK HB Basket Praha, z.s., Centru pro dětský sluch Tam Tam, o.p.s., pro Aktis Praha , z.s., Plaveckou a sportovní školu Bouble Trouble, pro European pole dance federation, pro TJ Stodůlky Praha, z.s.).  </t>
  </si>
  <si>
    <t>ZHMP schválilo poskytnutí neinvestičních dotací městským částem hl. m. Prahy - podílu na finančních prostředcích obdržených jako výnos daně z technických her v období 1.12.2020 - 30.11.2021. MČ Praha 13 obdržela částku ve výši 12 524 000 Kč.</t>
  </si>
  <si>
    <t>Finanční prostředky byly čerpány na úhradu plateb v sociálních bytech za spotřebu vody, tepla, elektřiny, ohřevu teplé vody, na úhradu nájemného, na úklid domu, odvoz odpadu a používání výtahu.</t>
  </si>
  <si>
    <t>Z této položky byly hrazeny výdaje na úhradu pojištění majetku a odpovědnosti ve správě MČ Praha 13, na úhradu pojištění odpovědnosti za finanční škodu vyplývající z výkonu funkce zastupitele a na opravy nemovitého majetku MČ Praha 13 mimo komunikací (např. protékání dešťové vody do konstrukce pláště buněk na ZZS ul. Vackova, oprava poklopů u technologické šachty v Dalejském parku, oprava parkovacích zábran v ulici Bellušova, oprava 2 altánů na Malé Ohradě, oprava měniče u výtahu v objektu SSS Trávníčkova 1746). Finanční prostředky byly dále použity na úhradu znaleckých posudků, na úhradu geometrických plánů a na úhradu spoluúčasti na pojištění.</t>
  </si>
  <si>
    <t>Finanční prostředky byly čerpány na platby za správu objektů ZŠ firmě IKON a za čištění odpadů a kanalizace, dešťových svodů, úklid střech, revize plynu a elektroinstalace, hromosvodů, hasicích přístrojů a požárních hydrantů, neodkladné opravy, údržbové práce a na projekt Příběhy našich sousedů Praha 13. Také bylo čerpáno na úhradu právních služeb souvisejících s výběrovým řízením na dodávky tepelné energie do základních škol a s výběrovým řízením na vybavení 24 učeben ve FZŠ Trávníčkova 1744 a ZŠ Kuncova 1580, za pronájem plaveckého bazénu v Gymnáziu J. Heyrovského, na školení první pomoci pro žáky 7. ročníků ZŠ a na projekt Příběhy našich sousedů Praha 13. Finanční prostředky určené na nákup slabikářů pro 1. ročníky základních škol byly převedeny  do rozpočtů jednotlivých základních škol, které slabikáře zakoupily samy.</t>
  </si>
  <si>
    <t>Finanční prostředky byly průběžně čerpány na likvidace nepovolených skládek komunálních odpadů od občanů, likvidace odpadu po bezdomovcích z veřejných ploch na území MČ Praha 13 a na úklid okolo kontejnerů. Rovněž bylo také čerpáno na likvidaci odpadů z dobrovolnických úklidů při akci Ukliďme Česko.</t>
  </si>
  <si>
    <t>Finanční prostředky byly čerpány na dvě etapy deratizace myšovitých hlodavců ve všech lokalitách MČ Praha 13 a na zaplacení omylem uhrazených prostředků Úřadem pro zastupování státu ve věcech majetkových za umístění zvířat na náhradní péči.</t>
  </si>
  <si>
    <t>Finanční prostředky byly průběžně  čerpány dle smluv na  financování  komplexní  péče o zeleň a související či navazující objednané práce. Velkou část celoročně tvoří obsluha odpadkových košů -  3x týdně  a výsběry drobného odpadu z ploch zeleně. V zimních  měsících  byla prováděna  zimní služba a úklid  posypu. Byly provedeny bezpečnostní, zdravotní a výchovné řezy stromů,  zmlazování  keřových skupin, odstraňování nevhodných dřevin a výsadby keřů. Probíhaly seče  trávníků, řezy  živých plotů, pletí  výsadeb  keřů a květin, zálivky výsadeb  stromů, nátěry  herních  prvků a mobiliáře a výměny písku v pískovištích. Prostředky byly rovněž čerpány na drobné opravy pěších komunikací, zídek a schodišť, a dále na opravy mobiliáře, skulptur a herních prvků na dětských hřištích a sportovištích, na nákup živého vánočního stromu na Velké Ohradě (jednalo se o dar od firmy Zahradní architektura Kurz s.r.o.) a na obnovu Krteňské cesty (jednalo se o dar od Nadace Komerční banky a.s. - Jistota).</t>
  </si>
  <si>
    <t>Finanční prostředky byly čerpány na nákup materiálu, služeb, odměn a pohoštění při pořádání akcí v rámci ekologické výchovy. Akce se pořádají od jara do podzimu. Čerpání na položkách bylo minimální z důvodu rušení akcí v souvislosti s pandemií koronaviru COVID - 19.</t>
  </si>
  <si>
    <t>Položka byla určena pro dotace v oblasti sociálních a návazných služeb a rodinné politiky pro rok 2021. Čerpáno bylo na dotaci pro DDM Stodůlky.</t>
  </si>
  <si>
    <t>Položka byla určena pro dotace v oblasti sociálních a návazných služeb a rodinné politiky pro rok 2021. Čerpáno bylo na dotaci pro Domov sv. Karla Boromejského.</t>
  </si>
  <si>
    <t>Bylo čerpáno na nákup odborné literatury a školení a kurzů, věcných darů na téma prevence rizikového chování a pohoštění při vzdělávacích seminářích, workshopech a dalších akcích. A dále na podporu programů primární, sekundární a terciární prevence. Neinvestiční příspěvek zřízeným příspěvkovým organizacím byl odeslán na příspěvky základním školám (celkem 10) na zajištění realizace minimálního preventivního programu prevence rizikového chování. Rovněž bylo čerpáno  na dotace pro projekty Střediska prevence a léčby ddrogovýh závislostí - DROP IN, o.p.s.</t>
  </si>
  <si>
    <t>Položka byla určena pro dotace v oblasti sociálních a návazných služeb a rodinné politiky pro rok 2021. Čerpáno bylo na dotaci pro Farní charitu Stodůlky a pro Cestu domů, z.ú.</t>
  </si>
  <si>
    <t>Finanční prostředky byly čerpány v rámci spolufinancování projektu Praha 13 bezpečně online 2021. Realizátorem akce byla organizace CZ.NIC.</t>
  </si>
  <si>
    <t>Položka byla určena pro dotace v oblasti sociálních a návazných služeb a rodinné politiky pro rok 2021. Čerpáno bylo na dotaci pro Centrum pro dětský sluch Tamtam, o.p.s., Národní ústav pro autismus, z.ú., Cesta domů, z.ú., Centrum pro rodinu PSS a klinické adiktologie, z.ú.</t>
  </si>
  <si>
    <t xml:space="preserve">Finanční prostředky byly čerpány na zakoupení drobného materiálu, služeb, pohoštění a darů pro činnost klubů seniorů. Rovněž bylo čerpáno na dotace v oblasti sociálních a návazných služeb a rodinné politiky pro rok 2021. Čerpáno bylo na dotaci pro Centrum pro dětský sluch Tamtam, o.p.s., Informační centrum rodičů a přátel sluchově postižených, z.s. </t>
  </si>
  <si>
    <t>Finanční prostředky byly čerpány na výtvarné potřeby pro Klub Kulička, na služby v rámci sociálně-právní ochrany dětí za lékařské zprávy a na věcné dary pro dětí v ústavní péči, které dle zákona sociální pracovnice minimálně 4x ročně navštěvují.</t>
  </si>
  <si>
    <t xml:space="preserve">Finanční prostředky byly čerpány v souvislosti s výkonem pěstounské péče, např. na nákup DVD se vzdělávacími semináři  formou videonahrávek - alternativní formy vzdělání pěstounů v době pandemie Covid - 19 a na úhradu účastnických poplatků na aktivity dětí, vypracování znaleckých posudků a zpráv.  </t>
  </si>
  <si>
    <t>Prostředky byly určeny pro dotace v oblasti sociálních a návazných služeb a rodinné politiky. Čerpáno bylo na dotaci pro Fokus Praha, z.ú.</t>
  </si>
  <si>
    <t>Finanční prostředky byly čerpány na rozvoj a prezentace sociálních služeb a realizace procesu plánování (např. akce Veletrh sociálních služeb Prahy 13, Den Zdraví, Zažijme Butovice jinak, realizace příměstských táborů).</t>
  </si>
  <si>
    <t>Položka byla určena pro dotace v oblasti sociálních a návazných služeb a rodinné politiky pro rok 2021. Čerpáno bylo např. na dotace pro Asistence o.p.s., Polovina nebe o.p.s, Hewer, z.s., Prosaz, z.ú., drobný majetek a služby v rámci Tíšňové péče Areíon, Diakonii ČCE - středisko Praha, Pohoda, o.p.s., Palata - Domov pro zrakově postižené.</t>
  </si>
  <si>
    <t xml:space="preserve">Položka byla určena pro dotace v oblasti sociálních a návazných služeb a rodinné politiky pro rok 2021. Čerpáno bylo na dotace pro Diakonii ČCE - středisko Praha, EDA cz, z.ú., Středisko křesťanské pomoci Horní Počernice, Prosima Sociále o.p.s, DROP-IN, o.p.s, Centrum ALMA, o.p.s., Dílny tvořivosti, Římskokatolickou farnost u kostela sv. Jakuba Staršího Praha - Stodůlky, Pohoda - společnost pro normální život lidí s postižením, o.p.s. </t>
  </si>
  <si>
    <t>Finanční prostředky ze státního rozpočtu včetně povinné spoluúčasti MČ Praha 13 byly určené na projekt Společná adresa - Praha 13. V rámci projektu bylo čerpáno například na úhradu osobních výdajů (dohody o provedení práce) administrátorů projektu a přímých realizátorů jednotlivých aktivit (zejména pedagogů MŠ a ZŠ), dále na nákup materiálu, didaktických pomůcek a odborné literatury, na úhradu služeb, kurzů a školení. Do projektu byla rovněž zapojena dotace z HMP na realizaci podprojektu Zažijme Butovice jinak 2021 (ÚZ 115). Čerpání v rámci projektu nebylo možné realizovat v plném rozsahu z důvodu mimořádných opatření v souvislosti s pandemií nového typu koronaviru.</t>
  </si>
  <si>
    <t xml:space="preserve">Finanční prostředky byly určeny na případný nákup přenosných hasicích přístrojů a na revizní práce a opravy prováděné dodavatelsky odbornou firmou související se zabezpečením požární ochrany na radnici do budovy radnice. V průběhu období byly provedeny revize protipožárních klapek, hasicích přístrojů, hydrantů a oprava EPS. Požární ochrana budovy radnice je v současné době zajištěna podle platných předpisů. </t>
  </si>
  <si>
    <t>Finanční prostředky byly použity k úhradě měsíčních záloh za pohonné hmoty, provozní náplně, parkovné a ostatní služby hrazené prostřednictvím platebních karet společnosti CCS, a.s. s následným měsíčním vyúčtováním. Leasingová smlouva na VW Multivan byla ukončena v lednu 2021. Bylo rovněž čepráno na nákup dálničních známek pro služební účely.</t>
  </si>
  <si>
    <t>Finanční prostředky byly určeny na rekonstrukce, úpravy a výstavbu chodníků v majetku MČ Praha 13. V průběhu roku byly převedeny na ORJ 718 na akci Rekonstrukce služebny Policie ČR Běhounkova 2301, kde byly vyčerpány.</t>
  </si>
  <si>
    <t xml:space="preserve">Finanční prostředky byly určeny na rekonstrukce a úpravy nebytových objektů v majetku MČ Praha 13 (ÚZ 0). V průběhu roku byly převedeny na ORJ 718 na akci Rekonstrukce služebny Policie ČR Běhounkova 2301, kde byly vyčerpány. Rovněž bylo čerpáno na výkupy pozemků ve vlastnictví fyzických osob, které byly zastavěny stavbami v majetku MČ Praha 13 (ÚZ 90). </t>
  </si>
  <si>
    <t xml:space="preserve">Finanční prostředky byly použity na přístavbu stávajícího objektu SSS Trávníčkova 1746 (ÚZ 0 a ÚZ 90, ORG 81239) a rovněž jsme na tuto akci obdrželi dotační prostředky z HMP (ÚZ 12, ORG 81581). Dále byly prostředky použity na objekt DPS - podružný vodoměr a zastřešení pergol (ÚZ 0). Finanční prostředky s ÚZ 12 (ORG 18, položka 6121) byly určené na práce spojené s pobytovým zázemím pro seniory - DPS, v průběhu období bylo čerpáno v rámci upgrade systému sestra-pacient na informační techniku v objektu SSS Trávníčkova 1746 (položka 6125). Rovněž bylo čerpáno na zhotovení elektrické přípojky v Centrálním parku u WC (paragraf 3639). </t>
  </si>
  <si>
    <t xml:space="preserve">Finanční prostředky byly čerpány na výběrové řízení na dodavatele akce Modernizace osvětlení na ZŠ Janského 2189 a ZŠ Bronzová 2027 (ÚZ 0, položka 6121) a na projektovou dokumentaci modernizace osvětlení na ZŠ (ÚZ 10). Čerpáno bylo rovněž na spoluúčast k dotaci OPŽP na akci Realizace rekuperačních jednotek v ZŠ Prahy 13, dále na spoluúčast k dotacím OP Praha - pól růstu, na přípravné práce rekonstrukce kuchyně ZŠ Janského 2189 (ÚZ 12) a na pořízení klimatizačních jednotek do skladů odpadků ve školních kuchyních FZŠ Brdičkova 1878, FZŠ Trávníčkova 1744 a ZŠ Kuncova 1580 (položka 6122, ÚZ 0). Dotační prostředky s ÚZ 90 byly čerpány na rekonstrukci hřiště při FZŠ Mezi Školami 2322 a s ÚZ 84 na posílení kapacit základního školství - vybavení 24 učeben, akce budou pokračovat i v roce 2022. </t>
  </si>
  <si>
    <r>
      <t>Jedná se o investiční transfery zřízeným příspěvkovým organizacím pro ZŠ Klausova 2450 na nákup elektrického varného kotle (ORG 455), pro FZŠ Mezi Školami 2322 na dofinancování nákupu nové myčky nádobí (ORG 457) a na projekt ZŠ Janského - zvětšovací zařízení (ORG 81717). Rovněž jsme obdrželi investiční transfery zřízeným příspěvkovým organizacím v rámci OP Praha - pól růstu (</t>
    </r>
    <r>
      <rPr>
        <sz val="10"/>
        <rFont val="Arial CE"/>
        <family val="0"/>
      </rPr>
      <t>např.</t>
    </r>
    <r>
      <rPr>
        <sz val="10"/>
        <rFont val="Arial CE"/>
        <family val="2"/>
      </rPr>
      <t xml:space="preserve"> na projekt investice do zahrady za účelem rozvoje kinestetické inteligence a pohybových aktivit, EVVO a polytechnické výchovy, na projekt investice do pořízení výukových pomůcek pro práci s žáky dle jejich SVP a pro rozvoj KK žáků a investice do zahrady potřebné v rámci polytechnického vzdělávání, pro výuku k udržitelnému rozvoji a EVVO, na projekt investice za účelem zvýšení kvality a dostupnosti základního vzdělávání a investice do pořízení výukových pomůcek pro práci se žáky dle SVP a do vybavení potřebného pro rozvoj čtenářské a informační gramotnosti).</t>
    </r>
  </si>
  <si>
    <t>Byla vyplacena dotace pro TJ Sokol Stodůlky, z.s., schválená usnesením ZMČ č. UZ 0195/2021 z 9.6.2021.</t>
  </si>
  <si>
    <t xml:space="preserve">Finanční prostředky byly čerpány na dokončení rekonstrukce výtahů V1 a V2 a do konce roku byla uhrazena zálohová faktura na výměnu výtahů V3 a V4 (položka 6121). Dále byly prostředky použity na nákup fritézy do kuchyně restaurace Pod Radnicí, na instalaci zařízení pro využití odpadního tepla a na nákup  nového mycího stroje (položka 6122). Rovněž bylo čerpáno na úhradu zůstatkové ceny služebního automobilu VW Multivan, který byl předmětem leasingu (položka 6123). </t>
  </si>
  <si>
    <t xml:space="preserve">Z položky s ÚZ 0 bylo čerpáno zejména na dodávku nových skulptur při ulici K Hájům, na vypracování projektových dokumentací, na dofinancování vnitrobloku Trávníčkova - úprava okolí fontány a na rekonstrukci fontány před ZŠ Brdičkova. S ÚZ 98 byl financován pryžový povrch pod stoly na stolní tenis v Centrálním parku, instalace koše na basket v Třebonicích a instalace bezpečnostní sítě na sportovišti na Velké Ohradě. Rovněž byly do rozpočtu zapojeny dotační prostředky z HMP na realizaci 3. etapy revitalizace vnitrobloku Fingerova - prostranství před ZŠ a vnitrobloku Trávníčkova - prostranství okolo kašny před ZŠ (ORG 81409 - dokončeno), na rekonstrukci DH ve vnitrobloku při ulici Blattného, Nové Butovice (ORG 81410 - dokončeno), na  revitalizaci dvou parků (parčík Tlumačovská - U Dvojčat a park Srnčí - U Dobráků) a jednoho veřejného prostranství u OC Lužiny (ORG 81633 - u parků zahájeno a u OC Lužiny dokončeno). Akce Rekonstrukce skateparku na Lužinách (ORG 81608) bude pokračovat i v roce 2022. </t>
  </si>
  <si>
    <t>Jedná se o finanční prostředky na realizaci projektu  Místní akční plán II rozvoje vzdělávání pro Prahu 13 (reg. č. CZ.02.3.68/0.0/0.0/17_047/0008587), který je financován v rámci Operačního programu Výzkum, vývoj a vzdělávání. Projekt navazuje na předcházející projekt MAP I rozvoje vzdělávání pro Prahu 13 a Řeporyje. Projekt se zaměřuje především na rozvoj spolupráce zřizovatelů se školami, na spolupráci škol a spolupráci s rodiči. Cílem projektu bylo pokračování ve společném plánování a sdílení aktivit vedoucích ke zlepšení kvality vzdělávání v MŠ, ZŠ, ZUŠ a DDM. Projekt byl zahájen v srpnu 2018 a byl ukončen v červenci 2021.  V září 2021 jsme obdrželi poslední dotační prostředky na projekt. Část dotace byla přeúčtována větou 723 do roku 2020 (kde nahradila naše vlastní zdroje použité v rámci předfinancování  projektu).  Tímto přeúčtováním byly obdržené dotačních prostředky na tuto akci vyčerpány.</t>
  </si>
  <si>
    <t>Jedná se o finanční prostředky na realizaci projektu  Místní akční plán III rozvoje vzdělávání pro Prahu 13 (reg. č. CZ.02.3.68/0.0/0.0/20_082/0019548), který je financován v rámci Operačního programu Výzkum, vývoj a vzdělávání. Projekt navazuje na předcházející projekt MAP I a II rozvoje vzdělávání pro Prahu 13 a Řeporyje.  Cílem projektu je pokračování  akčního plánování  zaměřeného na investice do vzdělávání, dovednosti a celoživotního účení. Projekt byl zahájen v srpnu 2021 a bude ukončen v červenci 2023. V září 2021 sme obdrželi 1. zálohou dotační  platbu. Dokonce roku 2021 byly čerpány prostředky na mzdové náklady včetně odvodů, drobné pohoštění, vzdělávací semínáře a byla provedena úprava webových stránek projektu.</t>
  </si>
  <si>
    <t>Finanční prostředky byly ze sociálního fondu zaměstnavatele čerpány na stravné, na penzijní připojištění, odměny při životních jubileích a dětské tábory. Mimořádně byly prostředky použity na nákup dárkových poukazů na tištěné knihy pro zaměstnance. U položek nájemného a pohoštění nevznikl požadavek na čerpání.</t>
  </si>
  <si>
    <t>Neinves. transfery zříz.příspěvk. organizac.</t>
  </si>
  <si>
    <t>Zprac.dat a služby souv.s inf.a tel..techn.</t>
  </si>
  <si>
    <t>Finanční prostředky byly použity na zakoupení a umístění solárního radaru měření rychlosti včetně sloupů a jejich montáže v Třebonicích (paragraf 2212). Dále byly čerpány na vypracování PD ke stavebnímu povolení na akci Navýšení kapacity parkoviště mezi ulicemi Bellušova a Mukařovského (paragraf 2219, ÚZ 0 a ÚZ 10), dále byly určeny na stavební práce v rámci akce Parkování v lokalitě Velká Ohrada (paragraf 2219, ÚZ 12) a na následnou péči v rámci akce Revitalizace veřejné zeleně na území Prahy 13 (paragraf 3745).</t>
  </si>
  <si>
    <t>Finanční prostředky byly čerpány v hodnoceném období za poplatky za vedení účtu Fondu rezerv a rozvoje ve výši 790 Kč. Na položce 5362 je dále je evidován přeplatek ze zdaňované činnosti ve výši -13 662 Kč, zúčtování DPH vratka nadměrného odpočtu ve výši -65 476 Kč a zúčtování DPH doplatek ve výši 22 354 Kč. Převod daně z příjmu za rok 2020 byl ve výši 207 960 Kč. Na položce 5909 je např. zařazen zůstatek  z odhadu mezd za prosinec 2021. Tento zůstatek bude převeden do příjmů rozpočtu roku 2022.</t>
  </si>
  <si>
    <t>Ostatní nenivestiční přijaté transfery ze SR</t>
  </si>
  <si>
    <t>Jedná se o účelové neinvestiční transfery ve výši 624 000 Kč na výkon pěstounské péče, 10 186 367 Kč na akci Podpora škol formou projektů zjednodušeného vykazování - EU - Šablony III, 2 796 808 Kč na projekt Místní akční plán vzdělávání II, 1 105 536 Kč na projekt Místní akční plán vzdělávání III, 1 149 914 Kč na projekt Plán udržitelné městské mobility MČ Praha 13, na úhradu nákladů vzniklých v souvislosti s výkonem sociálně-právní ochrany dětí ve výši 8 621 110 Kč, na výkon sociální práce ve výši 1 201 381 Kč, na projekt Společná adresa - Praha 13 ve výši 1 137 300 Kč, na odměny zaměstnanců sociálních služeb v souvislosti s výkonem povolání v období epidemie koronaviru ve výši 1 090 470 Kč, na podporu předškolního vzdělávání cizinců ve výši 56 320 Kč, na program letní kempy ve výši 150 000 Kč, na podporu registrovaných sociálních služeb v SSS ve výši 1 185 600 Kč, na konání voleb do Poslanecké sněmovny Parlamentu ČR ve výši 1 818 000 Kč, na projekt Cesta k dalšímu rozvoji ve výši 64 095 Kč, 173 350 Kč na školní obědy dostupné pro každé dítě VI.</t>
  </si>
  <si>
    <t>Ostatní investiční přijaté transfery ze SR</t>
  </si>
  <si>
    <t>Jedná se o účelový investiční transfer ve výši 44 275 Kč na projekt ZŠ Janského - zvětšovací zařízení.</t>
  </si>
  <si>
    <t>Ostatní neinvestiční přijaté transfery od HMP</t>
  </si>
  <si>
    <t>Jedná se o účelové neinvestiční transfery ve výši 18 200 Kč na akci Zažijme Butovice jinak 2021 v rámci Programů v oblasti podpory aktivit integrace cizinců na území hl. m. Prahy pro rok 2021, 38 000 Kč na prevenci kriminality 2021 - Praha 13 bezpečně online 2021, 100 000 Kč na Program adiktolog. služeb 2021 - realizace protidrogové prevence, 446 600 Kč na Program primární prevence ve školách a školských zařízeních 2021 a 339 000 Kč na Program celoměstské podpory vzdělávání na území HMP 2021, 10 255 622 Kč na projekty OP Praha - pól růstu pro jednotlivé ZŠ a MŠ, 14 672 700 Kč na posílení mzdových prostředků škol, 2 481 400 Kč na podporu sociálních služeb na území HMP, 330 000 Kč na provoz JSDH Stodůlek a Třebonic, 150 000 Kč na přípravu a zkoušky ZOZ, 12 524 000 Kč na podporu sportu, kultury a školství z VHP, 94 000 Kč na akci Den bez aut, 200 000 Kč na podporu aktivit v oblasti pomoci lidem bez domova, 648 144 Kč vrácení 100% podílu MČ na celkové daňové povinnosti HMP na DPPO za rok 2021.</t>
  </si>
  <si>
    <t>Ostatní investiční přijaté transfery od HMP</t>
  </si>
  <si>
    <t xml:space="preserve">Jedná se o účelové investiční transfery ve výši 12 000 000 Kč na akci Rekonstrukce okenních a dveřních výplní na 5 MŠ, 6 875 400 Kč na projekty OP Praha - pól růstu pro jednotlivé ZŠ a MŠ, 8 000 000 Kč na vybavení 24 učeben, 11 810 000 Kč na přístavbu SSS Trávníčkova 1746, 5 500 000 Kč na akce Parčík u Dvojčat, Parčík u Dobráků a parková úprava u OC Lužiny, 5 000 000 Kč na rozšíření skateparku Lužiny, 100 000 Kč na vybudování elektrického pohonu garážových vrat JSDH Stodůlky. </t>
  </si>
  <si>
    <t>Ostatní neinvestiční přijaté transfery ze SR</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</si>
</sst>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70">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sz val="12"/>
      <name val="Times New Roman CE"/>
      <family val="1"/>
    </font>
    <font>
      <sz val="10"/>
      <name val="Times New Roman CE"/>
      <family val="1"/>
    </font>
    <font>
      <b/>
      <i/>
      <sz val="10"/>
      <name val="Times New Roman CE"/>
      <family val="1"/>
    </font>
    <font>
      <b/>
      <sz val="14"/>
      <name val="Times New Roman CE"/>
      <family val="1"/>
    </font>
    <font>
      <b/>
      <sz val="14"/>
      <name val="Arial CE"/>
      <family val="0"/>
    </font>
    <font>
      <sz val="9"/>
      <name val="Arial CE"/>
      <family val="0"/>
    </font>
    <font>
      <i/>
      <sz val="10"/>
      <name val="Arial CE"/>
      <family val="0"/>
    </font>
    <font>
      <b/>
      <sz val="24"/>
      <name val="Times New Roman"/>
      <family val="1"/>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10"/>
      <name val="Arial CE"/>
      <family val="0"/>
    </font>
    <font>
      <sz val="9"/>
      <color indexed="10"/>
      <name val="Times New Roman CE"/>
      <family val="1"/>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FF0000"/>
      <name val="Arial CE"/>
      <family val="0"/>
    </font>
    <font>
      <sz val="9"/>
      <color rgb="FFFF0000"/>
      <name val="Times New Roman CE"/>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rgb="FF92D050"/>
        <bgColor indexed="64"/>
      </patternFill>
    </fill>
    <fill>
      <patternFill patternType="solid">
        <fgColor indexed="13"/>
        <bgColor indexed="64"/>
      </patternFill>
    </fill>
    <fill>
      <patternFill patternType="solid">
        <fgColor theme="0"/>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medium"/>
      <bottom style="mediu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style="medium"/>
    </border>
    <border>
      <left style="thin"/>
      <right style="thin"/>
      <top style="medium"/>
      <bottom style="thin"/>
    </border>
    <border>
      <left>
        <color indexed="63"/>
      </left>
      <right style="medium"/>
      <top>
        <color indexed="63"/>
      </top>
      <bottom style="medium"/>
    </border>
    <border>
      <left style="thin"/>
      <right>
        <color indexed="63"/>
      </right>
      <top style="thin"/>
      <bottom>
        <color indexed="63"/>
      </bottom>
    </border>
    <border>
      <left style="thin"/>
      <right style="thin"/>
      <top style="medium"/>
      <bottom>
        <color indexed="63"/>
      </bottom>
    </border>
    <border>
      <left>
        <color indexed="63"/>
      </left>
      <right style="thin"/>
      <top style="thin"/>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thin"/>
      <bottom style="medium"/>
    </border>
    <border>
      <left style="medium"/>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style="thin"/>
    </border>
    <border>
      <left style="thin"/>
      <right style="medium"/>
      <top style="thin"/>
      <bottom style="medium"/>
    </border>
    <border>
      <left style="thin"/>
      <right style="medium"/>
      <top style="medium"/>
      <bottom style="medium"/>
    </border>
    <border>
      <left style="thin"/>
      <right style="medium"/>
      <top style="thin"/>
      <bottom>
        <color indexed="63"/>
      </bottom>
    </border>
    <border>
      <left style="thin"/>
      <right style="medium"/>
      <top>
        <color indexed="63"/>
      </top>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thin"/>
      <bottom style="medium"/>
    </border>
    <border>
      <left>
        <color indexed="63"/>
      </left>
      <right style="medium"/>
      <top style="medium"/>
      <bottom style="thin"/>
    </border>
    <border>
      <left style="medium"/>
      <right style="medium"/>
      <top style="medium"/>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style="thin"/>
      <top style="thin"/>
      <bottom style="medium"/>
    </border>
    <border>
      <left style="thin"/>
      <right style="thin"/>
      <top>
        <color indexed="63"/>
      </top>
      <bottom style="medium"/>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770">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0" borderId="10" xfId="0" applyFill="1" applyBorder="1" applyAlignment="1">
      <alignment/>
    </xf>
    <xf numFmtId="0" fontId="0" fillId="0" borderId="19" xfId="0" applyFont="1" applyBorder="1" applyAlignment="1">
      <alignment/>
    </xf>
    <xf numFmtId="0" fontId="1" fillId="0" borderId="20" xfId="0" applyFont="1" applyBorder="1" applyAlignment="1">
      <alignment/>
    </xf>
    <xf numFmtId="0" fontId="5" fillId="0" borderId="0" xfId="0" applyFont="1" applyAlignment="1">
      <alignment/>
    </xf>
    <xf numFmtId="0" fontId="6" fillId="0" borderId="0" xfId="0" applyFont="1" applyAlignment="1">
      <alignment/>
    </xf>
    <xf numFmtId="0" fontId="0" fillId="0" borderId="19" xfId="0" applyBorder="1" applyAlignment="1">
      <alignment/>
    </xf>
    <xf numFmtId="0" fontId="0" fillId="0" borderId="0" xfId="0" applyBorder="1" applyAlignment="1">
      <alignment/>
    </xf>
    <xf numFmtId="0" fontId="0" fillId="0" borderId="0" xfId="0" applyFont="1" applyFill="1" applyBorder="1" applyAlignment="1">
      <alignment/>
    </xf>
    <xf numFmtId="0" fontId="1"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0" fillId="0" borderId="14" xfId="0" applyFont="1" applyBorder="1" applyAlignment="1">
      <alignment/>
    </xf>
    <xf numFmtId="0" fontId="0" fillId="0" borderId="14" xfId="0" applyFill="1" applyBorder="1" applyAlignment="1">
      <alignment/>
    </xf>
    <xf numFmtId="0" fontId="0" fillId="0" borderId="21" xfId="0" applyFill="1" applyBorder="1" applyAlignment="1">
      <alignment/>
    </xf>
    <xf numFmtId="0" fontId="0" fillId="0" borderId="22" xfId="0" applyBorder="1" applyAlignment="1">
      <alignment/>
    </xf>
    <xf numFmtId="0" fontId="1" fillId="0" borderId="23" xfId="0" applyFont="1" applyBorder="1" applyAlignment="1">
      <alignment/>
    </xf>
    <xf numFmtId="0" fontId="0" fillId="0" borderId="21" xfId="0" applyBorder="1" applyAlignment="1">
      <alignment/>
    </xf>
    <xf numFmtId="0" fontId="1" fillId="33" borderId="0" xfId="0" applyFont="1" applyFill="1" applyAlignment="1">
      <alignment/>
    </xf>
    <xf numFmtId="0" fontId="0" fillId="33" borderId="0" xfId="0" applyFill="1" applyAlignment="1">
      <alignment/>
    </xf>
    <xf numFmtId="0" fontId="1" fillId="0" borderId="0" xfId="0" applyFont="1" applyFill="1" applyBorder="1" applyAlignment="1">
      <alignment/>
    </xf>
    <xf numFmtId="0" fontId="5" fillId="0" borderId="0" xfId="0" applyFont="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10" xfId="0" applyNumberFormat="1" applyFont="1" applyBorder="1" applyAlignment="1">
      <alignment/>
    </xf>
    <xf numFmtId="0" fontId="0" fillId="0" borderId="11"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4" fontId="1" fillId="0" borderId="24" xfId="0" applyNumberFormat="1" applyFont="1" applyFill="1" applyBorder="1" applyAlignment="1">
      <alignment/>
    </xf>
    <xf numFmtId="4" fontId="0" fillId="33" borderId="25" xfId="0" applyNumberFormat="1" applyFill="1" applyBorder="1" applyAlignment="1">
      <alignment/>
    </xf>
    <xf numFmtId="4" fontId="0" fillId="33" borderId="10" xfId="0" applyNumberFormat="1" applyFill="1" applyBorder="1" applyAlignment="1">
      <alignment/>
    </xf>
    <xf numFmtId="4" fontId="0" fillId="33" borderId="21" xfId="0" applyNumberFormat="1" applyFill="1" applyBorder="1" applyAlignment="1">
      <alignment/>
    </xf>
    <xf numFmtId="4" fontId="1" fillId="0" borderId="13" xfId="0" applyNumberFormat="1" applyFont="1" applyFill="1" applyBorder="1" applyAlignment="1">
      <alignment/>
    </xf>
    <xf numFmtId="4" fontId="0" fillId="33" borderId="11" xfId="0" applyNumberFormat="1" applyFill="1" applyBorder="1" applyAlignment="1">
      <alignment/>
    </xf>
    <xf numFmtId="4" fontId="1" fillId="0" borderId="0" xfId="0" applyNumberFormat="1" applyFont="1" applyFill="1" applyBorder="1" applyAlignment="1">
      <alignment/>
    </xf>
    <xf numFmtId="4" fontId="0" fillId="0" borderId="11" xfId="0" applyNumberFormat="1" applyFill="1" applyBorder="1" applyAlignment="1">
      <alignment/>
    </xf>
    <xf numFmtId="4" fontId="0" fillId="33" borderId="0" xfId="0" applyNumberFormat="1" applyFill="1" applyBorder="1" applyAlignment="1">
      <alignment/>
    </xf>
    <xf numFmtId="0" fontId="0" fillId="33" borderId="0" xfId="0" applyFill="1" applyAlignment="1">
      <alignment horizontal="justify" vertical="top" wrapText="1"/>
    </xf>
    <xf numFmtId="0" fontId="0" fillId="33" borderId="0" xfId="0" applyFont="1" applyFill="1" applyAlignment="1">
      <alignment horizontal="justify" vertical="top" wrapText="1"/>
    </xf>
    <xf numFmtId="4" fontId="1" fillId="0" borderId="26" xfId="0" applyNumberFormat="1" applyFont="1" applyFill="1" applyBorder="1" applyAlignment="1">
      <alignment/>
    </xf>
    <xf numFmtId="0" fontId="0" fillId="0" borderId="27" xfId="0" applyBorder="1" applyAlignment="1">
      <alignment/>
    </xf>
    <xf numFmtId="4" fontId="0" fillId="33" borderId="28" xfId="0" applyNumberFormat="1" applyFill="1" applyBorder="1" applyAlignment="1">
      <alignment/>
    </xf>
    <xf numFmtId="4" fontId="0" fillId="33" borderId="14" xfId="0" applyNumberFormat="1" applyFill="1" applyBorder="1" applyAlignment="1">
      <alignment/>
    </xf>
    <xf numFmtId="0" fontId="0" fillId="0" borderId="14" xfId="0" applyFont="1" applyFill="1" applyBorder="1" applyAlignment="1">
      <alignment/>
    </xf>
    <xf numFmtId="0" fontId="0" fillId="33" borderId="14" xfId="0" applyFont="1" applyFill="1" applyBorder="1" applyAlignment="1">
      <alignment/>
    </xf>
    <xf numFmtId="4" fontId="0" fillId="0" borderId="10" xfId="0" applyNumberFormat="1" applyFill="1" applyBorder="1" applyAlignment="1">
      <alignment/>
    </xf>
    <xf numFmtId="0" fontId="0" fillId="0" borderId="0" xfId="0" applyAlignment="1">
      <alignment/>
    </xf>
    <xf numFmtId="0" fontId="0" fillId="0" borderId="25"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29"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5" xfId="0" applyFill="1" applyBorder="1" applyAlignment="1">
      <alignment horizontal="center"/>
    </xf>
    <xf numFmtId="0" fontId="0" fillId="0" borderId="11" xfId="0" applyFill="1" applyBorder="1" applyAlignment="1">
      <alignment/>
    </xf>
    <xf numFmtId="0" fontId="0" fillId="0" borderId="25" xfId="0" applyFill="1" applyBorder="1" applyAlignment="1">
      <alignment/>
    </xf>
    <xf numFmtId="0" fontId="1" fillId="0" borderId="13" xfId="0" applyFont="1" applyFill="1" applyBorder="1" applyAlignment="1">
      <alignment/>
    </xf>
    <xf numFmtId="0" fontId="24"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Fill="1" applyBorder="1" applyAlignment="1">
      <alignment horizontal="center"/>
    </xf>
    <xf numFmtId="4" fontId="0" fillId="0" borderId="0" xfId="0" applyNumberFormat="1" applyFill="1" applyBorder="1" applyAlignment="1">
      <alignment/>
    </xf>
    <xf numFmtId="0" fontId="1" fillId="0" borderId="22" xfId="0" applyFont="1" applyFill="1" applyBorder="1" applyAlignment="1">
      <alignment/>
    </xf>
    <xf numFmtId="0" fontId="1" fillId="0" borderId="24" xfId="0" applyFont="1" applyFill="1" applyBorder="1" applyAlignment="1">
      <alignment/>
    </xf>
    <xf numFmtId="4" fontId="0" fillId="0" borderId="0" xfId="0" applyNumberFormat="1" applyFill="1" applyAlignment="1">
      <alignment/>
    </xf>
    <xf numFmtId="0" fontId="8" fillId="0" borderId="0" xfId="0" applyFont="1" applyBorder="1" applyAlignment="1">
      <alignment/>
    </xf>
    <xf numFmtId="0" fontId="0" fillId="0" borderId="11" xfId="0" applyFont="1" applyFill="1" applyBorder="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0" xfId="0" applyFont="1" applyBorder="1" applyAlignment="1">
      <alignment/>
    </xf>
    <xf numFmtId="0" fontId="16" fillId="0" borderId="25" xfId="0" applyFont="1" applyFill="1" applyBorder="1" applyAlignment="1">
      <alignment horizontal="left" vertical="top"/>
    </xf>
    <xf numFmtId="0" fontId="16" fillId="0" borderId="25" xfId="0" applyFont="1" applyFill="1" applyBorder="1" applyAlignment="1">
      <alignment horizontal="left" vertical="center"/>
    </xf>
    <xf numFmtId="4" fontId="17" fillId="0" borderId="31" xfId="0" applyNumberFormat="1" applyFont="1" applyFill="1" applyBorder="1" applyAlignment="1">
      <alignment vertical="center"/>
    </xf>
    <xf numFmtId="0" fontId="11" fillId="0" borderId="32" xfId="0" applyFont="1" applyFill="1" applyBorder="1" applyAlignment="1">
      <alignment horizontal="right" vertical="top"/>
    </xf>
    <xf numFmtId="0" fontId="16" fillId="0" borderId="19" xfId="0" applyFont="1" applyFill="1" applyBorder="1" applyAlignment="1">
      <alignment horizontal="left" vertical="top"/>
    </xf>
    <xf numFmtId="0" fontId="18" fillId="0" borderId="33"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0" fontId="11" fillId="0" borderId="30" xfId="0" applyFont="1" applyFill="1" applyBorder="1" applyAlignment="1">
      <alignment vertical="top"/>
    </xf>
    <xf numFmtId="0" fontId="16" fillId="0" borderId="34" xfId="0" applyFont="1" applyFill="1" applyBorder="1" applyAlignment="1">
      <alignment horizontal="left" vertical="center"/>
    </xf>
    <xf numFmtId="0" fontId="11" fillId="0" borderId="19" xfId="0" applyFont="1" applyFill="1" applyBorder="1" applyAlignment="1">
      <alignment horizontal="left" vertical="center"/>
    </xf>
    <xf numFmtId="183" fontId="18" fillId="0" borderId="29" xfId="0" applyNumberFormat="1" applyFont="1" applyFill="1" applyBorder="1" applyAlignment="1">
      <alignment horizontal="left" vertical="top" wrapText="1"/>
    </xf>
    <xf numFmtId="0" fontId="11" fillId="0" borderId="35" xfId="0" applyFont="1" applyFill="1" applyBorder="1" applyAlignment="1">
      <alignment vertical="top"/>
    </xf>
    <xf numFmtId="4" fontId="17" fillId="0" borderId="36"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37" xfId="0" applyFont="1" applyFill="1" applyBorder="1" applyAlignment="1">
      <alignment vertical="center"/>
    </xf>
    <xf numFmtId="0" fontId="16" fillId="0" borderId="10" xfId="0" applyFont="1" applyFill="1" applyBorder="1" applyAlignment="1">
      <alignment horizontal="lef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4" fontId="15" fillId="0" borderId="18" xfId="0" applyNumberFormat="1" applyFont="1" applyFill="1" applyBorder="1" applyAlignment="1">
      <alignment horizontal="right" vertical="center"/>
    </xf>
    <xf numFmtId="0" fontId="16" fillId="0" borderId="37" xfId="0" applyFont="1" applyFill="1" applyBorder="1" applyAlignment="1">
      <alignment vertical="center"/>
    </xf>
    <xf numFmtId="0" fontId="16" fillId="0" borderId="28" xfId="0" applyFont="1" applyFill="1" applyBorder="1" applyAlignment="1">
      <alignment horizontal="left" vertical="center"/>
    </xf>
    <xf numFmtId="0" fontId="11" fillId="0" borderId="38" xfId="0" applyFont="1" applyFill="1" applyBorder="1" applyAlignment="1">
      <alignment horizontal="right" vertical="top"/>
    </xf>
    <xf numFmtId="0" fontId="16" fillId="0" borderId="39" xfId="0" applyFont="1" applyFill="1" applyBorder="1" applyAlignment="1">
      <alignment horizontal="left" vertical="center"/>
    </xf>
    <xf numFmtId="0" fontId="11" fillId="0" borderId="39"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0" xfId="0" applyFont="1" applyFill="1" applyBorder="1" applyAlignment="1">
      <alignment horizontal="right" vertical="top"/>
    </xf>
    <xf numFmtId="0" fontId="11" fillId="0" borderId="41" xfId="0" applyFont="1" applyFill="1" applyBorder="1" applyAlignment="1">
      <alignment horizontal="right" vertical="top"/>
    </xf>
    <xf numFmtId="0" fontId="11" fillId="0" borderId="42" xfId="0" applyFont="1" applyFill="1" applyBorder="1" applyAlignment="1">
      <alignment horizontal="right" vertical="top"/>
    </xf>
    <xf numFmtId="0" fontId="11" fillId="0" borderId="43" xfId="0" applyFont="1" applyFill="1" applyBorder="1" applyAlignment="1">
      <alignment horizontal="left" vertical="center"/>
    </xf>
    <xf numFmtId="0" fontId="21" fillId="0" borderId="44" xfId="0" applyFont="1" applyFill="1" applyBorder="1" applyAlignment="1">
      <alignment horizontal="left" vertical="center"/>
    </xf>
    <xf numFmtId="4" fontId="17" fillId="0" borderId="31" xfId="0" applyNumberFormat="1" applyFont="1" applyFill="1" applyBorder="1" applyAlignment="1">
      <alignment horizontal="right" vertical="center"/>
    </xf>
    <xf numFmtId="0" fontId="18" fillId="0" borderId="45"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0" fillId="0" borderId="39" xfId="0" applyBorder="1" applyAlignment="1">
      <alignment/>
    </xf>
    <xf numFmtId="0" fontId="21" fillId="0" borderId="18" xfId="0" applyFont="1" applyFill="1" applyBorder="1" applyAlignment="1">
      <alignment horizontal="left" vertical="center"/>
    </xf>
    <xf numFmtId="0" fontId="16" fillId="0" borderId="46" xfId="0" applyFont="1" applyBorder="1" applyAlignment="1">
      <alignment/>
    </xf>
    <xf numFmtId="0" fontId="11" fillId="0" borderId="33" xfId="0" applyFont="1" applyFill="1" applyBorder="1" applyAlignment="1">
      <alignment horizontal="left" vertical="center"/>
    </xf>
    <xf numFmtId="0" fontId="12" fillId="0" borderId="44" xfId="0" applyFont="1" applyFill="1" applyBorder="1" applyAlignment="1">
      <alignment horizontal="center" vertical="center" wrapText="1"/>
    </xf>
    <xf numFmtId="0" fontId="11" fillId="0" borderId="32" xfId="0" applyFont="1" applyBorder="1" applyAlignment="1">
      <alignment horizontal="right" vertical="top" wrapText="1"/>
    </xf>
    <xf numFmtId="0" fontId="19" fillId="0" borderId="41" xfId="36" applyFont="1" applyFill="1" applyBorder="1" applyAlignment="1" applyProtection="1">
      <alignment horizontal="right" vertical="top"/>
      <protection/>
    </xf>
    <xf numFmtId="0" fontId="19" fillId="0" borderId="38" xfId="36" applyFont="1" applyFill="1" applyBorder="1" applyAlignment="1" applyProtection="1">
      <alignment horizontal="right" vertical="top"/>
      <protection/>
    </xf>
    <xf numFmtId="0" fontId="11" fillId="0" borderId="39" xfId="0" applyFont="1" applyFill="1" applyBorder="1" applyAlignment="1">
      <alignment horizontal="right" vertical="center"/>
    </xf>
    <xf numFmtId="0" fontId="22" fillId="0" borderId="35" xfId="36" applyFont="1" applyFill="1" applyBorder="1" applyAlignment="1" applyProtection="1">
      <alignment vertical="top"/>
      <protection/>
    </xf>
    <xf numFmtId="0" fontId="19" fillId="0" borderId="32" xfId="36" applyFont="1" applyFill="1" applyBorder="1" applyAlignment="1" applyProtection="1">
      <alignment horizontal="right" vertical="top"/>
      <protection/>
    </xf>
    <xf numFmtId="0" fontId="18" fillId="0" borderId="29"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47" xfId="0" applyNumberFormat="1" applyFont="1" applyFill="1" applyBorder="1" applyAlignment="1">
      <alignment horizontal="right" vertical="center"/>
    </xf>
    <xf numFmtId="0" fontId="22" fillId="0" borderId="37" xfId="36" applyFont="1" applyFill="1" applyBorder="1" applyAlignment="1" applyProtection="1">
      <alignment vertical="center"/>
      <protection/>
    </xf>
    <xf numFmtId="0" fontId="19" fillId="0" borderId="35" xfId="36" applyFont="1" applyFill="1" applyBorder="1" applyAlignment="1" applyProtection="1">
      <alignment horizontal="right" vertical="center"/>
      <protection/>
    </xf>
    <xf numFmtId="0" fontId="16" fillId="0" borderId="41"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2" xfId="0" applyFont="1" applyFill="1" applyBorder="1" applyAlignment="1">
      <alignment horizontal="right" vertical="top" wrapText="1"/>
    </xf>
    <xf numFmtId="0" fontId="11" fillId="33" borderId="32" xfId="0" applyFont="1" applyFill="1" applyBorder="1" applyAlignment="1">
      <alignment horizontal="right" vertical="top"/>
    </xf>
    <xf numFmtId="0" fontId="11" fillId="33" borderId="19" xfId="0" applyFont="1" applyFill="1" applyBorder="1" applyAlignment="1">
      <alignment horizontal="left" vertical="center"/>
    </xf>
    <xf numFmtId="0" fontId="11" fillId="0" borderId="14" xfId="0" applyFont="1" applyFill="1" applyBorder="1" applyAlignment="1">
      <alignment horizontal="right" vertical="center"/>
    </xf>
    <xf numFmtId="0" fontId="24" fillId="0" borderId="48" xfId="0" applyFont="1" applyFill="1" applyBorder="1" applyAlignment="1">
      <alignment vertical="center"/>
    </xf>
    <xf numFmtId="0" fontId="12" fillId="0" borderId="28" xfId="0" applyFont="1" applyFill="1" applyBorder="1" applyAlignment="1">
      <alignment vertical="center"/>
    </xf>
    <xf numFmtId="0" fontId="12" fillId="0" borderId="44" xfId="0" applyFont="1" applyFill="1" applyBorder="1" applyAlignment="1">
      <alignment vertical="center"/>
    </xf>
    <xf numFmtId="0" fontId="24" fillId="0" borderId="32" xfId="0" applyFont="1" applyFill="1" applyBorder="1" applyAlignment="1">
      <alignment vertical="center"/>
    </xf>
    <xf numFmtId="0" fontId="12" fillId="0" borderId="19" xfId="0" applyFont="1" applyFill="1" applyBorder="1" applyAlignment="1">
      <alignment horizontal="left" vertical="top"/>
    </xf>
    <xf numFmtId="0" fontId="12"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 fillId="0" borderId="30" xfId="0" applyFont="1" applyBorder="1" applyAlignment="1">
      <alignment/>
    </xf>
    <xf numFmtId="4" fontId="1" fillId="0" borderId="31" xfId="0" applyNumberFormat="1" applyFont="1" applyFill="1" applyBorder="1" applyAlignment="1">
      <alignment/>
    </xf>
    <xf numFmtId="0" fontId="0" fillId="0" borderId="49" xfId="0" applyFont="1" applyBorder="1" applyAlignment="1">
      <alignment/>
    </xf>
    <xf numFmtId="4" fontId="1" fillId="0" borderId="36" xfId="0" applyNumberFormat="1" applyFont="1" applyFill="1" applyBorder="1" applyAlignment="1">
      <alignment/>
    </xf>
    <xf numFmtId="4" fontId="1" fillId="0" borderId="50" xfId="0" applyNumberFormat="1" applyFont="1" applyFill="1" applyBorder="1" applyAlignment="1">
      <alignment/>
    </xf>
    <xf numFmtId="4" fontId="8" fillId="0" borderId="51" xfId="0" applyNumberFormat="1" applyFont="1" applyFill="1" applyBorder="1" applyAlignment="1">
      <alignment/>
    </xf>
    <xf numFmtId="4" fontId="1" fillId="0" borderId="0" xfId="0" applyNumberFormat="1" applyFont="1" applyFill="1" applyAlignment="1">
      <alignment/>
    </xf>
    <xf numFmtId="4" fontId="1" fillId="0" borderId="52" xfId="0" applyNumberFormat="1" applyFont="1" applyFill="1" applyBorder="1" applyAlignment="1">
      <alignment/>
    </xf>
    <xf numFmtId="4" fontId="1" fillId="0" borderId="53" xfId="0" applyNumberFormat="1" applyFont="1" applyFill="1" applyBorder="1" applyAlignment="1">
      <alignment/>
    </xf>
    <xf numFmtId="0" fontId="1" fillId="0" borderId="54" xfId="0" applyFont="1" applyBorder="1" applyAlignment="1">
      <alignment/>
    </xf>
    <xf numFmtId="0" fontId="0" fillId="0" borderId="29" xfId="0" applyFont="1" applyBorder="1" applyAlignment="1">
      <alignment/>
    </xf>
    <xf numFmtId="0" fontId="0" fillId="0" borderId="33" xfId="0" applyFont="1" applyBorder="1" applyAlignment="1">
      <alignment/>
    </xf>
    <xf numFmtId="0" fontId="1" fillId="0" borderId="55" xfId="0" applyFont="1" applyBorder="1" applyAlignment="1">
      <alignment/>
    </xf>
    <xf numFmtId="4" fontId="11" fillId="34" borderId="56" xfId="0" applyNumberFormat="1" applyFont="1" applyFill="1" applyBorder="1" applyAlignment="1">
      <alignment vertical="center"/>
    </xf>
    <xf numFmtId="4" fontId="11" fillId="34" borderId="57" xfId="0" applyNumberFormat="1" applyFont="1" applyFill="1" applyBorder="1" applyAlignment="1">
      <alignment vertical="center"/>
    </xf>
    <xf numFmtId="4" fontId="11" fillId="34" borderId="58" xfId="0" applyNumberFormat="1" applyFont="1" applyFill="1" applyBorder="1" applyAlignment="1">
      <alignment vertical="center"/>
    </xf>
    <xf numFmtId="4" fontId="11" fillId="34" borderId="59" xfId="0" applyNumberFormat="1" applyFont="1" applyFill="1" applyBorder="1" applyAlignment="1">
      <alignment vertical="center"/>
    </xf>
    <xf numFmtId="0" fontId="15" fillId="0" borderId="49"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Border="1" applyAlignment="1">
      <alignment horizontal="center" vertical="center"/>
    </xf>
    <xf numFmtId="4" fontId="11" fillId="0" borderId="0" xfId="0" applyNumberFormat="1" applyFont="1" applyFill="1" applyAlignment="1">
      <alignment vertical="center"/>
    </xf>
    <xf numFmtId="4" fontId="17" fillId="0" borderId="58" xfId="0" applyNumberFormat="1" applyFont="1" applyFill="1" applyBorder="1" applyAlignment="1">
      <alignment horizontal="right" vertical="center"/>
    </xf>
    <xf numFmtId="0" fontId="0" fillId="0" borderId="19" xfId="0" applyFill="1" applyBorder="1" applyAlignment="1">
      <alignment/>
    </xf>
    <xf numFmtId="0" fontId="14" fillId="33" borderId="13"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37" xfId="0" applyFont="1" applyBorder="1" applyAlignment="1">
      <alignment/>
    </xf>
    <xf numFmtId="0" fontId="0" fillId="0" borderId="28" xfId="0" applyBorder="1" applyAlignment="1">
      <alignment/>
    </xf>
    <xf numFmtId="0" fontId="1" fillId="0" borderId="13" xfId="0" applyFont="1" applyFill="1" applyBorder="1" applyAlignment="1">
      <alignment horizontal="center"/>
    </xf>
    <xf numFmtId="0" fontId="0" fillId="0" borderId="0" xfId="0" applyFont="1" applyFill="1" applyAlignment="1">
      <alignment/>
    </xf>
    <xf numFmtId="0" fontId="0" fillId="0" borderId="0" xfId="0" applyFont="1" applyAlignment="1">
      <alignment/>
    </xf>
    <xf numFmtId="0" fontId="17" fillId="0" borderId="20" xfId="0" applyFont="1" applyFill="1" applyBorder="1" applyAlignment="1">
      <alignment horizontal="center" vertical="center"/>
    </xf>
    <xf numFmtId="0" fontId="17" fillId="0" borderId="12" xfId="0" applyFont="1" applyFill="1" applyBorder="1" applyAlignment="1">
      <alignment horizontal="center" vertical="center"/>
    </xf>
    <xf numFmtId="4" fontId="25" fillId="0" borderId="19" xfId="0" applyNumberFormat="1" applyFont="1" applyFill="1" applyBorder="1" applyAlignment="1">
      <alignment horizontal="right" vertical="center"/>
    </xf>
    <xf numFmtId="4" fontId="25" fillId="0" borderId="11" xfId="0" applyNumberFormat="1" applyFont="1" applyFill="1" applyBorder="1" applyAlignment="1">
      <alignment horizontal="right" vertical="center"/>
    </xf>
    <xf numFmtId="4" fontId="15" fillId="0" borderId="10" xfId="0" applyNumberFormat="1" applyFont="1" applyFill="1" applyBorder="1" applyAlignment="1">
      <alignment horizontal="right" vertical="center"/>
    </xf>
    <xf numFmtId="183" fontId="25" fillId="0" borderId="19" xfId="0" applyNumberFormat="1" applyFont="1" applyFill="1" applyBorder="1" applyAlignment="1">
      <alignment horizontal="right" vertical="center"/>
    </xf>
    <xf numFmtId="4" fontId="17" fillId="0" borderId="14" xfId="0" applyNumberFormat="1" applyFont="1" applyFill="1" applyBorder="1" applyAlignment="1">
      <alignment horizontal="right" vertical="center"/>
    </xf>
    <xf numFmtId="0" fontId="13" fillId="0" borderId="16" xfId="0" applyFont="1" applyFill="1" applyBorder="1" applyAlignment="1">
      <alignment horizontal="center" vertical="center"/>
    </xf>
    <xf numFmtId="0" fontId="25" fillId="0" borderId="32" xfId="0" applyFont="1" applyFill="1" applyBorder="1" applyAlignment="1">
      <alignment horizontal="left" vertical="center"/>
    </xf>
    <xf numFmtId="0" fontId="23" fillId="0" borderId="32" xfId="36" applyFont="1" applyFill="1" applyBorder="1" applyAlignment="1" applyProtection="1">
      <alignment horizontal="left" vertical="center"/>
      <protection/>
    </xf>
    <xf numFmtId="0" fontId="25" fillId="0" borderId="32" xfId="0" applyFont="1" applyFill="1" applyBorder="1" applyAlignment="1">
      <alignment vertical="center"/>
    </xf>
    <xf numFmtId="4" fontId="12" fillId="0" borderId="32" xfId="0" applyNumberFormat="1" applyFont="1" applyFill="1" applyBorder="1" applyAlignment="1">
      <alignment horizontal="left" vertical="center"/>
    </xf>
    <xf numFmtId="4" fontId="25" fillId="0" borderId="60" xfId="0" applyNumberFormat="1" applyFont="1" applyFill="1" applyBorder="1" applyAlignment="1">
      <alignment horizontal="right" vertical="center"/>
    </xf>
    <xf numFmtId="4" fontId="25" fillId="0" borderId="61" xfId="0" applyNumberFormat="1" applyFont="1" applyFill="1" applyBorder="1" applyAlignment="1">
      <alignment horizontal="right" vertical="center"/>
    </xf>
    <xf numFmtId="4" fontId="15" fillId="0" borderId="62" xfId="0" applyNumberFormat="1" applyFont="1" applyFill="1" applyBorder="1" applyAlignment="1">
      <alignment horizontal="right" vertical="center"/>
    </xf>
    <xf numFmtId="4" fontId="15" fillId="0" borderId="61" xfId="0" applyNumberFormat="1" applyFont="1" applyFill="1" applyBorder="1" applyAlignment="1">
      <alignment horizontal="right" vertical="center"/>
    </xf>
    <xf numFmtId="4" fontId="15" fillId="0" borderId="63" xfId="0" applyNumberFormat="1" applyFont="1" applyFill="1" applyBorder="1" applyAlignment="1">
      <alignment horizontal="left" vertical="center"/>
    </xf>
    <xf numFmtId="4" fontId="17" fillId="0" borderId="60" xfId="0" applyNumberFormat="1" applyFont="1" applyFill="1" applyBorder="1" applyAlignment="1">
      <alignment horizontal="right" vertical="center"/>
    </xf>
    <xf numFmtId="4" fontId="17" fillId="0" borderId="18" xfId="0" applyNumberFormat="1" applyFont="1" applyFill="1" applyBorder="1" applyAlignment="1">
      <alignment vertical="center"/>
    </xf>
    <xf numFmtId="4" fontId="12" fillId="0" borderId="13" xfId="0" applyNumberFormat="1" applyFont="1" applyFill="1" applyBorder="1" applyAlignment="1">
      <alignment horizontal="right" vertical="center"/>
    </xf>
    <xf numFmtId="4" fontId="8" fillId="0" borderId="16" xfId="0" applyNumberFormat="1" applyFont="1" applyBorder="1" applyAlignment="1">
      <alignment/>
    </xf>
    <xf numFmtId="4" fontId="8" fillId="0" borderId="13" xfId="0" applyNumberFormat="1" applyFont="1" applyBorder="1" applyAlignment="1">
      <alignment/>
    </xf>
    <xf numFmtId="4" fontId="0" fillId="0" borderId="19" xfId="0" applyNumberFormat="1" applyBorder="1" applyAlignment="1">
      <alignment/>
    </xf>
    <xf numFmtId="4" fontId="0" fillId="33" borderId="64" xfId="0" applyNumberFormat="1" applyFill="1" applyBorder="1" applyAlignment="1">
      <alignment/>
    </xf>
    <xf numFmtId="4" fontId="0" fillId="33" borderId="62" xfId="0" applyNumberFormat="1" applyFill="1" applyBorder="1" applyAlignment="1">
      <alignment/>
    </xf>
    <xf numFmtId="4" fontId="0" fillId="33" borderId="65" xfId="0" applyNumberFormat="1" applyFill="1" applyBorder="1" applyAlignment="1">
      <alignment/>
    </xf>
    <xf numFmtId="4" fontId="0" fillId="33" borderId="66" xfId="0" applyNumberFormat="1" applyFill="1" applyBorder="1" applyAlignment="1">
      <alignment/>
    </xf>
    <xf numFmtId="4" fontId="0" fillId="0" borderId="25" xfId="0" applyNumberFormat="1" applyBorder="1" applyAlignment="1">
      <alignment/>
    </xf>
    <xf numFmtId="4" fontId="1" fillId="0" borderId="15" xfId="0" applyNumberFormat="1" applyFont="1" applyBorder="1" applyAlignment="1">
      <alignment/>
    </xf>
    <xf numFmtId="4" fontId="1" fillId="0" borderId="51" xfId="0" applyNumberFormat="1" applyFont="1" applyBorder="1" applyAlignment="1">
      <alignment/>
    </xf>
    <xf numFmtId="4" fontId="1" fillId="0" borderId="16" xfId="0" applyNumberFormat="1" applyFont="1" applyBorder="1" applyAlignment="1">
      <alignment/>
    </xf>
    <xf numFmtId="4" fontId="1" fillId="0" borderId="13" xfId="0" applyNumberFormat="1" applyFont="1" applyBorder="1" applyAlignment="1">
      <alignment/>
    </xf>
    <xf numFmtId="4" fontId="0" fillId="0" borderId="31" xfId="0" applyNumberFormat="1" applyBorder="1" applyAlignment="1">
      <alignment/>
    </xf>
    <xf numFmtId="4" fontId="0" fillId="0" borderId="53" xfId="0" applyNumberFormat="1" applyBorder="1" applyAlignment="1">
      <alignment/>
    </xf>
    <xf numFmtId="4" fontId="0" fillId="0" borderId="10" xfId="0" applyNumberFormat="1" applyBorder="1" applyAlignment="1">
      <alignment/>
    </xf>
    <xf numFmtId="4" fontId="1" fillId="0" borderId="16" xfId="0" applyNumberFormat="1" applyFont="1" applyFill="1" applyBorder="1" applyAlignment="1">
      <alignment/>
    </xf>
    <xf numFmtId="4" fontId="0" fillId="0" borderId="14" xfId="0" applyNumberFormat="1" applyBorder="1" applyAlignment="1">
      <alignment/>
    </xf>
    <xf numFmtId="4" fontId="1" fillId="0" borderId="18" xfId="0" applyNumberFormat="1" applyFont="1" applyBorder="1" applyAlignment="1">
      <alignment/>
    </xf>
    <xf numFmtId="4" fontId="1" fillId="0" borderId="67" xfId="0" applyNumberFormat="1" applyFont="1" applyFill="1" applyBorder="1" applyAlignment="1">
      <alignment/>
    </xf>
    <xf numFmtId="4" fontId="1" fillId="0" borderId="54" xfId="0" applyNumberFormat="1" applyFont="1" applyFill="1" applyBorder="1" applyAlignment="1">
      <alignment/>
    </xf>
    <xf numFmtId="4" fontId="1" fillId="0" borderId="68" xfId="0" applyNumberFormat="1" applyFont="1" applyFill="1" applyBorder="1" applyAlignment="1">
      <alignment/>
    </xf>
    <xf numFmtId="4" fontId="8" fillId="0" borderId="13" xfId="0" applyNumberFormat="1" applyFont="1" applyFill="1" applyBorder="1" applyAlignment="1">
      <alignment/>
    </xf>
    <xf numFmtId="4" fontId="1" fillId="0" borderId="69" xfId="0" applyNumberFormat="1" applyFont="1" applyFill="1" applyBorder="1" applyAlignment="1">
      <alignment/>
    </xf>
    <xf numFmtId="4" fontId="1" fillId="0" borderId="70" xfId="0" applyNumberFormat="1" applyFont="1" applyFill="1" applyBorder="1" applyAlignment="1">
      <alignment/>
    </xf>
    <xf numFmtId="0" fontId="1" fillId="0" borderId="30" xfId="0" applyFont="1" applyFill="1" applyBorder="1" applyAlignment="1">
      <alignment/>
    </xf>
    <xf numFmtId="0" fontId="0" fillId="0" borderId="49" xfId="0" applyFont="1" applyFill="1" applyBorder="1" applyAlignment="1">
      <alignment/>
    </xf>
    <xf numFmtId="0" fontId="1" fillId="0" borderId="49" xfId="0" applyFont="1" applyFill="1" applyBorder="1" applyAlignment="1">
      <alignment/>
    </xf>
    <xf numFmtId="0" fontId="1" fillId="0" borderId="63" xfId="0" applyFont="1" applyFill="1" applyBorder="1" applyAlignment="1">
      <alignment/>
    </xf>
    <xf numFmtId="0" fontId="8" fillId="0" borderId="16" xfId="0" applyFont="1" applyFill="1" applyBorder="1" applyAlignment="1">
      <alignment/>
    </xf>
    <xf numFmtId="0" fontId="0" fillId="0" borderId="71" xfId="0" applyFont="1" applyFill="1" applyBorder="1" applyAlignment="1">
      <alignment/>
    </xf>
    <xf numFmtId="0" fontId="1" fillId="0" borderId="63" xfId="0" applyFont="1" applyFill="1" applyBorder="1" applyAlignment="1">
      <alignment/>
    </xf>
    <xf numFmtId="0" fontId="0" fillId="0" borderId="72" xfId="0" applyFont="1" applyFill="1" applyBorder="1" applyAlignment="1">
      <alignment/>
    </xf>
    <xf numFmtId="0" fontId="1" fillId="0" borderId="16" xfId="0" applyFont="1" applyFill="1" applyBorder="1" applyAlignment="1">
      <alignment/>
    </xf>
    <xf numFmtId="0" fontId="1" fillId="0" borderId="72" xfId="0" applyFont="1" applyFill="1" applyBorder="1" applyAlignment="1">
      <alignment/>
    </xf>
    <xf numFmtId="0" fontId="0" fillId="0" borderId="30" xfId="0" applyFont="1" applyFill="1" applyBorder="1" applyAlignment="1">
      <alignment/>
    </xf>
    <xf numFmtId="0" fontId="1" fillId="0" borderId="49" xfId="0" applyFont="1" applyFill="1" applyBorder="1" applyAlignment="1">
      <alignment/>
    </xf>
    <xf numFmtId="0" fontId="1" fillId="0" borderId="0" xfId="0" applyFont="1" applyAlignment="1">
      <alignment/>
    </xf>
    <xf numFmtId="4" fontId="1" fillId="0" borderId="0" xfId="0" applyNumberFormat="1" applyFont="1" applyBorder="1" applyAlignment="1">
      <alignment/>
    </xf>
    <xf numFmtId="0" fontId="0" fillId="0" borderId="0" xfId="0" applyFill="1" applyBorder="1" applyAlignment="1">
      <alignment horizontal="justify" vertical="top" wrapText="1"/>
    </xf>
    <xf numFmtId="0" fontId="0" fillId="0" borderId="0" xfId="0" applyFill="1" applyBorder="1" applyAlignment="1">
      <alignment/>
    </xf>
    <xf numFmtId="0" fontId="25" fillId="33" borderId="38" xfId="0" applyFont="1" applyFill="1" applyBorder="1" applyAlignment="1">
      <alignment horizontal="left" vertical="center"/>
    </xf>
    <xf numFmtId="4" fontId="15" fillId="0" borderId="36" xfId="0" applyNumberFormat="1" applyFont="1" applyFill="1" applyBorder="1" applyAlignment="1">
      <alignment horizontal="right" vertical="center"/>
    </xf>
    <xf numFmtId="0" fontId="11" fillId="0" borderId="73" xfId="0" applyFont="1" applyFill="1" applyBorder="1" applyAlignment="1">
      <alignment horizontal="left" vertical="center"/>
    </xf>
    <xf numFmtId="0" fontId="18" fillId="0" borderId="73" xfId="0" applyFont="1" applyFill="1" applyBorder="1" applyAlignment="1">
      <alignment horizontal="left" vertical="top" wrapText="1"/>
    </xf>
    <xf numFmtId="0" fontId="0" fillId="0" borderId="25" xfId="0" applyFont="1" applyFill="1" applyBorder="1" applyAlignment="1">
      <alignment/>
    </xf>
    <xf numFmtId="4" fontId="25" fillId="0" borderId="0" xfId="0" applyNumberFormat="1" applyFont="1" applyFill="1" applyBorder="1" applyAlignment="1">
      <alignment horizontal="right" vertical="center"/>
    </xf>
    <xf numFmtId="4" fontId="25" fillId="0" borderId="74" xfId="0" applyNumberFormat="1" applyFont="1" applyFill="1" applyBorder="1" applyAlignment="1">
      <alignment horizontal="right" vertical="center"/>
    </xf>
    <xf numFmtId="183" fontId="25" fillId="0" borderId="0" xfId="0" applyNumberFormat="1" applyFont="1" applyFill="1" applyBorder="1" applyAlignment="1">
      <alignment horizontal="right" vertical="center"/>
    </xf>
    <xf numFmtId="4" fontId="15" fillId="0" borderId="66" xfId="0" applyNumberFormat="1" applyFont="1" applyFill="1" applyBorder="1" applyAlignment="1">
      <alignment horizontal="right" vertical="center"/>
    </xf>
    <xf numFmtId="0" fontId="17" fillId="0" borderId="17"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16" xfId="0" applyFont="1" applyFill="1" applyBorder="1" applyAlignment="1">
      <alignment horizontal="left" vertical="center"/>
    </xf>
    <xf numFmtId="0" fontId="26" fillId="0" borderId="2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51" xfId="0" applyFont="1" applyFill="1" applyBorder="1" applyAlignment="1">
      <alignment horizontal="center" vertical="center"/>
    </xf>
    <xf numFmtId="4" fontId="25" fillId="0" borderId="75" xfId="0" applyNumberFormat="1" applyFont="1" applyFill="1" applyBorder="1" applyAlignment="1">
      <alignment horizontal="right" vertical="center"/>
    </xf>
    <xf numFmtId="4" fontId="12" fillId="0" borderId="62" xfId="0" applyNumberFormat="1" applyFont="1" applyFill="1" applyBorder="1" applyAlignment="1">
      <alignment horizontal="right" vertical="center"/>
    </xf>
    <xf numFmtId="4" fontId="12" fillId="0" borderId="36" xfId="0" applyNumberFormat="1" applyFont="1" applyFill="1" applyBorder="1" applyAlignment="1">
      <alignment horizontal="right" vertical="center"/>
    </xf>
    <xf numFmtId="4" fontId="17" fillId="0" borderId="13" xfId="0" applyNumberFormat="1" applyFont="1" applyFill="1" applyBorder="1" applyAlignment="1">
      <alignment vertical="center"/>
    </xf>
    <xf numFmtId="0" fontId="1" fillId="0" borderId="0" xfId="0" applyFont="1" applyBorder="1" applyAlignment="1">
      <alignment/>
    </xf>
    <xf numFmtId="0" fontId="0" fillId="0" borderId="0" xfId="0" applyFill="1" applyAlignment="1">
      <alignment horizontal="left"/>
    </xf>
    <xf numFmtId="4" fontId="0" fillId="0" borderId="14" xfId="0" applyNumberFormat="1" applyFill="1" applyBorder="1" applyAlignment="1">
      <alignment/>
    </xf>
    <xf numFmtId="4" fontId="0" fillId="0" borderId="62" xfId="0" applyNumberFormat="1" applyBorder="1" applyAlignment="1">
      <alignment/>
    </xf>
    <xf numFmtId="4" fontId="0" fillId="0" borderId="25" xfId="0" applyNumberFormat="1" applyFill="1" applyBorder="1" applyAlignment="1">
      <alignment/>
    </xf>
    <xf numFmtId="0" fontId="12" fillId="0" borderId="16" xfId="0" applyFont="1" applyFill="1" applyBorder="1" applyAlignment="1">
      <alignment vertical="center"/>
    </xf>
    <xf numFmtId="0" fontId="24" fillId="0" borderId="12" xfId="0" applyFont="1" applyFill="1" applyBorder="1" applyAlignment="1">
      <alignment vertical="center"/>
    </xf>
    <xf numFmtId="0" fontId="18" fillId="0" borderId="20" xfId="0" applyFont="1" applyFill="1" applyBorder="1" applyAlignment="1">
      <alignment horizontal="left" vertical="top" wrapText="1"/>
    </xf>
    <xf numFmtId="0" fontId="0" fillId="0" borderId="0" xfId="0" applyFill="1" applyBorder="1" applyAlignment="1">
      <alignment wrapText="1"/>
    </xf>
    <xf numFmtId="0" fontId="0" fillId="0" borderId="0" xfId="0" applyFill="1" applyAlignment="1">
      <alignment/>
    </xf>
    <xf numFmtId="0" fontId="17" fillId="0" borderId="32" xfId="0" applyFont="1" applyFill="1" applyBorder="1" applyAlignment="1">
      <alignment horizontal="left" vertical="center"/>
    </xf>
    <xf numFmtId="4" fontId="1" fillId="0" borderId="64" xfId="0" applyNumberFormat="1" applyFont="1" applyFill="1" applyBorder="1" applyAlignment="1">
      <alignment/>
    </xf>
    <xf numFmtId="4" fontId="1" fillId="0" borderId="76" xfId="0" applyNumberFormat="1" applyFont="1" applyFill="1" applyBorder="1" applyAlignment="1">
      <alignment/>
    </xf>
    <xf numFmtId="4" fontId="1" fillId="0" borderId="77" xfId="0" applyNumberFormat="1" applyFont="1" applyFill="1" applyBorder="1" applyAlignment="1">
      <alignment/>
    </xf>
    <xf numFmtId="4" fontId="1" fillId="0" borderId="57" xfId="0" applyNumberFormat="1" applyFont="1" applyFill="1" applyBorder="1" applyAlignment="1">
      <alignment/>
    </xf>
    <xf numFmtId="4" fontId="8" fillId="0" borderId="78" xfId="0" applyNumberFormat="1" applyFont="1" applyFill="1" applyBorder="1" applyAlignment="1">
      <alignment/>
    </xf>
    <xf numFmtId="4" fontId="8" fillId="0" borderId="24" xfId="0" applyNumberFormat="1" applyFont="1" applyFill="1" applyBorder="1" applyAlignment="1">
      <alignment/>
    </xf>
    <xf numFmtId="4" fontId="1" fillId="0" borderId="61" xfId="0" applyNumberFormat="1" applyFont="1" applyFill="1" applyBorder="1" applyAlignment="1">
      <alignment/>
    </xf>
    <xf numFmtId="4" fontId="0" fillId="0" borderId="21" xfId="0" applyNumberFormat="1" applyBorder="1" applyAlignment="1">
      <alignment/>
    </xf>
    <xf numFmtId="0" fontId="25" fillId="33" borderId="32" xfId="0" applyFont="1" applyFill="1" applyBorder="1" applyAlignment="1">
      <alignment horizontal="left" vertical="center"/>
    </xf>
    <xf numFmtId="4" fontId="17" fillId="0" borderId="79" xfId="0" applyNumberFormat="1" applyFont="1" applyFill="1" applyBorder="1" applyAlignment="1">
      <alignment horizontal="right" vertical="center"/>
    </xf>
    <xf numFmtId="0" fontId="8" fillId="0" borderId="0" xfId="0" applyFont="1" applyFill="1" applyAlignment="1">
      <alignment/>
    </xf>
    <xf numFmtId="0" fontId="0" fillId="0" borderId="1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60" xfId="0" applyFont="1" applyBorder="1" applyAlignment="1">
      <alignment/>
    </xf>
    <xf numFmtId="0" fontId="1" fillId="0" borderId="15" xfId="0" applyFont="1" applyBorder="1" applyAlignment="1">
      <alignment/>
    </xf>
    <xf numFmtId="0" fontId="1" fillId="0" borderId="12" xfId="0" applyFont="1" applyBorder="1" applyAlignment="1">
      <alignment/>
    </xf>
    <xf numFmtId="0" fontId="1" fillId="0" borderId="20" xfId="0" applyFont="1" applyBorder="1" applyAlignment="1">
      <alignment/>
    </xf>
    <xf numFmtId="0" fontId="1" fillId="0" borderId="0" xfId="0" applyFont="1" applyFill="1" applyAlignment="1">
      <alignment/>
    </xf>
    <xf numFmtId="4" fontId="0" fillId="33" borderId="66" xfId="0" applyNumberFormat="1" applyFill="1" applyBorder="1" applyAlignment="1" quotePrefix="1">
      <alignment/>
    </xf>
    <xf numFmtId="4" fontId="11" fillId="34" borderId="80" xfId="0" applyNumberFormat="1" applyFont="1" applyFill="1" applyBorder="1" applyAlignment="1">
      <alignment vertical="center"/>
    </xf>
    <xf numFmtId="0" fontId="11" fillId="0" borderId="81" xfId="0" applyFont="1" applyFill="1" applyBorder="1" applyAlignment="1">
      <alignment horizontal="right" vertical="top"/>
    </xf>
    <xf numFmtId="0" fontId="11" fillId="0" borderId="45" xfId="0" applyFont="1" applyFill="1" applyBorder="1" applyAlignment="1">
      <alignment horizontal="left" vertical="center"/>
    </xf>
    <xf numFmtId="0" fontId="5" fillId="0" borderId="0" xfId="0" applyFont="1" applyBorder="1" applyAlignment="1">
      <alignment/>
    </xf>
    <xf numFmtId="0" fontId="1" fillId="0" borderId="15" xfId="0" applyFont="1" applyFill="1" applyBorder="1" applyAlignment="1">
      <alignment/>
    </xf>
    <xf numFmtId="0" fontId="1" fillId="0" borderId="12" xfId="0" applyFont="1" applyFill="1" applyBorder="1" applyAlignment="1">
      <alignment/>
    </xf>
    <xf numFmtId="0" fontId="1" fillId="0" borderId="20" xfId="0" applyFont="1" applyFill="1" applyBorder="1" applyAlignment="1">
      <alignment/>
    </xf>
    <xf numFmtId="4" fontId="0" fillId="0" borderId="82" xfId="0" applyNumberFormat="1" applyFill="1" applyBorder="1" applyAlignment="1">
      <alignment/>
    </xf>
    <xf numFmtId="4" fontId="0" fillId="0" borderId="19" xfId="0" applyNumberFormat="1" applyFill="1" applyBorder="1" applyAlignment="1">
      <alignment/>
    </xf>
    <xf numFmtId="0" fontId="0" fillId="0" borderId="17" xfId="0" applyFill="1" applyBorder="1" applyAlignment="1">
      <alignment/>
    </xf>
    <xf numFmtId="4" fontId="1" fillId="0" borderId="16" xfId="0" applyNumberFormat="1" applyFont="1" applyFill="1" applyBorder="1" applyAlignment="1">
      <alignment/>
    </xf>
    <xf numFmtId="4" fontId="1" fillId="0" borderId="13" xfId="0" applyNumberFormat="1" applyFont="1" applyFill="1" applyBorder="1" applyAlignment="1">
      <alignment/>
    </xf>
    <xf numFmtId="0" fontId="0" fillId="0" borderId="18" xfId="0" applyFill="1" applyBorder="1" applyAlignment="1">
      <alignment/>
    </xf>
    <xf numFmtId="4" fontId="1" fillId="0" borderId="0" xfId="0" applyNumberFormat="1" applyFont="1" applyFill="1" applyBorder="1" applyAlignment="1">
      <alignment/>
    </xf>
    <xf numFmtId="0" fontId="1" fillId="0" borderId="55" xfId="0" applyFont="1" applyFill="1" applyBorder="1" applyAlignment="1">
      <alignment/>
    </xf>
    <xf numFmtId="0" fontId="0" fillId="0" borderId="10" xfId="0" applyFont="1" applyFill="1" applyBorder="1" applyAlignment="1">
      <alignment/>
    </xf>
    <xf numFmtId="0" fontId="1" fillId="0" borderId="0" xfId="0" applyFont="1" applyFill="1" applyBorder="1" applyAlignment="1">
      <alignment/>
    </xf>
    <xf numFmtId="0" fontId="5" fillId="0" borderId="0" xfId="0" applyFont="1" applyFill="1" applyBorder="1" applyAlignment="1">
      <alignment/>
    </xf>
    <xf numFmtId="0" fontId="15" fillId="0" borderId="63" xfId="0" applyFont="1" applyFill="1" applyBorder="1" applyAlignment="1">
      <alignment horizontal="left" vertical="center"/>
    </xf>
    <xf numFmtId="4" fontId="15" fillId="0" borderId="27" xfId="0" applyNumberFormat="1" applyFont="1" applyFill="1" applyBorder="1" applyAlignment="1">
      <alignment horizontal="right" vertical="center"/>
    </xf>
    <xf numFmtId="4" fontId="15" fillId="0" borderId="52" xfId="0" applyNumberFormat="1" applyFont="1" applyFill="1" applyBorder="1" applyAlignment="1">
      <alignment horizontal="right" vertical="center"/>
    </xf>
    <xf numFmtId="183" fontId="25" fillId="0" borderId="12" xfId="0" applyNumberFormat="1" applyFont="1" applyFill="1" applyBorder="1" applyAlignment="1">
      <alignment horizontal="right" vertical="center"/>
    </xf>
    <xf numFmtId="183" fontId="25" fillId="0" borderId="17" xfId="0" applyNumberFormat="1" applyFont="1" applyFill="1" applyBorder="1" applyAlignment="1">
      <alignment horizontal="right" vertical="center"/>
    </xf>
    <xf numFmtId="4" fontId="25" fillId="0" borderId="20" xfId="0" applyNumberFormat="1" applyFont="1" applyFill="1" applyBorder="1" applyAlignment="1">
      <alignment horizontal="right" vertical="center"/>
    </xf>
    <xf numFmtId="4" fontId="25" fillId="0" borderId="51" xfId="0" applyNumberFormat="1" applyFont="1" applyFill="1" applyBorder="1" applyAlignment="1">
      <alignment horizontal="right" vertical="center"/>
    </xf>
    <xf numFmtId="0" fontId="26" fillId="0" borderId="32" xfId="0" applyFont="1" applyFill="1" applyBorder="1" applyAlignment="1">
      <alignment horizontal="left" vertical="center"/>
    </xf>
    <xf numFmtId="4" fontId="25" fillId="0" borderId="27" xfId="0" applyNumberFormat="1" applyFont="1" applyFill="1" applyBorder="1" applyAlignment="1">
      <alignment horizontal="right" vertical="center"/>
    </xf>
    <xf numFmtId="4" fontId="25" fillId="0" borderId="52" xfId="0" applyNumberFormat="1" applyFont="1" applyFill="1" applyBorder="1" applyAlignment="1">
      <alignment horizontal="right" vertical="center"/>
    </xf>
    <xf numFmtId="4" fontId="11" fillId="34" borderId="0" xfId="0" applyNumberFormat="1" applyFont="1" applyFill="1" applyBorder="1" applyAlignment="1">
      <alignment vertical="center"/>
    </xf>
    <xf numFmtId="0" fontId="11" fillId="0" borderId="48" xfId="0" applyFont="1" applyFill="1" applyBorder="1" applyAlignment="1">
      <alignment horizontal="right" vertical="top"/>
    </xf>
    <xf numFmtId="4" fontId="11" fillId="34" borderId="74" xfId="0" applyNumberFormat="1" applyFont="1" applyFill="1" applyBorder="1" applyAlignment="1">
      <alignment vertical="center"/>
    </xf>
    <xf numFmtId="4" fontId="11" fillId="34" borderId="69" xfId="0" applyNumberFormat="1" applyFont="1" applyFill="1" applyBorder="1" applyAlignment="1">
      <alignment vertical="center"/>
    </xf>
    <xf numFmtId="4" fontId="11" fillId="34" borderId="54" xfId="0" applyNumberFormat="1" applyFont="1" applyFill="1" applyBorder="1" applyAlignment="1">
      <alignment vertical="center"/>
    </xf>
    <xf numFmtId="4" fontId="11" fillId="34" borderId="24" xfId="0" applyNumberFormat="1" applyFont="1" applyFill="1" applyBorder="1" applyAlignment="1">
      <alignment vertical="center"/>
    </xf>
    <xf numFmtId="4" fontId="11" fillId="34" borderId="83" xfId="0" applyNumberFormat="1" applyFont="1" applyFill="1" applyBorder="1" applyAlignment="1">
      <alignment vertical="center"/>
    </xf>
    <xf numFmtId="0" fontId="16" fillId="0" borderId="19" xfId="0" applyFont="1" applyFill="1" applyBorder="1" applyAlignment="1">
      <alignment horizontal="left" vertical="center"/>
    </xf>
    <xf numFmtId="183" fontId="18" fillId="0" borderId="61" xfId="0" applyNumberFormat="1" applyFont="1" applyFill="1" applyBorder="1" applyAlignment="1">
      <alignment horizontal="left" vertical="top" wrapText="1"/>
    </xf>
    <xf numFmtId="4" fontId="17" fillId="0" borderId="62" xfId="0" applyNumberFormat="1" applyFont="1" applyFill="1" applyBorder="1" applyAlignment="1">
      <alignment horizontal="right" vertical="center"/>
    </xf>
    <xf numFmtId="4" fontId="11" fillId="34" borderId="61" xfId="0" applyNumberFormat="1" applyFont="1" applyFill="1" applyBorder="1" applyAlignment="1">
      <alignment vertical="center"/>
    </xf>
    <xf numFmtId="4" fontId="17" fillId="0" borderId="54" xfId="0" applyNumberFormat="1" applyFont="1" applyFill="1" applyBorder="1" applyAlignment="1">
      <alignment horizontal="right" vertical="center"/>
    </xf>
    <xf numFmtId="0" fontId="16" fillId="0" borderId="39" xfId="0" applyFont="1" applyFill="1" applyBorder="1" applyAlignment="1">
      <alignment horizontal="left" vertical="top"/>
    </xf>
    <xf numFmtId="0" fontId="16" fillId="0" borderId="29" xfId="0" applyFont="1" applyFill="1" applyBorder="1" applyAlignment="1">
      <alignment horizontal="left" vertical="top"/>
    </xf>
    <xf numFmtId="183" fontId="18" fillId="0" borderId="19" xfId="0" applyNumberFormat="1" applyFont="1" applyFill="1" applyBorder="1" applyAlignment="1">
      <alignment horizontal="left" vertical="top" wrapText="1"/>
    </xf>
    <xf numFmtId="0" fontId="16" fillId="0" borderId="29" xfId="0" applyFont="1" applyFill="1" applyBorder="1" applyAlignment="1">
      <alignment horizontal="left" vertical="center"/>
    </xf>
    <xf numFmtId="0" fontId="11" fillId="0" borderId="28" xfId="0" applyFont="1" applyFill="1" applyBorder="1" applyAlignment="1">
      <alignment horizontal="left" vertical="center"/>
    </xf>
    <xf numFmtId="4" fontId="17" fillId="0" borderId="64" xfId="0" applyNumberFormat="1" applyFont="1" applyFill="1" applyBorder="1" applyAlignment="1">
      <alignment horizontal="right" vertical="center"/>
    </xf>
    <xf numFmtId="4" fontId="11" fillId="34" borderId="83" xfId="0" applyNumberFormat="1" applyFont="1" applyFill="1" applyBorder="1" applyAlignment="1">
      <alignment horizontal="right" vertical="center"/>
    </xf>
    <xf numFmtId="0" fontId="18" fillId="0" borderId="62" xfId="0" applyFont="1" applyFill="1" applyBorder="1" applyAlignment="1">
      <alignment horizontal="left" vertical="top" wrapText="1" shrinkToFit="1"/>
    </xf>
    <xf numFmtId="0" fontId="16" fillId="0" borderId="37" xfId="0" applyFont="1" applyFill="1" applyBorder="1" applyAlignment="1">
      <alignment horizontal="left" vertical="center"/>
    </xf>
    <xf numFmtId="0" fontId="0" fillId="0" borderId="25" xfId="0" applyFont="1" applyBorder="1" applyAlignment="1">
      <alignment/>
    </xf>
    <xf numFmtId="0" fontId="25" fillId="0" borderId="38" xfId="0" applyFont="1" applyFill="1" applyBorder="1" applyAlignment="1">
      <alignment horizontal="left" vertical="center"/>
    </xf>
    <xf numFmtId="0" fontId="25" fillId="0" borderId="32" xfId="0" applyFont="1" applyFill="1" applyBorder="1" applyAlignment="1">
      <alignment horizontal="left" vertical="center"/>
    </xf>
    <xf numFmtId="0" fontId="15" fillId="0" borderId="71" xfId="0" applyFont="1" applyFill="1" applyBorder="1" applyAlignment="1">
      <alignment horizontal="left" vertical="center"/>
    </xf>
    <xf numFmtId="0" fontId="17" fillId="0" borderId="48" xfId="0" applyFont="1" applyFill="1" applyBorder="1" applyAlignment="1">
      <alignment horizontal="left" vertical="center"/>
    </xf>
    <xf numFmtId="4" fontId="25" fillId="0" borderId="80" xfId="0" applyNumberFormat="1" applyFont="1" applyFill="1" applyBorder="1" applyAlignment="1">
      <alignment horizontal="right" vertical="center"/>
    </xf>
    <xf numFmtId="4" fontId="25" fillId="0" borderId="18" xfId="0" applyNumberFormat="1" applyFont="1" applyFill="1" applyBorder="1" applyAlignment="1">
      <alignment horizontal="right" vertical="center"/>
    </xf>
    <xf numFmtId="4" fontId="25" fillId="0" borderId="12" xfId="0" applyNumberFormat="1" applyFont="1" applyFill="1" applyBorder="1" applyAlignment="1">
      <alignment horizontal="right" vertical="center"/>
    </xf>
    <xf numFmtId="0" fontId="0" fillId="35" borderId="0" xfId="0" applyFill="1" applyAlignment="1">
      <alignment/>
    </xf>
    <xf numFmtId="0" fontId="1" fillId="0" borderId="13" xfId="0" applyFont="1" applyBorder="1" applyAlignment="1">
      <alignment horizontal="center"/>
    </xf>
    <xf numFmtId="0" fontId="1" fillId="0" borderId="13" xfId="0" applyFont="1" applyFill="1" applyBorder="1" applyAlignment="1">
      <alignment horizontal="center"/>
    </xf>
    <xf numFmtId="0" fontId="16" fillId="0" borderId="64" xfId="0" applyFont="1" applyFill="1" applyBorder="1" applyAlignment="1">
      <alignment horizontal="left" vertical="center"/>
    </xf>
    <xf numFmtId="4" fontId="11" fillId="34" borderId="68" xfId="0" applyNumberFormat="1" applyFont="1" applyFill="1" applyBorder="1" applyAlignment="1">
      <alignment vertical="center"/>
    </xf>
    <xf numFmtId="4" fontId="1" fillId="0" borderId="12" xfId="0" applyNumberFormat="1" applyFont="1" applyFill="1" applyBorder="1" applyAlignment="1">
      <alignment/>
    </xf>
    <xf numFmtId="0" fontId="0" fillId="0" borderId="11" xfId="0" applyFont="1" applyFill="1" applyBorder="1" applyAlignment="1">
      <alignment/>
    </xf>
    <xf numFmtId="0" fontId="68" fillId="0" borderId="0" xfId="0" applyFont="1" applyFill="1" applyAlignment="1">
      <alignment/>
    </xf>
    <xf numFmtId="4" fontId="11" fillId="34" borderId="32" xfId="0" applyNumberFormat="1" applyFont="1" applyFill="1" applyBorder="1" applyAlignment="1">
      <alignment vertical="center"/>
    </xf>
    <xf numFmtId="4" fontId="11" fillId="34" borderId="71" xfId="0" applyNumberFormat="1" applyFont="1" applyFill="1" applyBorder="1" applyAlignment="1">
      <alignment vertical="center"/>
    </xf>
    <xf numFmtId="4" fontId="11" fillId="34" borderId="49" xfId="0" applyNumberFormat="1" applyFont="1" applyFill="1" applyBorder="1" applyAlignment="1">
      <alignment vertical="center"/>
    </xf>
    <xf numFmtId="4" fontId="11" fillId="34" borderId="63" xfId="0" applyNumberFormat="1" applyFont="1" applyFill="1" applyBorder="1" applyAlignment="1">
      <alignment vertical="center"/>
    </xf>
    <xf numFmtId="0" fontId="0" fillId="0" borderId="60" xfId="0" applyBorder="1" applyAlignment="1">
      <alignment/>
    </xf>
    <xf numFmtId="4" fontId="17" fillId="0" borderId="78" xfId="0" applyNumberFormat="1" applyFont="1" applyFill="1" applyBorder="1" applyAlignment="1">
      <alignment horizontal="right" vertical="center"/>
    </xf>
    <xf numFmtId="0" fontId="18" fillId="0" borderId="62" xfId="0" applyFont="1" applyFill="1" applyBorder="1" applyAlignment="1">
      <alignment horizontal="left" vertical="top" wrapText="1"/>
    </xf>
    <xf numFmtId="4" fontId="17" fillId="0" borderId="67" xfId="0" applyNumberFormat="1" applyFont="1" applyFill="1" applyBorder="1" applyAlignment="1">
      <alignment horizontal="right" vertical="center"/>
    </xf>
    <xf numFmtId="4" fontId="11" fillId="34" borderId="60" xfId="0" applyNumberFormat="1" applyFont="1" applyFill="1" applyBorder="1" applyAlignment="1">
      <alignment horizontal="right" vertical="center"/>
    </xf>
    <xf numFmtId="4" fontId="11" fillId="34" borderId="62" xfId="0" applyNumberFormat="1" applyFont="1" applyFill="1" applyBorder="1" applyAlignment="1">
      <alignment vertical="center"/>
    </xf>
    <xf numFmtId="0" fontId="18" fillId="0" borderId="21" xfId="0" applyFont="1" applyFill="1" applyBorder="1" applyAlignment="1">
      <alignment horizontal="left" vertical="top" wrapText="1"/>
    </xf>
    <xf numFmtId="4" fontId="11" fillId="34" borderId="77" xfId="0" applyNumberFormat="1" applyFont="1" applyFill="1" applyBorder="1" applyAlignment="1">
      <alignment vertical="center"/>
    </xf>
    <xf numFmtId="0" fontId="11" fillId="0" borderId="38" xfId="0" applyFont="1" applyBorder="1" applyAlignment="1">
      <alignment horizontal="right" vertical="top" wrapText="1"/>
    </xf>
    <xf numFmtId="0" fontId="11" fillId="0" borderId="42" xfId="0" applyFont="1" applyBorder="1" applyAlignment="1">
      <alignment horizontal="right" vertical="top" wrapText="1"/>
    </xf>
    <xf numFmtId="4" fontId="12" fillId="0" borderId="13" xfId="0" applyNumberFormat="1" applyFont="1" applyFill="1" applyBorder="1" applyAlignment="1">
      <alignment vertical="center"/>
    </xf>
    <xf numFmtId="4" fontId="12" fillId="0" borderId="51" xfId="0" applyNumberFormat="1" applyFont="1" applyFill="1" applyBorder="1" applyAlignment="1">
      <alignment vertical="center"/>
    </xf>
    <xf numFmtId="0" fontId="17" fillId="0" borderId="0" xfId="0" applyFont="1" applyFill="1" applyBorder="1" applyAlignment="1">
      <alignment vertical="center"/>
    </xf>
    <xf numFmtId="0" fontId="17" fillId="0" borderId="15" xfId="0" applyFont="1" applyFill="1" applyBorder="1" applyAlignment="1">
      <alignment vertical="center"/>
    </xf>
    <xf numFmtId="183" fontId="25" fillId="0" borderId="82" xfId="0" applyNumberFormat="1" applyFont="1" applyFill="1" applyBorder="1" applyAlignment="1">
      <alignment horizontal="right" vertical="center"/>
    </xf>
    <xf numFmtId="4" fontId="17" fillId="0" borderId="21"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wrapText="1"/>
    </xf>
    <xf numFmtId="3" fontId="0" fillId="0" borderId="0" xfId="0" applyNumberFormat="1" applyFill="1" applyBorder="1" applyAlignment="1">
      <alignment/>
    </xf>
    <xf numFmtId="0" fontId="1" fillId="0" borderId="15" xfId="0" applyFont="1" applyFill="1" applyBorder="1" applyAlignment="1">
      <alignment horizontal="center"/>
    </xf>
    <xf numFmtId="0" fontId="0" fillId="0" borderId="10" xfId="0" applyFill="1" applyBorder="1" applyAlignment="1">
      <alignment horizontal="center"/>
    </xf>
    <xf numFmtId="0" fontId="4" fillId="0" borderId="0" xfId="0" applyFont="1" applyFill="1" applyAlignment="1">
      <alignment/>
    </xf>
    <xf numFmtId="0" fontId="0" fillId="0" borderId="0" xfId="0" applyFont="1" applyFill="1" applyBorder="1" applyAlignment="1">
      <alignment/>
    </xf>
    <xf numFmtId="0" fontId="1" fillId="0" borderId="16" xfId="0" applyFont="1" applyFill="1" applyBorder="1" applyAlignment="1">
      <alignment/>
    </xf>
    <xf numFmtId="0" fontId="0" fillId="0" borderId="65" xfId="0" applyFont="1" applyFill="1" applyBorder="1" applyAlignment="1">
      <alignment/>
    </xf>
    <xf numFmtId="0" fontId="1" fillId="0" borderId="13" xfId="0" applyFont="1" applyFill="1" applyBorder="1" applyAlignment="1">
      <alignment/>
    </xf>
    <xf numFmtId="0" fontId="1" fillId="0" borderId="22" xfId="0" applyFont="1" applyFill="1" applyBorder="1" applyAlignment="1">
      <alignment horizontal="left"/>
    </xf>
    <xf numFmtId="0" fontId="8" fillId="0" borderId="18" xfId="0" applyFont="1" applyFill="1" applyBorder="1" applyAlignment="1">
      <alignment/>
    </xf>
    <xf numFmtId="4" fontId="8" fillId="0" borderId="16" xfId="0" applyNumberFormat="1" applyFont="1" applyFill="1" applyBorder="1" applyAlignment="1">
      <alignment/>
    </xf>
    <xf numFmtId="4" fontId="8" fillId="0" borderId="13" xfId="0" applyNumberFormat="1" applyFont="1" applyFill="1" applyBorder="1" applyAlignment="1">
      <alignment/>
    </xf>
    <xf numFmtId="0" fontId="25" fillId="33" borderId="40" xfId="0" applyFont="1" applyFill="1" applyBorder="1" applyAlignment="1">
      <alignment horizontal="left" vertical="center"/>
    </xf>
    <xf numFmtId="4" fontId="11" fillId="34" borderId="50" xfId="0" applyNumberFormat="1" applyFont="1" applyFill="1" applyBorder="1" applyAlignment="1">
      <alignment vertical="center"/>
    </xf>
    <xf numFmtId="0" fontId="0" fillId="0" borderId="79" xfId="0" applyFill="1" applyBorder="1" applyAlignment="1">
      <alignment vertical="top"/>
    </xf>
    <xf numFmtId="4" fontId="1" fillId="0" borderId="51" xfId="0" applyNumberFormat="1" applyFont="1" applyFill="1" applyBorder="1" applyAlignment="1">
      <alignment/>
    </xf>
    <xf numFmtId="0" fontId="1" fillId="0" borderId="12" xfId="0" applyFont="1" applyFill="1" applyBorder="1" applyAlignment="1">
      <alignment/>
    </xf>
    <xf numFmtId="0" fontId="1" fillId="0" borderId="51" xfId="0" applyFont="1" applyBorder="1" applyAlignment="1">
      <alignment/>
    </xf>
    <xf numFmtId="0" fontId="1" fillId="0" borderId="18" xfId="0" applyFont="1" applyBorder="1" applyAlignment="1">
      <alignment/>
    </xf>
    <xf numFmtId="0" fontId="1" fillId="0" borderId="16" xfId="0" applyFont="1" applyBorder="1" applyAlignment="1">
      <alignment/>
    </xf>
    <xf numFmtId="4" fontId="17" fillId="0" borderId="30" xfId="0" applyNumberFormat="1" applyFont="1" applyFill="1" applyBorder="1" applyAlignment="1">
      <alignment horizontal="right" vertical="center"/>
    </xf>
    <xf numFmtId="4" fontId="11" fillId="34" borderId="23" xfId="0" applyNumberFormat="1" applyFont="1" applyFill="1" applyBorder="1" applyAlignment="1">
      <alignment vertical="center"/>
    </xf>
    <xf numFmtId="0" fontId="11" fillId="0" borderId="49" xfId="0" applyFont="1" applyFill="1" applyBorder="1" applyAlignment="1">
      <alignment horizontal="right" vertical="top"/>
    </xf>
    <xf numFmtId="0" fontId="11" fillId="0" borderId="84" xfId="0" applyFont="1" applyFill="1" applyBorder="1" applyAlignment="1">
      <alignment horizontal="right" vertical="center"/>
    </xf>
    <xf numFmtId="0" fontId="11" fillId="0" borderId="35" xfId="0" applyFont="1" applyFill="1" applyBorder="1" applyAlignment="1">
      <alignment horizontal="right" vertical="top"/>
    </xf>
    <xf numFmtId="0" fontId="18" fillId="0" borderId="27" xfId="0" applyFont="1" applyFill="1" applyBorder="1" applyAlignment="1">
      <alignment horizontal="left" vertical="top" wrapText="1"/>
    </xf>
    <xf numFmtId="183" fontId="18" fillId="0" borderId="79" xfId="0" applyNumberFormat="1" applyFont="1" applyFill="1" applyBorder="1" applyAlignment="1">
      <alignment horizontal="left" vertical="top" wrapText="1"/>
    </xf>
    <xf numFmtId="0" fontId="18" fillId="0" borderId="74" xfId="0" applyFont="1" applyFill="1" applyBorder="1" applyAlignment="1">
      <alignment horizontal="left" vertical="top" wrapText="1"/>
    </xf>
    <xf numFmtId="0" fontId="16" fillId="0" borderId="61" xfId="0" applyFont="1" applyFill="1" applyBorder="1" applyAlignment="1">
      <alignment horizontal="left" vertical="top" wrapText="1"/>
    </xf>
    <xf numFmtId="0" fontId="18" fillId="0" borderId="84" xfId="0" applyFont="1" applyFill="1" applyBorder="1" applyAlignment="1">
      <alignment horizontal="left" vertical="top" wrapText="1"/>
    </xf>
    <xf numFmtId="0" fontId="29" fillId="0" borderId="0" xfId="0" applyFont="1" applyFill="1" applyAlignment="1">
      <alignment/>
    </xf>
    <xf numFmtId="4" fontId="17" fillId="0" borderId="69" xfId="0" applyNumberFormat="1" applyFont="1" applyFill="1" applyBorder="1" applyAlignment="1">
      <alignment horizontal="right" vertical="center"/>
    </xf>
    <xf numFmtId="0" fontId="1" fillId="0" borderId="17" xfId="0" applyFont="1" applyBorder="1" applyAlignment="1">
      <alignment/>
    </xf>
    <xf numFmtId="0" fontId="1" fillId="0" borderId="13" xfId="0" applyFont="1" applyBorder="1" applyAlignment="1">
      <alignment/>
    </xf>
    <xf numFmtId="0" fontId="0" fillId="0" borderId="35" xfId="0" applyFill="1" applyBorder="1" applyAlignment="1">
      <alignment/>
    </xf>
    <xf numFmtId="4" fontId="0" fillId="0" borderId="62" xfId="0" applyNumberFormat="1" applyFill="1" applyBorder="1" applyAlignment="1">
      <alignment/>
    </xf>
    <xf numFmtId="4" fontId="0" fillId="0" borderId="53" xfId="0" applyNumberFormat="1" applyFill="1" applyBorder="1" applyAlignment="1">
      <alignment/>
    </xf>
    <xf numFmtId="0" fontId="16" fillId="0" borderId="0" xfId="0" applyFont="1" applyFill="1" applyBorder="1" applyAlignment="1">
      <alignment horizontal="left" vertical="center"/>
    </xf>
    <xf numFmtId="0" fontId="18" fillId="0" borderId="62" xfId="0" applyFont="1" applyFill="1" applyBorder="1" applyAlignment="1">
      <alignment horizontal="left" vertical="top"/>
    </xf>
    <xf numFmtId="4" fontId="17" fillId="0" borderId="66" xfId="0" applyNumberFormat="1" applyFont="1" applyFill="1" applyBorder="1" applyAlignment="1">
      <alignment horizontal="right" vertical="center"/>
    </xf>
    <xf numFmtId="0" fontId="16" fillId="0" borderId="22" xfId="0" applyFont="1" applyFill="1" applyBorder="1" applyAlignment="1">
      <alignment horizontal="left" vertical="top"/>
    </xf>
    <xf numFmtId="0" fontId="0" fillId="0" borderId="14" xfId="0" applyFill="1" applyBorder="1" applyAlignment="1">
      <alignment horizontal="center"/>
    </xf>
    <xf numFmtId="0" fontId="1" fillId="0" borderId="15" xfId="0" applyFont="1" applyFill="1" applyBorder="1" applyAlignment="1">
      <alignment/>
    </xf>
    <xf numFmtId="0" fontId="1" fillId="0" borderId="51" xfId="0" applyFont="1" applyFill="1" applyBorder="1" applyAlignment="1">
      <alignment/>
    </xf>
    <xf numFmtId="0" fontId="1" fillId="0" borderId="18" xfId="0" applyFont="1" applyFill="1" applyBorder="1" applyAlignment="1">
      <alignment/>
    </xf>
    <xf numFmtId="4" fontId="25" fillId="36" borderId="71" xfId="0" applyNumberFormat="1" applyFont="1" applyFill="1" applyBorder="1" applyAlignment="1">
      <alignment horizontal="right" vertical="center"/>
    </xf>
    <xf numFmtId="4" fontId="25" fillId="36" borderId="54" xfId="0" applyNumberFormat="1" applyFont="1" applyFill="1" applyBorder="1" applyAlignment="1">
      <alignment horizontal="right" vertical="center"/>
    </xf>
    <xf numFmtId="0" fontId="16" fillId="0" borderId="36" xfId="0" applyFont="1" applyFill="1" applyBorder="1" applyAlignment="1">
      <alignment horizontal="left" vertical="top" wrapText="1"/>
    </xf>
    <xf numFmtId="0" fontId="18" fillId="0" borderId="50" xfId="0" applyFont="1" applyFill="1" applyBorder="1" applyAlignment="1">
      <alignment horizontal="left" vertical="top" wrapText="1"/>
    </xf>
    <xf numFmtId="0" fontId="16" fillId="0" borderId="47" xfId="0" applyFont="1" applyFill="1" applyBorder="1" applyAlignment="1">
      <alignment horizontal="left" vertical="top"/>
    </xf>
    <xf numFmtId="0" fontId="18" fillId="0" borderId="36" xfId="0" applyFont="1" applyFill="1" applyBorder="1" applyAlignment="1">
      <alignment horizontal="left" vertical="top" wrapText="1"/>
    </xf>
    <xf numFmtId="183" fontId="18" fillId="0" borderId="36" xfId="0" applyNumberFormat="1" applyFont="1" applyFill="1" applyBorder="1" applyAlignment="1">
      <alignment horizontal="left" vertical="top" wrapText="1"/>
    </xf>
    <xf numFmtId="0" fontId="18" fillId="0" borderId="56" xfId="0" applyFont="1" applyFill="1" applyBorder="1" applyAlignment="1">
      <alignment horizontal="left" vertical="top" wrapText="1"/>
    </xf>
    <xf numFmtId="0" fontId="16" fillId="0" borderId="22" xfId="0" applyFont="1" applyFill="1" applyBorder="1" applyAlignment="1">
      <alignment horizontal="left" vertical="center"/>
    </xf>
    <xf numFmtId="0" fontId="11" fillId="0" borderId="36" xfId="0" applyFont="1" applyFill="1" applyBorder="1" applyAlignment="1">
      <alignment horizontal="left" vertical="top" wrapText="1"/>
    </xf>
    <xf numFmtId="0" fontId="11" fillId="0" borderId="42" xfId="0" applyFont="1" applyFill="1" applyBorder="1" applyAlignment="1">
      <alignment horizontal="right" vertical="top" wrapText="1"/>
    </xf>
    <xf numFmtId="4" fontId="17" fillId="0" borderId="64" xfId="0" applyNumberFormat="1" applyFont="1" applyFill="1" applyBorder="1" applyAlignment="1">
      <alignment vertical="center"/>
    </xf>
    <xf numFmtId="4" fontId="11" fillId="34" borderId="66" xfId="0" applyNumberFormat="1" applyFont="1" applyFill="1" applyBorder="1" applyAlignment="1">
      <alignment vertical="center"/>
    </xf>
    <xf numFmtId="0" fontId="16" fillId="0" borderId="11" xfId="0" applyFont="1" applyFill="1" applyBorder="1" applyAlignment="1">
      <alignment horizontal="left" vertical="top"/>
    </xf>
    <xf numFmtId="0" fontId="16" fillId="0" borderId="0" xfId="0" applyFont="1" applyFill="1" applyBorder="1" applyAlignment="1">
      <alignment horizontal="left" vertical="top"/>
    </xf>
    <xf numFmtId="0" fontId="16" fillId="0" borderId="30" xfId="0" applyFont="1" applyBorder="1" applyAlignment="1">
      <alignment/>
    </xf>
    <xf numFmtId="0" fontId="16" fillId="0" borderId="33" xfId="0" applyFont="1" applyFill="1" applyBorder="1" applyAlignment="1">
      <alignment horizontal="left" vertical="center"/>
    </xf>
    <xf numFmtId="0" fontId="18" fillId="0" borderId="73" xfId="0" applyFont="1" applyFill="1" applyBorder="1" applyAlignment="1">
      <alignment horizontal="left" vertical="top" wrapText="1" shrinkToFit="1"/>
    </xf>
    <xf numFmtId="0" fontId="0" fillId="0" borderId="82" xfId="0" applyBorder="1" applyAlignment="1">
      <alignment/>
    </xf>
    <xf numFmtId="0" fontId="18" fillId="0" borderId="11" xfId="0" applyFont="1" applyFill="1" applyBorder="1" applyAlignment="1">
      <alignment horizontal="left" vertical="top" wrapText="1"/>
    </xf>
    <xf numFmtId="0" fontId="11" fillId="0" borderId="23" xfId="0" applyFont="1" applyBorder="1" applyAlignment="1">
      <alignment horizontal="right" vertical="top" wrapText="1"/>
    </xf>
    <xf numFmtId="0" fontId="19" fillId="0" borderId="40" xfId="36" applyFont="1" applyFill="1" applyBorder="1" applyAlignment="1" applyProtection="1">
      <alignment horizontal="right" vertical="top"/>
      <protection/>
    </xf>
    <xf numFmtId="0" fontId="0" fillId="0" borderId="11" xfId="0" applyFill="1" applyBorder="1" applyAlignment="1">
      <alignment horizontal="left" wrapText="1"/>
    </xf>
    <xf numFmtId="0" fontId="1" fillId="0" borderId="20" xfId="0" applyFont="1" applyFill="1" applyBorder="1" applyAlignment="1">
      <alignment/>
    </xf>
    <xf numFmtId="4" fontId="17" fillId="0" borderId="19" xfId="0" applyNumberFormat="1" applyFont="1" applyFill="1" applyBorder="1" applyAlignment="1">
      <alignment horizontal="right" vertical="center"/>
    </xf>
    <xf numFmtId="4" fontId="17" fillId="0" borderId="51" xfId="0" applyNumberFormat="1" applyFont="1" applyFill="1" applyBorder="1" applyAlignment="1">
      <alignment vertical="center"/>
    </xf>
    <xf numFmtId="4" fontId="1" fillId="0" borderId="58" xfId="0" applyNumberFormat="1" applyFont="1" applyFill="1" applyBorder="1" applyAlignment="1">
      <alignment/>
    </xf>
    <xf numFmtId="4" fontId="1" fillId="0" borderId="49" xfId="0" applyNumberFormat="1" applyFont="1" applyFill="1" applyBorder="1" applyAlignment="1">
      <alignment/>
    </xf>
    <xf numFmtId="0" fontId="9" fillId="0" borderId="0" xfId="0" applyFont="1" applyFill="1" applyAlignment="1">
      <alignment/>
    </xf>
    <xf numFmtId="4" fontId="11" fillId="36" borderId="54" xfId="0" applyNumberFormat="1" applyFont="1" applyFill="1" applyBorder="1" applyAlignment="1">
      <alignment horizontal="right" vertical="center"/>
    </xf>
    <xf numFmtId="4" fontId="11" fillId="36" borderId="29" xfId="0" applyNumberFormat="1" applyFont="1" applyFill="1" applyBorder="1" applyAlignment="1">
      <alignment horizontal="right" vertical="center"/>
    </xf>
    <xf numFmtId="4" fontId="11" fillId="36" borderId="58" xfId="0" applyNumberFormat="1" applyFont="1" applyFill="1" applyBorder="1" applyAlignment="1">
      <alignment horizontal="right" vertical="center"/>
    </xf>
    <xf numFmtId="4" fontId="11" fillId="36" borderId="24" xfId="0" applyNumberFormat="1" applyFont="1" applyFill="1" applyBorder="1" applyAlignment="1">
      <alignment horizontal="right" vertical="center"/>
    </xf>
    <xf numFmtId="4" fontId="11" fillId="36" borderId="26" xfId="0" applyNumberFormat="1" applyFont="1" applyFill="1" applyBorder="1" applyAlignment="1">
      <alignment horizontal="right" vertical="center"/>
    </xf>
    <xf numFmtId="0" fontId="0" fillId="0" borderId="19" xfId="0" applyFont="1" applyFill="1" applyBorder="1" applyAlignment="1">
      <alignment/>
    </xf>
    <xf numFmtId="4" fontId="1" fillId="0" borderId="18" xfId="0" applyNumberFormat="1" applyFont="1" applyFill="1" applyBorder="1" applyAlignment="1">
      <alignment/>
    </xf>
    <xf numFmtId="0" fontId="0" fillId="0" borderId="0" xfId="0" applyAlignment="1">
      <alignment vertical="top" wrapText="1"/>
    </xf>
    <xf numFmtId="0" fontId="28" fillId="0" borderId="0" xfId="0" applyFont="1" applyFill="1" applyBorder="1" applyAlignment="1">
      <alignment horizontal="center" vertical="center"/>
    </xf>
    <xf numFmtId="0" fontId="1" fillId="0" borderId="0" xfId="0" applyFont="1" applyFill="1" applyBorder="1" applyAlignment="1">
      <alignment/>
    </xf>
    <xf numFmtId="0" fontId="30" fillId="0" borderId="0" xfId="0" applyFont="1" applyFill="1" applyAlignment="1">
      <alignment/>
    </xf>
    <xf numFmtId="0" fontId="19" fillId="0" borderId="0" xfId="36" applyFont="1" applyFill="1" applyBorder="1" applyAlignment="1" applyProtection="1">
      <alignment horizontal="right" vertical="top"/>
      <protection/>
    </xf>
    <xf numFmtId="0" fontId="19" fillId="0" borderId="42" xfId="36" applyFont="1" applyFill="1" applyBorder="1" applyAlignment="1" applyProtection="1">
      <alignment horizontal="right" vertical="top"/>
      <protection/>
    </xf>
    <xf numFmtId="0" fontId="0" fillId="0" borderId="43" xfId="0" applyBorder="1" applyAlignment="1">
      <alignment/>
    </xf>
    <xf numFmtId="0" fontId="18" fillId="0" borderId="43" xfId="0" applyFont="1" applyFill="1" applyBorder="1" applyAlignment="1">
      <alignment horizontal="left" vertical="top" wrapText="1" shrinkToFit="1"/>
    </xf>
    <xf numFmtId="0" fontId="0" fillId="37" borderId="0" xfId="0" applyFill="1" applyAlignment="1">
      <alignment/>
    </xf>
    <xf numFmtId="0" fontId="0" fillId="0" borderId="0" xfId="0" applyFill="1" applyAlignment="1">
      <alignment horizontal="center"/>
    </xf>
    <xf numFmtId="183" fontId="18" fillId="0" borderId="14" xfId="0" applyNumberFormat="1" applyFont="1" applyFill="1" applyBorder="1" applyAlignment="1">
      <alignment horizontal="left" vertical="top" wrapText="1"/>
    </xf>
    <xf numFmtId="4" fontId="11" fillId="34" borderId="60" xfId="0" applyNumberFormat="1" applyFont="1" applyFill="1" applyBorder="1" applyAlignment="1">
      <alignment vertical="center"/>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4" fontId="15" fillId="0" borderId="16" xfId="0" applyNumberFormat="1" applyFont="1" applyFill="1" applyBorder="1" applyAlignment="1">
      <alignment vertical="center"/>
    </xf>
    <xf numFmtId="0" fontId="1" fillId="0" borderId="13" xfId="0" applyFont="1" applyFill="1" applyBorder="1" applyAlignment="1">
      <alignment horizontal="justify" vertical="top" wrapText="1"/>
    </xf>
    <xf numFmtId="0" fontId="1" fillId="0" borderId="13" xfId="0" applyFont="1" applyFill="1" applyBorder="1" applyAlignment="1">
      <alignment/>
    </xf>
    <xf numFmtId="4" fontId="0" fillId="0" borderId="36" xfId="0" applyNumberFormat="1" applyBorder="1" applyAlignment="1">
      <alignment/>
    </xf>
    <xf numFmtId="4" fontId="0" fillId="0" borderId="52" xfId="0" applyNumberFormat="1" applyBorder="1" applyAlignment="1">
      <alignment/>
    </xf>
    <xf numFmtId="4" fontId="0" fillId="33" borderId="12" xfId="0" applyNumberFormat="1" applyFill="1" applyBorder="1" applyAlignment="1">
      <alignment/>
    </xf>
    <xf numFmtId="4" fontId="0" fillId="0" borderId="12" xfId="0" applyNumberFormat="1" applyBorder="1" applyAlignment="1">
      <alignment/>
    </xf>
    <xf numFmtId="4" fontId="0" fillId="0" borderId="51" xfId="0" applyNumberFormat="1" applyBorder="1" applyAlignment="1">
      <alignment/>
    </xf>
    <xf numFmtId="0" fontId="0" fillId="0" borderId="44" xfId="0" applyFill="1" applyBorder="1" applyAlignment="1">
      <alignment/>
    </xf>
    <xf numFmtId="4" fontId="0" fillId="0" borderId="12" xfId="0" applyNumberFormat="1" applyFill="1" applyBorder="1" applyAlignment="1">
      <alignment/>
    </xf>
    <xf numFmtId="0" fontId="0" fillId="0" borderId="10" xfId="0" applyFont="1" applyFill="1" applyBorder="1" applyAlignment="1">
      <alignment horizontal="right" vertical="top" wrapText="1"/>
    </xf>
    <xf numFmtId="4" fontId="1" fillId="0" borderId="20" xfId="0" applyNumberFormat="1" applyFont="1" applyFill="1" applyBorder="1" applyAlignment="1">
      <alignment/>
    </xf>
    <xf numFmtId="0" fontId="1" fillId="0" borderId="0" xfId="0" applyFont="1" applyBorder="1" applyAlignment="1">
      <alignment horizontal="left"/>
    </xf>
    <xf numFmtId="4" fontId="0" fillId="0" borderId="60" xfId="0" applyNumberFormat="1" applyFill="1" applyBorder="1" applyAlignment="1">
      <alignment/>
    </xf>
    <xf numFmtId="0" fontId="5" fillId="0" borderId="0" xfId="0" applyFont="1" applyFill="1" applyBorder="1" applyAlignment="1">
      <alignment/>
    </xf>
    <xf numFmtId="4" fontId="25" fillId="36" borderId="69" xfId="0" applyNumberFormat="1" applyFont="1" applyFill="1" applyBorder="1" applyAlignment="1">
      <alignment horizontal="right" vertical="center"/>
    </xf>
    <xf numFmtId="0" fontId="11" fillId="0" borderId="38" xfId="0" applyFont="1" applyFill="1" applyBorder="1" applyAlignment="1">
      <alignment horizontal="right" vertical="top" wrapText="1"/>
    </xf>
    <xf numFmtId="0" fontId="0" fillId="0" borderId="35" xfId="0" applyFont="1" applyBorder="1" applyAlignment="1">
      <alignment/>
    </xf>
    <xf numFmtId="0" fontId="1" fillId="0" borderId="32" xfId="0" applyFont="1" applyFill="1" applyBorder="1" applyAlignment="1">
      <alignment/>
    </xf>
    <xf numFmtId="4" fontId="1" fillId="0" borderId="80" xfId="0" applyNumberFormat="1" applyFont="1" applyFill="1" applyBorder="1" applyAlignment="1">
      <alignment/>
    </xf>
    <xf numFmtId="0" fontId="0" fillId="0" borderId="35" xfId="0" applyFont="1" applyFill="1" applyBorder="1" applyAlignment="1">
      <alignment horizontal="right" vertical="top" wrapText="1"/>
    </xf>
    <xf numFmtId="4" fontId="0" fillId="0" borderId="36" xfId="0" applyNumberFormat="1" applyFill="1" applyBorder="1" applyAlignment="1">
      <alignment/>
    </xf>
    <xf numFmtId="0" fontId="0" fillId="0" borderId="41" xfId="0" applyFont="1" applyBorder="1" applyAlignment="1">
      <alignment/>
    </xf>
    <xf numFmtId="0" fontId="0" fillId="0" borderId="40" xfId="0" applyFill="1" applyBorder="1" applyAlignment="1">
      <alignment/>
    </xf>
    <xf numFmtId="0" fontId="1" fillId="0" borderId="48" xfId="0" applyFont="1" applyFill="1" applyBorder="1" applyAlignment="1">
      <alignment/>
    </xf>
    <xf numFmtId="0" fontId="0" fillId="0" borderId="10" xfId="0" applyNumberFormat="1" applyFont="1" applyFill="1" applyBorder="1" applyAlignment="1">
      <alignment/>
    </xf>
    <xf numFmtId="0" fontId="23" fillId="0" borderId="37" xfId="36" applyFont="1" applyFill="1" applyBorder="1" applyAlignment="1" applyProtection="1">
      <alignment vertical="center"/>
      <protection/>
    </xf>
    <xf numFmtId="0" fontId="0" fillId="0" borderId="34" xfId="0" applyBorder="1" applyAlignment="1">
      <alignment/>
    </xf>
    <xf numFmtId="0" fontId="0" fillId="0" borderId="29" xfId="0" applyBorder="1" applyAlignment="1">
      <alignment/>
    </xf>
    <xf numFmtId="0" fontId="0" fillId="0" borderId="29" xfId="0" applyBorder="1" applyAlignment="1">
      <alignment horizontal="left" wrapText="1"/>
    </xf>
    <xf numFmtId="0" fontId="0" fillId="33" borderId="29" xfId="0" applyFill="1" applyBorder="1" applyAlignment="1">
      <alignment/>
    </xf>
    <xf numFmtId="0" fontId="0" fillId="0" borderId="29" xfId="0" applyFill="1" applyBorder="1" applyAlignment="1">
      <alignment/>
    </xf>
    <xf numFmtId="4" fontId="0" fillId="0" borderId="51" xfId="0" applyNumberFormat="1" applyFill="1" applyBorder="1" applyAlignment="1">
      <alignment/>
    </xf>
    <xf numFmtId="0" fontId="1" fillId="0" borderId="0" xfId="0" applyFont="1" applyFill="1" applyBorder="1" applyAlignment="1">
      <alignment horizontal="left"/>
    </xf>
    <xf numFmtId="4" fontId="0" fillId="0" borderId="0" xfId="0" applyNumberFormat="1" applyBorder="1" applyAlignment="1">
      <alignment/>
    </xf>
    <xf numFmtId="0" fontId="1" fillId="0" borderId="39" xfId="0" applyFont="1" applyFill="1" applyBorder="1" applyAlignment="1">
      <alignment horizontal="left"/>
    </xf>
    <xf numFmtId="4" fontId="0" fillId="0" borderId="21" xfId="0" applyNumberFormat="1" applyFill="1" applyBorder="1" applyAlignment="1">
      <alignment/>
    </xf>
    <xf numFmtId="4" fontId="1" fillId="33" borderId="13" xfId="0" applyNumberFormat="1" applyFont="1" applyFill="1" applyBorder="1" applyAlignment="1">
      <alignment/>
    </xf>
    <xf numFmtId="4" fontId="1" fillId="33" borderId="0" xfId="0" applyNumberFormat="1" applyFont="1" applyFill="1" applyBorder="1" applyAlignment="1">
      <alignment/>
    </xf>
    <xf numFmtId="0" fontId="0" fillId="0" borderId="25" xfId="0" applyFont="1" applyFill="1" applyBorder="1" applyAlignment="1">
      <alignment horizontal="right" vertical="top" wrapText="1"/>
    </xf>
    <xf numFmtId="0" fontId="0" fillId="0" borderId="10" xfId="0" applyFill="1" applyBorder="1" applyAlignment="1">
      <alignment horizontal="right"/>
    </xf>
    <xf numFmtId="4" fontId="0" fillId="33" borderId="82" xfId="0" applyNumberFormat="1" applyFill="1" applyBorder="1" applyAlignment="1">
      <alignment/>
    </xf>
    <xf numFmtId="4" fontId="0" fillId="0" borderId="82" xfId="0" applyNumberFormat="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14" fontId="0" fillId="0" borderId="0" xfId="0" applyNumberFormat="1" applyFill="1" applyAlignment="1">
      <alignment/>
    </xf>
    <xf numFmtId="4" fontId="0" fillId="0" borderId="76" xfId="0" applyNumberFormat="1" applyFill="1" applyBorder="1" applyAlignment="1">
      <alignment/>
    </xf>
    <xf numFmtId="0" fontId="0" fillId="0" borderId="62" xfId="0" applyFill="1" applyBorder="1" applyAlignment="1">
      <alignment horizontal="right"/>
    </xf>
    <xf numFmtId="0" fontId="0" fillId="0" borderId="66" xfId="0" applyFill="1" applyBorder="1" applyAlignment="1">
      <alignment horizontal="right"/>
    </xf>
    <xf numFmtId="4" fontId="11" fillId="34" borderId="27" xfId="0" applyNumberFormat="1" applyFont="1" applyFill="1" applyBorder="1" applyAlignment="1">
      <alignment vertical="center"/>
    </xf>
    <xf numFmtId="4" fontId="11" fillId="34" borderId="36" xfId="0" applyNumberFormat="1" applyFont="1" applyFill="1" applyBorder="1" applyAlignment="1">
      <alignment vertical="center"/>
    </xf>
    <xf numFmtId="0" fontId="11" fillId="0" borderId="32" xfId="0" applyFont="1" applyFill="1" applyBorder="1" applyAlignment="1">
      <alignment horizontal="right" vertical="center"/>
    </xf>
    <xf numFmtId="4" fontId="15" fillId="0" borderId="16" xfId="0" applyNumberFormat="1" applyFont="1" applyFill="1" applyBorder="1" applyAlignment="1">
      <alignment horizontal="right" vertical="center"/>
    </xf>
    <xf numFmtId="4" fontId="11" fillId="38" borderId="66" xfId="0" applyNumberFormat="1" applyFont="1" applyFill="1" applyBorder="1" applyAlignment="1">
      <alignment vertical="center"/>
    </xf>
    <xf numFmtId="4" fontId="11" fillId="34" borderId="22" xfId="0" applyNumberFormat="1" applyFont="1" applyFill="1" applyBorder="1" applyAlignment="1">
      <alignment vertical="center"/>
    </xf>
    <xf numFmtId="4" fontId="11" fillId="38" borderId="54" xfId="0" applyNumberFormat="1" applyFont="1" applyFill="1" applyBorder="1" applyAlignment="1">
      <alignment vertical="center"/>
    </xf>
    <xf numFmtId="4" fontId="11" fillId="36" borderId="54" xfId="0" applyNumberFormat="1" applyFont="1" applyFill="1" applyBorder="1" applyAlignment="1">
      <alignment vertical="center"/>
    </xf>
    <xf numFmtId="0" fontId="18" fillId="0" borderId="39" xfId="0" applyFont="1" applyFill="1" applyBorder="1" applyAlignment="1">
      <alignment horizontal="left" vertical="top" wrapText="1"/>
    </xf>
    <xf numFmtId="4" fontId="11" fillId="34" borderId="31" xfId="0" applyNumberFormat="1" applyFont="1" applyFill="1" applyBorder="1" applyAlignment="1">
      <alignment vertical="center"/>
    </xf>
    <xf numFmtId="4" fontId="11" fillId="34" borderId="67" xfId="0" applyNumberFormat="1" applyFont="1" applyFill="1" applyBorder="1" applyAlignment="1">
      <alignment vertical="center"/>
    </xf>
    <xf numFmtId="0" fontId="18" fillId="0" borderId="10" xfId="0" applyFont="1" applyFill="1" applyBorder="1" applyAlignment="1">
      <alignment horizontal="left" vertical="center" wrapText="1"/>
    </xf>
    <xf numFmtId="4" fontId="17" fillId="0" borderId="67" xfId="0" applyNumberFormat="1" applyFont="1" applyFill="1" applyBorder="1" applyAlignment="1">
      <alignment vertical="center"/>
    </xf>
    <xf numFmtId="0" fontId="0" fillId="35" borderId="10" xfId="0" applyFill="1" applyBorder="1" applyAlignment="1">
      <alignment/>
    </xf>
    <xf numFmtId="0" fontId="0" fillId="35" borderId="11" xfId="0" applyFill="1" applyBorder="1" applyAlignment="1">
      <alignment/>
    </xf>
    <xf numFmtId="4" fontId="0" fillId="35" borderId="10" xfId="0" applyNumberFormat="1" applyFill="1" applyBorder="1" applyAlignment="1">
      <alignment/>
    </xf>
    <xf numFmtId="4" fontId="0" fillId="35" borderId="14" xfId="0" applyNumberFormat="1" applyFill="1" applyBorder="1" applyAlignment="1">
      <alignment/>
    </xf>
    <xf numFmtId="0" fontId="18" fillId="0" borderId="60" xfId="0" applyFont="1" applyFill="1" applyBorder="1" applyAlignment="1">
      <alignment horizontal="left" vertical="center"/>
    </xf>
    <xf numFmtId="3" fontId="0" fillId="0" borderId="0" xfId="0" applyNumberFormat="1" applyFont="1" applyFill="1" applyAlignment="1">
      <alignment/>
    </xf>
    <xf numFmtId="0" fontId="11" fillId="0" borderId="22" xfId="0" applyFont="1" applyFill="1" applyBorder="1" applyAlignment="1">
      <alignment horizontal="left" vertical="center"/>
    </xf>
    <xf numFmtId="4" fontId="11" fillId="34" borderId="26" xfId="0" applyNumberFormat="1" applyFont="1" applyFill="1" applyBorder="1" applyAlignment="1">
      <alignment vertical="center"/>
    </xf>
    <xf numFmtId="4" fontId="11" fillId="34" borderId="85" xfId="0" applyNumberFormat="1" applyFont="1" applyFill="1" applyBorder="1" applyAlignment="1">
      <alignment vertical="center"/>
    </xf>
    <xf numFmtId="4" fontId="11" fillId="34" borderId="70" xfId="0" applyNumberFormat="1" applyFont="1" applyFill="1" applyBorder="1" applyAlignment="1">
      <alignment vertical="center"/>
    </xf>
    <xf numFmtId="0" fontId="0" fillId="0" borderId="17" xfId="0" applyFont="1" applyFill="1" applyBorder="1" applyAlignment="1">
      <alignment/>
    </xf>
    <xf numFmtId="0" fontId="0" fillId="0" borderId="14" xfId="0" applyFont="1" applyBorder="1" applyAlignment="1">
      <alignment/>
    </xf>
    <xf numFmtId="0" fontId="0" fillId="0" borderId="25" xfId="0" applyFont="1" applyBorder="1" applyAlignment="1">
      <alignment/>
    </xf>
    <xf numFmtId="4" fontId="0" fillId="33" borderId="19" xfId="0" applyNumberFormat="1" applyFill="1" applyBorder="1" applyAlignment="1">
      <alignment/>
    </xf>
    <xf numFmtId="0" fontId="0" fillId="0" borderId="29" xfId="0" applyFill="1" applyBorder="1" applyAlignment="1">
      <alignment horizontal="left"/>
    </xf>
    <xf numFmtId="0" fontId="1" fillId="0" borderId="51" xfId="0" applyFont="1" applyFill="1" applyBorder="1" applyAlignment="1">
      <alignment/>
    </xf>
    <xf numFmtId="0" fontId="6" fillId="0" borderId="0" xfId="0" applyFont="1" applyFill="1" applyBorder="1" applyAlignment="1">
      <alignment/>
    </xf>
    <xf numFmtId="4" fontId="0" fillId="0" borderId="66" xfId="0" applyNumberFormat="1" applyFill="1" applyBorder="1" applyAlignment="1">
      <alignment/>
    </xf>
    <xf numFmtId="4" fontId="12" fillId="0" borderId="48" xfId="0" applyNumberFormat="1" applyFont="1" applyFill="1" applyBorder="1" applyAlignment="1">
      <alignment horizontal="right" vertical="center"/>
    </xf>
    <xf numFmtId="4" fontId="12" fillId="0" borderId="78" xfId="0" applyNumberFormat="1" applyFont="1" applyFill="1" applyBorder="1" applyAlignment="1">
      <alignment horizontal="right" vertical="center"/>
    </xf>
    <xf numFmtId="4" fontId="12" fillId="0" borderId="47" xfId="0" applyNumberFormat="1" applyFont="1" applyFill="1" applyBorder="1" applyAlignment="1">
      <alignment horizontal="right" vertical="center"/>
    </xf>
    <xf numFmtId="3" fontId="0" fillId="0" borderId="0" xfId="0" applyNumberFormat="1" applyFont="1" applyFill="1" applyAlignment="1">
      <alignment horizontal="right"/>
    </xf>
    <xf numFmtId="4" fontId="0" fillId="0" borderId="11" xfId="0" applyNumberFormat="1" applyFont="1" applyFill="1" applyBorder="1" applyAlignment="1">
      <alignment/>
    </xf>
    <xf numFmtId="0" fontId="0" fillId="0" borderId="0" xfId="0" applyFont="1" applyFill="1" applyBorder="1" applyAlignment="1">
      <alignment/>
    </xf>
    <xf numFmtId="0" fontId="11" fillId="0" borderId="32" xfId="0" applyFont="1" applyBorder="1" applyAlignment="1">
      <alignment horizontal="right" vertical="center" wrapText="1"/>
    </xf>
    <xf numFmtId="0" fontId="0" fillId="0" borderId="60" xfId="0" applyBorder="1" applyAlignment="1">
      <alignment vertical="center"/>
    </xf>
    <xf numFmtId="0" fontId="0" fillId="0" borderId="0" xfId="0" applyAlignment="1">
      <alignment vertical="center"/>
    </xf>
    <xf numFmtId="0" fontId="18" fillId="0" borderId="14" xfId="0" applyFont="1" applyFill="1" applyBorder="1" applyAlignment="1">
      <alignment horizontal="left" vertical="center" wrapText="1"/>
    </xf>
    <xf numFmtId="0" fontId="0" fillId="0" borderId="0" xfId="0" applyFill="1" applyAlignment="1">
      <alignment vertical="center"/>
    </xf>
    <xf numFmtId="0" fontId="0" fillId="0" borderId="19" xfId="0" applyBorder="1" applyAlignment="1">
      <alignment/>
    </xf>
    <xf numFmtId="0" fontId="11" fillId="0" borderId="11" xfId="0" applyFont="1" applyFill="1" applyBorder="1" applyAlignment="1">
      <alignment horizontal="left" vertical="top"/>
    </xf>
    <xf numFmtId="4" fontId="0" fillId="0" borderId="10" xfId="0" applyNumberFormat="1" applyFont="1" applyBorder="1" applyAlignment="1">
      <alignment horizontal="right"/>
    </xf>
    <xf numFmtId="0" fontId="0" fillId="0" borderId="73" xfId="0" applyFont="1" applyBorder="1" applyAlignment="1">
      <alignment/>
    </xf>
    <xf numFmtId="4" fontId="0" fillId="0" borderId="74" xfId="0" applyNumberFormat="1" applyFont="1" applyBorder="1" applyAlignment="1">
      <alignment horizontal="right"/>
    </xf>
    <xf numFmtId="4" fontId="0" fillId="0" borderId="11" xfId="0" applyNumberFormat="1" applyFont="1" applyBorder="1" applyAlignment="1">
      <alignment horizontal="right"/>
    </xf>
    <xf numFmtId="4" fontId="0" fillId="0" borderId="11" xfId="0" applyNumberFormat="1" applyFont="1" applyFill="1" applyBorder="1" applyAlignment="1">
      <alignment horizontal="right"/>
    </xf>
    <xf numFmtId="4" fontId="0" fillId="0" borderId="73" xfId="0" applyNumberFormat="1" applyFont="1" applyFill="1" applyBorder="1" applyAlignment="1">
      <alignment horizontal="right"/>
    </xf>
    <xf numFmtId="4" fontId="0" fillId="0" borderId="10" xfId="0" applyNumberFormat="1" applyFont="1" applyFill="1" applyBorder="1" applyAlignment="1">
      <alignment/>
    </xf>
    <xf numFmtId="4" fontId="0" fillId="0" borderId="19" xfId="0" applyNumberFormat="1" applyFont="1" applyFill="1" applyBorder="1" applyAlignment="1">
      <alignment/>
    </xf>
    <xf numFmtId="4" fontId="1" fillId="0" borderId="12" xfId="0" applyNumberFormat="1" applyFont="1" applyFill="1" applyBorder="1" applyAlignment="1">
      <alignment/>
    </xf>
    <xf numFmtId="0" fontId="1" fillId="0" borderId="13" xfId="0" applyFont="1" applyFill="1" applyBorder="1" applyAlignment="1">
      <alignment/>
    </xf>
    <xf numFmtId="0" fontId="0" fillId="0" borderId="12" xfId="0" applyBorder="1" applyAlignment="1">
      <alignment/>
    </xf>
    <xf numFmtId="0" fontId="0" fillId="0" borderId="20" xfId="0" applyBorder="1" applyAlignment="1">
      <alignment/>
    </xf>
    <xf numFmtId="0" fontId="0" fillId="0" borderId="17" xfId="0" applyFont="1" applyBorder="1" applyAlignment="1">
      <alignment/>
    </xf>
    <xf numFmtId="0" fontId="5" fillId="0" borderId="0" xfId="0" applyFont="1" applyFill="1" applyAlignment="1">
      <alignment/>
    </xf>
    <xf numFmtId="0" fontId="1" fillId="0" borderId="44" xfId="0" applyFont="1" applyBorder="1" applyAlignment="1">
      <alignment horizontal="left"/>
    </xf>
    <xf numFmtId="4" fontId="0" fillId="33" borderId="60" xfId="0" applyNumberFormat="1" applyFill="1" applyBorder="1" applyAlignment="1">
      <alignment/>
    </xf>
    <xf numFmtId="0" fontId="11" fillId="33" borderId="38" xfId="0" applyFont="1" applyFill="1" applyBorder="1" applyAlignment="1">
      <alignment horizontal="right" vertical="top"/>
    </xf>
    <xf numFmtId="0" fontId="9" fillId="0" borderId="0" xfId="0" applyFont="1" applyFill="1" applyAlignment="1">
      <alignment/>
    </xf>
    <xf numFmtId="0" fontId="0" fillId="0" borderId="33" xfId="0" applyFill="1" applyBorder="1" applyAlignment="1">
      <alignment/>
    </xf>
    <xf numFmtId="0" fontId="18" fillId="0" borderId="10" xfId="0" applyFont="1" applyFill="1" applyBorder="1" applyAlignment="1">
      <alignment horizontal="left" vertical="top" wrapText="1"/>
    </xf>
    <xf numFmtId="0" fontId="18" fillId="0" borderId="21" xfId="0" applyFont="1" applyFill="1" applyBorder="1" applyAlignment="1">
      <alignment horizontal="left" vertical="center" wrapText="1"/>
    </xf>
    <xf numFmtId="0" fontId="0" fillId="0" borderId="21" xfId="0" applyFont="1" applyFill="1" applyBorder="1" applyAlignment="1">
      <alignment/>
    </xf>
    <xf numFmtId="0" fontId="0" fillId="0" borderId="19"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4" fontId="1" fillId="0" borderId="17" xfId="0" applyNumberFormat="1" applyFont="1" applyFill="1" applyBorder="1" applyAlignment="1">
      <alignment/>
    </xf>
    <xf numFmtId="0" fontId="0" fillId="0" borderId="28" xfId="0" applyFont="1" applyFill="1" applyBorder="1" applyAlignment="1">
      <alignment horizontal="right" vertical="top" wrapText="1"/>
    </xf>
    <xf numFmtId="0" fontId="0" fillId="0" borderId="28" xfId="0" applyFill="1" applyBorder="1" applyAlignment="1">
      <alignment/>
    </xf>
    <xf numFmtId="0" fontId="1" fillId="0" borderId="67" xfId="0" applyFont="1" applyFill="1" applyBorder="1" applyAlignment="1">
      <alignment/>
    </xf>
    <xf numFmtId="0" fontId="1" fillId="0" borderId="69" xfId="0" applyFont="1" applyFill="1" applyBorder="1" applyAlignment="1">
      <alignment/>
    </xf>
    <xf numFmtId="0" fontId="1" fillId="0" borderId="54" xfId="0" applyFont="1" applyFill="1" applyBorder="1" applyAlignment="1">
      <alignment/>
    </xf>
    <xf numFmtId="0" fontId="1" fillId="0" borderId="83" xfId="0" applyFont="1" applyFill="1" applyBorder="1" applyAlignment="1">
      <alignment/>
    </xf>
    <xf numFmtId="4" fontId="17" fillId="0" borderId="0" xfId="0" applyNumberFormat="1" applyFont="1" applyFill="1" applyBorder="1" applyAlignment="1">
      <alignment horizontal="right" vertical="center"/>
    </xf>
    <xf numFmtId="4" fontId="12" fillId="0" borderId="61" xfId="0" applyNumberFormat="1" applyFont="1" applyFill="1" applyBorder="1" applyAlignment="1">
      <alignment horizontal="right" vertical="center"/>
    </xf>
    <xf numFmtId="4" fontId="0" fillId="0" borderId="10" xfId="0" applyNumberFormat="1" applyFont="1" applyFill="1" applyBorder="1" applyAlignment="1">
      <alignment horizontal="right"/>
    </xf>
    <xf numFmtId="4" fontId="12" fillId="0" borderId="11" xfId="0" applyNumberFormat="1" applyFont="1" applyFill="1" applyBorder="1" applyAlignment="1">
      <alignment horizontal="right" vertical="center"/>
    </xf>
    <xf numFmtId="4" fontId="12" fillId="0" borderId="74" xfId="0" applyNumberFormat="1" applyFont="1" applyFill="1" applyBorder="1" applyAlignment="1">
      <alignment horizontal="right" vertical="center"/>
    </xf>
    <xf numFmtId="183" fontId="25" fillId="0" borderId="20" xfId="0" applyNumberFormat="1" applyFont="1" applyFill="1" applyBorder="1" applyAlignment="1">
      <alignment horizontal="right" vertical="center"/>
    </xf>
    <xf numFmtId="183" fontId="17" fillId="0" borderId="20" xfId="0" applyNumberFormat="1" applyFont="1" applyFill="1" applyBorder="1" applyAlignment="1">
      <alignment horizontal="right" vertical="center"/>
    </xf>
    <xf numFmtId="183" fontId="17" fillId="0" borderId="12" xfId="0" applyNumberFormat="1" applyFont="1" applyFill="1" applyBorder="1" applyAlignment="1">
      <alignment horizontal="right" vertical="center"/>
    </xf>
    <xf numFmtId="183" fontId="17" fillId="0" borderId="17"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11" fillId="0" borderId="24" xfId="0" applyNumberFormat="1" applyFont="1" applyFill="1" applyBorder="1" applyAlignment="1">
      <alignment horizontal="right" vertical="center"/>
    </xf>
    <xf numFmtId="4" fontId="11" fillId="0" borderId="83" xfId="0" applyNumberFormat="1" applyFont="1" applyFill="1" applyBorder="1" applyAlignment="1">
      <alignment horizontal="right" vertical="center"/>
    </xf>
    <xf numFmtId="0" fontId="0" fillId="0" borderId="38" xfId="0" applyFont="1" applyBorder="1" applyAlignment="1">
      <alignment/>
    </xf>
    <xf numFmtId="0" fontId="0" fillId="0" borderId="35" xfId="0" applyBorder="1" applyAlignment="1">
      <alignment/>
    </xf>
    <xf numFmtId="0" fontId="0" fillId="0" borderId="40" xfId="0" applyBorder="1" applyAlignment="1">
      <alignment/>
    </xf>
    <xf numFmtId="0" fontId="0" fillId="0" borderId="22" xfId="0" applyBorder="1" applyAlignment="1">
      <alignment/>
    </xf>
    <xf numFmtId="0" fontId="12" fillId="0" borderId="22" xfId="0" applyFont="1" applyFill="1" applyBorder="1" applyAlignment="1">
      <alignment vertical="center"/>
    </xf>
    <xf numFmtId="0" fontId="25" fillId="0" borderId="22" xfId="0" applyFont="1" applyFill="1" applyBorder="1" applyAlignment="1">
      <alignment vertical="center"/>
    </xf>
    <xf numFmtId="0" fontId="0" fillId="0" borderId="25" xfId="0" applyFont="1" applyFill="1" applyBorder="1" applyAlignment="1">
      <alignment/>
    </xf>
    <xf numFmtId="0" fontId="0" fillId="0" borderId="10" xfId="0" applyFont="1" applyFill="1" applyBorder="1" applyAlignment="1">
      <alignment/>
    </xf>
    <xf numFmtId="4" fontId="1" fillId="0" borderId="23" xfId="0" applyNumberFormat="1" applyFont="1" applyBorder="1" applyAlignment="1">
      <alignment/>
    </xf>
    <xf numFmtId="4" fontId="1" fillId="0" borderId="24" xfId="0" applyNumberFormat="1" applyFont="1" applyBorder="1" applyAlignment="1">
      <alignment/>
    </xf>
    <xf numFmtId="0" fontId="18" fillId="0" borderId="25" xfId="0" applyFont="1" applyFill="1" applyBorder="1" applyAlignment="1">
      <alignment horizontal="left" vertical="top" wrapText="1"/>
    </xf>
    <xf numFmtId="0" fontId="31" fillId="0" borderId="0" xfId="0" applyFont="1" applyAlignment="1">
      <alignment vertical="center"/>
    </xf>
    <xf numFmtId="0" fontId="0" fillId="0" borderId="11" xfId="0" applyFont="1" applyFill="1" applyBorder="1" applyAlignment="1">
      <alignment horizontal="right" vertical="top" wrapText="1"/>
    </xf>
    <xf numFmtId="0" fontId="0" fillId="0" borderId="19" xfId="0" applyFont="1" applyFill="1" applyBorder="1" applyAlignment="1">
      <alignment horizontal="right" vertical="top" wrapText="1"/>
    </xf>
    <xf numFmtId="0" fontId="16" fillId="0" borderId="60" xfId="0" applyFont="1" applyFill="1" applyBorder="1" applyAlignment="1">
      <alignment horizontal="left" vertical="top"/>
    </xf>
    <xf numFmtId="0" fontId="18" fillId="0" borderId="11" xfId="0" applyFont="1" applyFill="1" applyBorder="1" applyAlignment="1">
      <alignment horizontal="left" vertical="top" wrapText="1"/>
    </xf>
    <xf numFmtId="0" fontId="11" fillId="0" borderId="30" xfId="0" applyFont="1" applyFill="1" applyBorder="1" applyAlignment="1">
      <alignment horizontal="center" vertical="center"/>
    </xf>
    <xf numFmtId="0" fontId="18" fillId="0" borderId="34" xfId="0" applyFont="1" applyFill="1" applyBorder="1" applyAlignment="1">
      <alignment horizontal="left" vertical="top"/>
    </xf>
    <xf numFmtId="0" fontId="11" fillId="0" borderId="0" xfId="0" applyFont="1" applyFill="1" applyBorder="1" applyAlignment="1">
      <alignment horizontal="center" vertical="center"/>
    </xf>
    <xf numFmtId="0" fontId="69" fillId="0" borderId="0" xfId="0" applyFont="1" applyFill="1" applyAlignment="1">
      <alignment vertical="center"/>
    </xf>
    <xf numFmtId="0" fontId="25" fillId="0" borderId="0" xfId="0" applyFont="1" applyFill="1" applyBorder="1" applyAlignment="1">
      <alignment vertical="center"/>
    </xf>
    <xf numFmtId="4" fontId="14" fillId="0" borderId="13" xfId="0" applyNumberFormat="1" applyFont="1" applyFill="1" applyBorder="1" applyAlignment="1">
      <alignment/>
    </xf>
    <xf numFmtId="4" fontId="14" fillId="0" borderId="51" xfId="0" applyNumberFormat="1" applyFont="1" applyFill="1" applyBorder="1" applyAlignment="1">
      <alignment/>
    </xf>
    <xf numFmtId="4" fontId="0" fillId="0" borderId="0" xfId="0" applyNumberFormat="1" applyFill="1" applyBorder="1" applyAlignment="1">
      <alignment horizontal="right"/>
    </xf>
    <xf numFmtId="4" fontId="5" fillId="0" borderId="0" xfId="0" applyNumberFormat="1" applyFont="1" applyFill="1" applyBorder="1" applyAlignment="1">
      <alignment/>
    </xf>
    <xf numFmtId="4" fontId="0" fillId="0" borderId="0" xfId="0" applyNumberFormat="1" applyFill="1" applyBorder="1" applyAlignment="1">
      <alignment horizontal="center"/>
    </xf>
    <xf numFmtId="0" fontId="28" fillId="0" borderId="0" xfId="0" applyFont="1" applyAlignment="1">
      <alignment/>
    </xf>
    <xf numFmtId="0" fontId="8" fillId="0" borderId="15" xfId="0" applyFont="1" applyBorder="1" applyAlignment="1">
      <alignment/>
    </xf>
    <xf numFmtId="0" fontId="8" fillId="0" borderId="12" xfId="0" applyFont="1" applyBorder="1" applyAlignment="1">
      <alignment/>
    </xf>
    <xf numFmtId="4" fontId="8" fillId="0" borderId="51" xfId="0" applyNumberFormat="1" applyFont="1" applyFill="1" applyBorder="1" applyAlignment="1">
      <alignment/>
    </xf>
    <xf numFmtId="14" fontId="0" fillId="0" borderId="0" xfId="0" applyNumberFormat="1" applyFill="1" applyAlignment="1">
      <alignment horizontal="right"/>
    </xf>
    <xf numFmtId="14"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3" fontId="0" fillId="0" borderId="0" xfId="0" applyNumberFormat="1" applyAlignment="1">
      <alignment/>
    </xf>
    <xf numFmtId="4" fontId="0" fillId="0" borderId="0" xfId="0" applyNumberFormat="1" applyFill="1" applyAlignment="1">
      <alignment horizontal="right"/>
    </xf>
    <xf numFmtId="0" fontId="8" fillId="0" borderId="0" xfId="0" applyFont="1" applyBorder="1" applyAlignment="1">
      <alignment/>
    </xf>
    <xf numFmtId="4" fontId="8" fillId="0" borderId="0" xfId="0" applyNumberFormat="1" applyFont="1" applyBorder="1" applyAlignment="1">
      <alignment/>
    </xf>
    <xf numFmtId="4" fontId="8" fillId="0" borderId="0" xfId="0" applyNumberFormat="1" applyFont="1" applyFill="1" applyBorder="1" applyAlignment="1">
      <alignment/>
    </xf>
    <xf numFmtId="0" fontId="28" fillId="0" borderId="0" xfId="0" applyFont="1" applyBorder="1" applyAlignment="1">
      <alignment/>
    </xf>
    <xf numFmtId="0" fontId="8" fillId="0" borderId="16" xfId="0" applyFont="1" applyBorder="1" applyAlignment="1">
      <alignment/>
    </xf>
    <xf numFmtId="4" fontId="8" fillId="0" borderId="18" xfId="0" applyNumberFormat="1" applyFont="1" applyFill="1" applyBorder="1" applyAlignment="1">
      <alignment/>
    </xf>
    <xf numFmtId="0" fontId="0" fillId="0" borderId="37" xfId="0" applyBorder="1" applyAlignment="1">
      <alignment/>
    </xf>
    <xf numFmtId="4" fontId="0" fillId="0" borderId="31" xfId="0" applyNumberFormat="1" applyFill="1" applyBorder="1" applyAlignment="1">
      <alignment/>
    </xf>
    <xf numFmtId="0" fontId="0" fillId="0" borderId="15" xfId="0" applyBorder="1" applyAlignment="1">
      <alignment/>
    </xf>
    <xf numFmtId="0" fontId="0" fillId="0" borderId="71" xfId="0" applyBorder="1" applyAlignment="1">
      <alignment/>
    </xf>
    <xf numFmtId="0" fontId="0" fillId="0" borderId="71" xfId="0" applyFill="1" applyBorder="1" applyAlignment="1">
      <alignment/>
    </xf>
    <xf numFmtId="0" fontId="0" fillId="0" borderId="41" xfId="0" applyBorder="1" applyAlignment="1">
      <alignment/>
    </xf>
    <xf numFmtId="4" fontId="0" fillId="0" borderId="75" xfId="0" applyNumberFormat="1" applyFill="1" applyBorder="1" applyAlignment="1">
      <alignment/>
    </xf>
    <xf numFmtId="14" fontId="0" fillId="0" borderId="0" xfId="0" applyNumberFormat="1" applyAlignment="1">
      <alignment/>
    </xf>
    <xf numFmtId="0" fontId="0" fillId="39" borderId="0" xfId="0" applyFill="1" applyAlignment="1">
      <alignment/>
    </xf>
    <xf numFmtId="0" fontId="68" fillId="39" borderId="0" xfId="0" applyFont="1" applyFill="1" applyAlignment="1">
      <alignment/>
    </xf>
    <xf numFmtId="4" fontId="0" fillId="0" borderId="0" xfId="0" applyNumberFormat="1" applyFont="1" applyFill="1" applyAlignment="1">
      <alignment/>
    </xf>
    <xf numFmtId="0" fontId="1" fillId="0" borderId="0" xfId="0" applyFont="1" applyFill="1" applyAlignment="1">
      <alignment/>
    </xf>
    <xf numFmtId="0" fontId="0" fillId="0" borderId="0" xfId="0" applyFont="1" applyBorder="1" applyAlignment="1">
      <alignment wrapText="1"/>
    </xf>
    <xf numFmtId="0" fontId="15" fillId="0" borderId="16" xfId="0" applyFont="1" applyBorder="1" applyAlignment="1">
      <alignment/>
    </xf>
    <xf numFmtId="0" fontId="15" fillId="0" borderId="17" xfId="0" applyFont="1" applyBorder="1" applyAlignment="1">
      <alignment/>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15" fillId="0" borderId="48" xfId="0" applyFont="1" applyFill="1" applyBorder="1" applyAlignment="1">
      <alignment horizontal="left" vertical="center"/>
    </xf>
    <xf numFmtId="0" fontId="21" fillId="0" borderId="44" xfId="0" applyFont="1" applyFill="1" applyBorder="1" applyAlignment="1">
      <alignment horizontal="left" vertical="center"/>
    </xf>
    <xf numFmtId="0" fontId="12"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12" fillId="0" borderId="16" xfId="0" applyFont="1" applyFill="1" applyBorder="1" applyAlignment="1">
      <alignment vertical="center"/>
    </xf>
    <xf numFmtId="0" fontId="24" fillId="0" borderId="17" xfId="0" applyFont="1" applyFill="1" applyBorder="1" applyAlignment="1">
      <alignment vertical="center"/>
    </xf>
    <xf numFmtId="0" fontId="0" fillId="0" borderId="44" xfId="0" applyFill="1" applyBorder="1" applyAlignment="1">
      <alignment vertical="top"/>
    </xf>
    <xf numFmtId="0" fontId="10" fillId="0" borderId="22" xfId="0" applyFont="1" applyFill="1" applyBorder="1" applyAlignment="1">
      <alignment vertical="center" wrapText="1"/>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0" fillId="0" borderId="79" xfId="0" applyFill="1" applyBorder="1" applyAlignment="1">
      <alignment horizontal="justify" vertical="top" wrapText="1"/>
    </xf>
    <xf numFmtId="0" fontId="0" fillId="0" borderId="79" xfId="0" applyFill="1" applyBorder="1" applyAlignment="1">
      <alignment wrapText="1"/>
    </xf>
    <xf numFmtId="0" fontId="0" fillId="0" borderId="0" xfId="0" applyFill="1" applyAlignment="1">
      <alignment/>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79" xfId="0" applyFill="1" applyBorder="1" applyAlignment="1">
      <alignment/>
    </xf>
    <xf numFmtId="0" fontId="0" fillId="0" borderId="0" xfId="0" applyFont="1" applyFill="1" applyAlignment="1">
      <alignment/>
    </xf>
    <xf numFmtId="0" fontId="0" fillId="0" borderId="0" xfId="0" applyFill="1" applyBorder="1" applyAlignment="1">
      <alignment/>
    </xf>
    <xf numFmtId="0" fontId="1" fillId="0" borderId="22" xfId="0" applyFont="1" applyBorder="1" applyAlignment="1">
      <alignment/>
    </xf>
    <xf numFmtId="0" fontId="0" fillId="0" borderId="22" xfId="0" applyBorder="1" applyAlignment="1">
      <alignment/>
    </xf>
    <xf numFmtId="0" fontId="0" fillId="0" borderId="0" xfId="0" applyFill="1" applyAlignment="1">
      <alignment horizontal="left" vertical="top" wrapText="1"/>
    </xf>
    <xf numFmtId="0" fontId="1" fillId="0" borderId="0" xfId="0" applyFont="1" applyAlignment="1">
      <alignment/>
    </xf>
    <xf numFmtId="0" fontId="0" fillId="0" borderId="0" xfId="0" applyFont="1" applyFill="1" applyBorder="1" applyAlignment="1">
      <alignment horizontal="justify" vertical="top" wrapText="1"/>
    </xf>
    <xf numFmtId="0" fontId="0" fillId="0" borderId="0" xfId="0" applyFill="1" applyAlignment="1">
      <alignment horizontal="justify" vertical="top" wrapText="1"/>
    </xf>
    <xf numFmtId="0" fontId="5" fillId="0" borderId="0" xfId="0" applyFont="1" applyFill="1" applyBorder="1" applyAlignment="1">
      <alignment wrapText="1"/>
    </xf>
    <xf numFmtId="0" fontId="1" fillId="0" borderId="22" xfId="0" applyFont="1" applyFill="1" applyBorder="1" applyAlignment="1">
      <alignment wrapText="1"/>
    </xf>
    <xf numFmtId="0" fontId="5" fillId="0" borderId="0" xfId="0" applyFont="1" applyFill="1" applyAlignment="1">
      <alignment horizontal="justify" vertical="top"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16" xfId="0" applyFont="1" applyFill="1" applyBorder="1" applyAlignment="1">
      <alignment horizontal="left"/>
    </xf>
    <xf numFmtId="0" fontId="1" fillId="0" borderId="17" xfId="0" applyFont="1" applyFill="1" applyBorder="1" applyAlignment="1">
      <alignment horizontal="left"/>
    </xf>
    <xf numFmtId="0" fontId="1" fillId="0" borderId="55" xfId="0" applyFont="1" applyFill="1" applyBorder="1" applyAlignment="1">
      <alignment horizontal="left"/>
    </xf>
    <xf numFmtId="0" fontId="1" fillId="0" borderId="16" xfId="0" applyFont="1" applyBorder="1" applyAlignment="1">
      <alignment/>
    </xf>
    <xf numFmtId="0" fontId="0" fillId="0" borderId="18" xfId="0" applyBorder="1" applyAlignment="1">
      <alignment/>
    </xf>
    <xf numFmtId="0" fontId="0" fillId="0" borderId="0" xfId="0" applyAlignment="1">
      <alignment horizontal="justify" vertical="top" wrapText="1"/>
    </xf>
    <xf numFmtId="0" fontId="0" fillId="0" borderId="0" xfId="0" applyAlignment="1">
      <alignment/>
    </xf>
    <xf numFmtId="0" fontId="0" fillId="33" borderId="0" xfId="0" applyFont="1" applyFill="1" applyAlignment="1">
      <alignment horizontal="justify" vertical="top" wrapText="1"/>
    </xf>
    <xf numFmtId="0" fontId="0" fillId="33"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center"/>
    </xf>
    <xf numFmtId="0" fontId="0" fillId="0" borderId="62" xfId="0" applyFill="1" applyBorder="1" applyAlignment="1">
      <alignment horizontal="left"/>
    </xf>
    <xf numFmtId="0" fontId="0" fillId="0" borderId="66" xfId="0" applyFill="1" applyBorder="1" applyAlignment="1">
      <alignment horizontal="left"/>
    </xf>
    <xf numFmtId="0" fontId="0" fillId="0" borderId="33" xfId="0" applyFill="1" applyBorder="1" applyAlignment="1">
      <alignment horizontal="left"/>
    </xf>
    <xf numFmtId="0" fontId="0" fillId="0" borderId="84" xfId="0" applyFill="1"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29" xfId="0" applyFill="1" applyBorder="1" applyAlignment="1">
      <alignment horizontal="left"/>
    </xf>
    <xf numFmtId="0" fontId="0" fillId="0" borderId="76" xfId="0" applyFont="1" applyFill="1" applyBorder="1" applyAlignment="1">
      <alignment horizontal="left"/>
    </xf>
    <xf numFmtId="0" fontId="0" fillId="0" borderId="85" xfId="0" applyFont="1" applyFill="1" applyBorder="1" applyAlignment="1">
      <alignment horizontal="left"/>
    </xf>
    <xf numFmtId="0" fontId="0" fillId="0" borderId="45" xfId="0" applyFont="1" applyFill="1" applyBorder="1" applyAlignment="1">
      <alignment horizontal="left"/>
    </xf>
    <xf numFmtId="0" fontId="1" fillId="0" borderId="18" xfId="0" applyFont="1" applyFill="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55" xfId="0" applyFont="1" applyBorder="1" applyAlignment="1">
      <alignment horizontal="left"/>
    </xf>
    <xf numFmtId="0" fontId="0" fillId="0" borderId="49" xfId="0" applyFill="1" applyBorder="1" applyAlignment="1">
      <alignment horizontal="left"/>
    </xf>
    <xf numFmtId="0" fontId="0" fillId="0" borderId="63" xfId="0" applyFill="1" applyBorder="1" applyAlignment="1">
      <alignment horizontal="left"/>
    </xf>
    <xf numFmtId="0" fontId="0" fillId="0" borderId="79" xfId="0" applyFill="1" applyBorder="1" applyAlignment="1">
      <alignment horizontal="left"/>
    </xf>
    <xf numFmtId="0" fontId="1" fillId="0" borderId="18" xfId="0" applyFont="1" applyBorder="1" applyAlignment="1">
      <alignment horizontal="left"/>
    </xf>
    <xf numFmtId="0" fontId="0" fillId="0" borderId="49" xfId="0" applyFont="1" applyBorder="1" applyAlignment="1">
      <alignment horizontal="left"/>
    </xf>
    <xf numFmtId="0" fontId="0" fillId="0" borderId="66" xfId="0" applyFont="1" applyBorder="1" applyAlignment="1">
      <alignment horizontal="left"/>
    </xf>
    <xf numFmtId="0" fontId="0" fillId="0" borderId="29" xfId="0" applyFont="1" applyBorder="1" applyAlignment="1">
      <alignment horizontal="left"/>
    </xf>
    <xf numFmtId="0" fontId="0" fillId="0" borderId="10" xfId="0" applyFill="1" applyBorder="1" applyAlignment="1">
      <alignment horizontal="left"/>
    </xf>
    <xf numFmtId="0" fontId="0" fillId="0" borderId="0" xfId="0" applyFont="1" applyFill="1" applyBorder="1" applyAlignment="1">
      <alignment horizontal="center" vertical="top" wrapText="1"/>
    </xf>
    <xf numFmtId="0" fontId="0" fillId="0" borderId="0" xfId="0" applyFill="1" applyAlignment="1">
      <alignment horizontal="center" vertical="top" wrapText="1"/>
    </xf>
    <xf numFmtId="0" fontId="5" fillId="0" borderId="0" xfId="0" applyFont="1" applyFill="1" applyAlignment="1">
      <alignment horizontal="left" vertical="top" wrapText="1"/>
    </xf>
    <xf numFmtId="0" fontId="0" fillId="0" borderId="0"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K92"/>
  <sheetViews>
    <sheetView zoomScalePageLayoutView="0" workbookViewId="0" topLeftCell="A67">
      <selection activeCell="A88" sqref="A88"/>
    </sheetView>
  </sheetViews>
  <sheetFormatPr defaultColWidth="9.00390625" defaultRowHeight="12.75"/>
  <cols>
    <col min="1" max="1" width="4.125" style="0" customWidth="1"/>
    <col min="4" max="4" width="12.375" style="0" customWidth="1"/>
    <col min="6" max="6" width="4.50390625" style="0" customWidth="1"/>
    <col min="7" max="7" width="5.50390625" style="0" customWidth="1"/>
    <col min="8" max="8" width="12.375" style="0" customWidth="1"/>
    <col min="9" max="9" width="1.00390625" style="0" customWidth="1"/>
  </cols>
  <sheetData>
    <row r="4" spans="1:9" ht="12.75">
      <c r="A4" s="18">
        <v>1</v>
      </c>
      <c r="B4" s="11" t="s">
        <v>140</v>
      </c>
      <c r="C4" s="11"/>
      <c r="D4" s="11"/>
      <c r="E4" s="11"/>
      <c r="F4" s="33"/>
      <c r="G4" s="33"/>
      <c r="H4" s="33"/>
      <c r="I4" s="33"/>
    </row>
    <row r="5" spans="1:9" ht="12.75">
      <c r="A5" s="18">
        <v>3</v>
      </c>
      <c r="B5" s="54" t="s">
        <v>310</v>
      </c>
      <c r="C5" s="55"/>
      <c r="D5" s="55"/>
      <c r="E5" s="54"/>
      <c r="F5" s="33"/>
      <c r="G5" s="33"/>
      <c r="H5" s="33"/>
      <c r="I5" s="33"/>
    </row>
    <row r="6" spans="1:9" ht="12.75">
      <c r="A6" s="18">
        <v>4</v>
      </c>
      <c r="B6" s="696" t="s">
        <v>104</v>
      </c>
      <c r="C6" s="696"/>
      <c r="D6" s="696"/>
      <c r="E6" s="696"/>
      <c r="F6" s="33"/>
      <c r="G6" s="33"/>
      <c r="H6" s="33"/>
      <c r="I6" s="33"/>
    </row>
    <row r="7" spans="1:9" ht="12.75">
      <c r="A7" s="18">
        <v>5</v>
      </c>
      <c r="B7" s="696" t="s">
        <v>105</v>
      </c>
      <c r="C7" s="696"/>
      <c r="D7" s="696"/>
      <c r="E7" s="696"/>
      <c r="F7" s="33"/>
      <c r="G7" s="33"/>
      <c r="H7" s="33"/>
      <c r="I7" s="33"/>
    </row>
    <row r="8" spans="1:9" ht="12.75">
      <c r="A8" s="18">
        <v>12</v>
      </c>
      <c r="B8" s="55" t="s">
        <v>106</v>
      </c>
      <c r="C8" s="55"/>
      <c r="D8" s="55"/>
      <c r="E8" s="55"/>
      <c r="F8" s="33"/>
      <c r="G8" s="33"/>
      <c r="H8" s="33"/>
      <c r="I8" s="33"/>
    </row>
    <row r="9" spans="1:9" ht="12.75">
      <c r="A9" s="18">
        <v>13</v>
      </c>
      <c r="B9" s="11" t="s">
        <v>107</v>
      </c>
      <c r="C9" s="11"/>
      <c r="D9" s="11"/>
      <c r="E9" s="11"/>
      <c r="F9" s="33"/>
      <c r="G9" s="33"/>
      <c r="H9" s="33"/>
      <c r="I9" s="33"/>
    </row>
    <row r="10" spans="1:9" ht="12.75">
      <c r="A10" s="18">
        <v>15</v>
      </c>
      <c r="B10" s="11" t="s">
        <v>108</v>
      </c>
      <c r="C10" s="11"/>
      <c r="D10" s="11"/>
      <c r="E10" s="11"/>
      <c r="F10" s="33"/>
      <c r="G10" s="33"/>
      <c r="H10" s="33"/>
      <c r="I10" s="33"/>
    </row>
    <row r="11" spans="1:9" ht="12.75">
      <c r="A11" s="18">
        <v>18</v>
      </c>
      <c r="B11" s="11" t="s">
        <v>109</v>
      </c>
      <c r="C11" s="11"/>
      <c r="D11" s="11"/>
      <c r="E11" s="11"/>
      <c r="F11" s="33"/>
      <c r="G11" s="33"/>
      <c r="H11" s="33"/>
      <c r="I11" s="33"/>
    </row>
    <row r="12" spans="1:9" ht="12.75">
      <c r="A12" s="18">
        <v>21</v>
      </c>
      <c r="B12" s="11" t="s">
        <v>110</v>
      </c>
      <c r="C12" s="11"/>
      <c r="D12" s="11"/>
      <c r="E12" s="11"/>
      <c r="F12" s="33"/>
      <c r="G12" s="33"/>
      <c r="H12" s="33"/>
      <c r="I12" s="33"/>
    </row>
    <row r="13" spans="1:9" ht="12.75">
      <c r="A13" s="18">
        <v>22</v>
      </c>
      <c r="B13" s="11" t="s">
        <v>861</v>
      </c>
      <c r="C13" s="11"/>
      <c r="D13" s="11"/>
      <c r="E13" s="11"/>
      <c r="F13" s="33"/>
      <c r="G13" s="33"/>
      <c r="H13" s="33"/>
      <c r="I13" s="33"/>
    </row>
    <row r="14" spans="1:9" ht="12.75">
      <c r="A14" s="18">
        <v>23</v>
      </c>
      <c r="B14" s="11" t="s">
        <v>862</v>
      </c>
      <c r="C14" s="11"/>
      <c r="D14" s="11"/>
      <c r="E14" s="11"/>
      <c r="F14" s="33"/>
      <c r="G14" s="33"/>
      <c r="H14" s="33"/>
      <c r="I14" s="33"/>
    </row>
    <row r="15" spans="1:8" ht="12.75">
      <c r="A15" s="50">
        <v>24</v>
      </c>
      <c r="B15" s="11" t="s">
        <v>281</v>
      </c>
      <c r="C15" s="11"/>
      <c r="D15" s="11"/>
      <c r="E15" s="11"/>
      <c r="F15" s="33"/>
      <c r="G15" s="15"/>
      <c r="H15" s="15"/>
    </row>
    <row r="16" spans="1:10" ht="12.75">
      <c r="A16" s="50">
        <v>25</v>
      </c>
      <c r="B16" s="11" t="s">
        <v>149</v>
      </c>
      <c r="C16" s="11"/>
      <c r="D16" s="11"/>
      <c r="E16" s="11"/>
      <c r="F16" s="33"/>
      <c r="G16" s="15"/>
      <c r="H16" s="15"/>
      <c r="J16" s="21"/>
    </row>
    <row r="17" spans="1:10" ht="12.75">
      <c r="A17" s="50">
        <v>27</v>
      </c>
      <c r="B17" s="55" t="s">
        <v>513</v>
      </c>
      <c r="C17" s="55"/>
      <c r="D17" s="55"/>
      <c r="E17" s="55"/>
      <c r="F17" s="33"/>
      <c r="G17" s="15"/>
      <c r="H17" s="15"/>
      <c r="J17" s="21"/>
    </row>
    <row r="18" spans="1:10" ht="12.75">
      <c r="A18" s="50">
        <v>28</v>
      </c>
      <c r="B18" s="11" t="s">
        <v>467</v>
      </c>
      <c r="C18" s="11"/>
      <c r="D18" s="11"/>
      <c r="E18" s="11"/>
      <c r="F18" s="33"/>
      <c r="G18" s="15"/>
      <c r="H18" s="15"/>
      <c r="J18" s="21"/>
    </row>
    <row r="19" spans="1:10" ht="12.75">
      <c r="A19" s="51">
        <v>29</v>
      </c>
      <c r="B19" s="11" t="s">
        <v>468</v>
      </c>
      <c r="C19" s="11"/>
      <c r="D19" s="11"/>
      <c r="E19" s="11"/>
      <c r="F19" s="33"/>
      <c r="G19" s="15"/>
      <c r="H19" s="15"/>
      <c r="J19" s="21"/>
    </row>
    <row r="20" spans="1:10" ht="12.75">
      <c r="A20" s="51">
        <v>30</v>
      </c>
      <c r="B20" s="11" t="s">
        <v>385</v>
      </c>
      <c r="C20" s="11"/>
      <c r="D20" s="11"/>
      <c r="E20" s="11"/>
      <c r="F20" s="33"/>
      <c r="G20" s="15"/>
      <c r="H20" s="15"/>
      <c r="J20" s="21"/>
    </row>
    <row r="21" spans="1:10" ht="12.75">
      <c r="A21" s="51">
        <v>35</v>
      </c>
      <c r="B21" s="11" t="s">
        <v>673</v>
      </c>
      <c r="C21" s="11"/>
      <c r="D21" s="11"/>
      <c r="E21" s="11"/>
      <c r="F21" s="33"/>
      <c r="G21" s="15"/>
      <c r="H21" s="15"/>
      <c r="J21" s="21"/>
    </row>
    <row r="22" spans="1:10" ht="12.75">
      <c r="A22" s="51">
        <v>36</v>
      </c>
      <c r="B22" s="11" t="s">
        <v>612</v>
      </c>
      <c r="C22" s="11"/>
      <c r="D22" s="11"/>
      <c r="E22" s="11"/>
      <c r="F22" s="33"/>
      <c r="G22" s="15"/>
      <c r="H22" s="15"/>
      <c r="J22" s="21"/>
    </row>
    <row r="23" spans="1:10" ht="12.75">
      <c r="A23" s="51">
        <v>37</v>
      </c>
      <c r="B23" s="11" t="s">
        <v>753</v>
      </c>
      <c r="C23" s="11"/>
      <c r="D23" s="11"/>
      <c r="E23" s="11"/>
      <c r="F23" s="33"/>
      <c r="G23" s="15"/>
      <c r="H23" s="15"/>
      <c r="J23" s="21"/>
    </row>
    <row r="24" spans="1:10" ht="12.75">
      <c r="A24" s="51">
        <v>38</v>
      </c>
      <c r="B24" s="11" t="s">
        <v>342</v>
      </c>
      <c r="C24" s="11"/>
      <c r="D24" s="11"/>
      <c r="E24" s="11"/>
      <c r="F24" s="33"/>
      <c r="G24" s="15"/>
      <c r="H24" s="15"/>
      <c r="J24" s="21"/>
    </row>
    <row r="25" spans="1:10" ht="12.75">
      <c r="A25" s="51">
        <v>39</v>
      </c>
      <c r="B25" s="11" t="s">
        <v>568</v>
      </c>
      <c r="C25" s="11"/>
      <c r="D25" s="11"/>
      <c r="E25" s="11"/>
      <c r="F25" s="33"/>
      <c r="G25" s="15"/>
      <c r="H25" s="15"/>
      <c r="J25" s="21"/>
    </row>
    <row r="26" spans="1:10" ht="12.75">
      <c r="A26" s="50">
        <v>40</v>
      </c>
      <c r="B26" s="22" t="s">
        <v>139</v>
      </c>
      <c r="C26" s="11"/>
      <c r="D26" s="11"/>
      <c r="E26" s="11"/>
      <c r="F26" s="33"/>
      <c r="G26" s="15"/>
      <c r="H26" s="15"/>
      <c r="J26" s="21"/>
    </row>
    <row r="27" spans="1:10" ht="12.75">
      <c r="A27" s="50">
        <v>42</v>
      </c>
      <c r="B27" s="11" t="s">
        <v>793</v>
      </c>
      <c r="C27" s="11"/>
      <c r="D27" s="11"/>
      <c r="E27" s="11"/>
      <c r="F27" s="33"/>
      <c r="G27" s="15"/>
      <c r="H27" s="15"/>
      <c r="J27" s="21"/>
    </row>
    <row r="28" spans="1:10" ht="12.75">
      <c r="A28" s="50">
        <v>43</v>
      </c>
      <c r="B28" s="11" t="s">
        <v>150</v>
      </c>
      <c r="C28" s="11"/>
      <c r="D28" s="11"/>
      <c r="E28" s="11"/>
      <c r="F28" s="33"/>
      <c r="G28" s="15"/>
      <c r="H28" s="22"/>
      <c r="I28" s="11"/>
      <c r="J28" s="55"/>
    </row>
    <row r="29" spans="1:10" ht="12.75">
      <c r="A29" s="50">
        <v>44</v>
      </c>
      <c r="B29" s="11" t="s">
        <v>590</v>
      </c>
      <c r="C29" s="11"/>
      <c r="D29" s="11"/>
      <c r="E29" s="11"/>
      <c r="F29" s="33"/>
      <c r="G29" s="15"/>
      <c r="H29" s="22"/>
      <c r="I29" s="11"/>
      <c r="J29" s="55"/>
    </row>
    <row r="30" spans="1:10" ht="12.75">
      <c r="A30" s="50">
        <v>45</v>
      </c>
      <c r="B30" s="11" t="s">
        <v>207</v>
      </c>
      <c r="C30" s="11"/>
      <c r="D30" s="11"/>
      <c r="E30" s="11"/>
      <c r="F30" s="33"/>
      <c r="G30" s="15"/>
      <c r="H30" s="11"/>
      <c r="I30" s="22"/>
      <c r="J30" s="31"/>
    </row>
    <row r="31" spans="1:11" ht="12.75">
      <c r="A31" s="50">
        <v>48</v>
      </c>
      <c r="B31" s="11" t="s">
        <v>164</v>
      </c>
      <c r="C31" s="11"/>
      <c r="D31" s="11"/>
      <c r="E31" s="11"/>
      <c r="F31" s="33"/>
      <c r="G31" s="15"/>
      <c r="H31" s="13"/>
      <c r="I31" s="15"/>
      <c r="J31" s="23"/>
      <c r="K31" s="15"/>
    </row>
    <row r="32" spans="1:11" ht="12.75">
      <c r="A32" s="50">
        <v>49</v>
      </c>
      <c r="B32" s="11" t="s">
        <v>260</v>
      </c>
      <c r="C32" s="11"/>
      <c r="D32" s="11"/>
      <c r="E32" s="11"/>
      <c r="F32" s="33"/>
      <c r="G32" s="15"/>
      <c r="H32" s="23"/>
      <c r="I32" s="15"/>
      <c r="J32" s="23"/>
      <c r="K32" s="15"/>
    </row>
    <row r="33" spans="1:11" ht="12.75">
      <c r="A33" s="50">
        <v>50</v>
      </c>
      <c r="B33" s="11" t="s">
        <v>189</v>
      </c>
      <c r="C33" s="11"/>
      <c r="D33" s="11"/>
      <c r="E33" s="11"/>
      <c r="F33" s="33"/>
      <c r="G33" s="15"/>
      <c r="H33" s="15"/>
      <c r="I33" s="15"/>
      <c r="J33" s="23"/>
      <c r="K33" s="15"/>
    </row>
    <row r="34" spans="1:11" ht="12.75">
      <c r="A34" s="50">
        <v>51</v>
      </c>
      <c r="B34" s="11" t="s">
        <v>151</v>
      </c>
      <c r="C34" s="11"/>
      <c r="D34" s="11"/>
      <c r="E34" s="11"/>
      <c r="F34" s="33"/>
      <c r="G34" s="15"/>
      <c r="H34" s="13"/>
      <c r="I34" s="15"/>
      <c r="J34" s="23"/>
      <c r="K34" s="15"/>
    </row>
    <row r="35" spans="1:11" ht="12.75">
      <c r="A35" s="50">
        <v>53</v>
      </c>
      <c r="B35" s="11" t="s">
        <v>529</v>
      </c>
      <c r="C35" s="11"/>
      <c r="D35" s="11"/>
      <c r="E35" s="11"/>
      <c r="F35" s="33"/>
      <c r="G35" s="15"/>
      <c r="H35" s="13"/>
      <c r="I35" s="15"/>
      <c r="J35" s="23"/>
      <c r="K35" s="15"/>
    </row>
    <row r="36" spans="1:11" ht="12.75">
      <c r="A36" s="50">
        <v>55</v>
      </c>
      <c r="B36" s="11" t="s">
        <v>754</v>
      </c>
      <c r="C36" s="11"/>
      <c r="D36" s="11"/>
      <c r="E36" s="11"/>
      <c r="F36" s="33"/>
      <c r="G36" s="15"/>
      <c r="H36" s="13"/>
      <c r="I36" s="15"/>
      <c r="J36" s="23"/>
      <c r="K36" s="15"/>
    </row>
    <row r="37" spans="1:11" ht="12.75">
      <c r="A37" s="50">
        <v>57</v>
      </c>
      <c r="B37" s="11" t="s">
        <v>73</v>
      </c>
      <c r="C37" s="11"/>
      <c r="D37" s="11"/>
      <c r="E37" s="11"/>
      <c r="F37" s="33"/>
      <c r="G37" s="15"/>
      <c r="H37" s="15"/>
      <c r="I37" s="15"/>
      <c r="J37" s="23"/>
      <c r="K37" s="15"/>
    </row>
    <row r="38" spans="1:11" ht="12.75">
      <c r="A38" s="50">
        <v>58</v>
      </c>
      <c r="B38" s="11" t="s">
        <v>152</v>
      </c>
      <c r="C38" s="11"/>
      <c r="D38" s="11"/>
      <c r="E38" s="11"/>
      <c r="F38" s="33"/>
      <c r="G38" s="22"/>
      <c r="H38" s="22"/>
      <c r="I38" s="34"/>
      <c r="J38" s="23"/>
      <c r="K38" s="15"/>
    </row>
    <row r="39" spans="1:11" ht="12.75" hidden="1">
      <c r="A39" s="50">
        <v>57</v>
      </c>
      <c r="B39" s="11" t="s">
        <v>357</v>
      </c>
      <c r="C39" s="11"/>
      <c r="D39" s="11"/>
      <c r="E39" s="11"/>
      <c r="F39" s="33"/>
      <c r="G39" s="22"/>
      <c r="H39" s="22"/>
      <c r="I39" s="34"/>
      <c r="J39" s="23"/>
      <c r="K39" s="15"/>
    </row>
    <row r="40" spans="1:11" ht="13.5">
      <c r="A40" s="50">
        <v>60</v>
      </c>
      <c r="B40" s="11" t="s">
        <v>340</v>
      </c>
      <c r="C40" s="11"/>
      <c r="D40" s="11"/>
      <c r="E40" s="11"/>
      <c r="F40" s="33"/>
      <c r="G40" s="22"/>
      <c r="H40" s="52"/>
      <c r="I40" s="34"/>
      <c r="J40" s="23"/>
      <c r="K40" s="15"/>
    </row>
    <row r="41" spans="1:11" ht="13.5">
      <c r="A41" s="50">
        <v>65</v>
      </c>
      <c r="B41" s="11" t="s">
        <v>674</v>
      </c>
      <c r="C41" s="11"/>
      <c r="D41" s="11"/>
      <c r="E41" s="11"/>
      <c r="F41" s="33"/>
      <c r="G41" s="22"/>
      <c r="H41" s="52"/>
      <c r="I41" s="34"/>
      <c r="J41" s="23"/>
      <c r="K41" s="15"/>
    </row>
    <row r="42" spans="1:10" ht="12.75">
      <c r="A42" s="50">
        <v>66</v>
      </c>
      <c r="B42" s="11" t="s">
        <v>153</v>
      </c>
      <c r="C42" s="11"/>
      <c r="D42" s="11"/>
      <c r="E42" s="11"/>
      <c r="F42" s="33"/>
      <c r="G42" s="15"/>
      <c r="J42" s="21"/>
    </row>
    <row r="43" spans="1:7" ht="12.75">
      <c r="A43" s="50">
        <v>69</v>
      </c>
      <c r="B43" s="11" t="s">
        <v>155</v>
      </c>
      <c r="C43" s="11"/>
      <c r="D43" s="11"/>
      <c r="E43" s="11"/>
      <c r="F43" s="33"/>
      <c r="G43" s="15"/>
    </row>
    <row r="44" spans="1:9" ht="12.75" customHeight="1">
      <c r="A44" s="50">
        <v>70</v>
      </c>
      <c r="B44" s="11" t="s">
        <v>187</v>
      </c>
      <c r="C44" s="11"/>
      <c r="D44" s="11"/>
      <c r="E44" s="11"/>
      <c r="F44" s="33"/>
      <c r="G44" s="22"/>
      <c r="H44" s="53"/>
      <c r="I44" s="33"/>
    </row>
    <row r="45" spans="1:9" ht="12.75">
      <c r="A45" s="50">
        <v>71</v>
      </c>
      <c r="B45" s="11" t="s">
        <v>72</v>
      </c>
      <c r="C45" s="11"/>
      <c r="D45" s="11"/>
      <c r="E45" s="11"/>
      <c r="F45" s="33"/>
      <c r="G45" s="33"/>
      <c r="H45" s="33"/>
      <c r="I45" s="33"/>
    </row>
    <row r="46" spans="1:9" ht="12.75">
      <c r="A46" s="50">
        <v>74</v>
      </c>
      <c r="B46" s="11" t="s">
        <v>180</v>
      </c>
      <c r="C46" s="11"/>
      <c r="D46" s="11"/>
      <c r="E46" s="11"/>
      <c r="F46" s="33"/>
      <c r="G46" s="33"/>
      <c r="H46" s="33"/>
      <c r="I46" s="33"/>
    </row>
    <row r="47" spans="1:9" ht="12.75">
      <c r="A47" s="50">
        <v>77</v>
      </c>
      <c r="B47" s="11" t="s">
        <v>266</v>
      </c>
      <c r="C47" s="11"/>
      <c r="D47" s="11"/>
      <c r="E47" s="11"/>
      <c r="F47" s="33"/>
      <c r="G47" s="33"/>
      <c r="H47" s="33"/>
      <c r="I47" s="33"/>
    </row>
    <row r="48" spans="1:9" ht="12.75">
      <c r="A48" s="50">
        <v>78</v>
      </c>
      <c r="B48" s="11" t="s">
        <v>249</v>
      </c>
      <c r="C48" s="11"/>
      <c r="D48" s="11"/>
      <c r="E48" s="11"/>
      <c r="F48" s="33"/>
      <c r="G48" s="33"/>
      <c r="H48" s="33"/>
      <c r="I48" s="33"/>
    </row>
    <row r="49" spans="1:9" ht="12.75">
      <c r="A49" s="50">
        <v>80</v>
      </c>
      <c r="B49" s="11" t="s">
        <v>68</v>
      </c>
      <c r="C49" s="11"/>
      <c r="D49" s="11"/>
      <c r="E49" s="11"/>
      <c r="F49" s="33"/>
      <c r="G49" s="33"/>
      <c r="H49" s="33"/>
      <c r="I49" s="33"/>
    </row>
    <row r="50" spans="1:9" ht="12.75">
      <c r="A50" s="50">
        <v>81</v>
      </c>
      <c r="B50" s="11" t="s">
        <v>552</v>
      </c>
      <c r="C50" s="11"/>
      <c r="D50" s="11"/>
      <c r="E50" s="11"/>
      <c r="F50" s="33"/>
      <c r="G50" s="33"/>
      <c r="H50" s="33"/>
      <c r="I50" s="33"/>
    </row>
    <row r="51" spans="1:9" ht="12.75">
      <c r="A51" s="50">
        <v>82</v>
      </c>
      <c r="B51" s="11" t="s">
        <v>91</v>
      </c>
      <c r="C51" s="11"/>
      <c r="D51" s="11"/>
      <c r="E51" s="11"/>
      <c r="F51" s="33"/>
      <c r="G51" s="33"/>
      <c r="H51" s="33"/>
      <c r="I51" s="33"/>
    </row>
    <row r="52" spans="1:9" ht="12.75">
      <c r="A52" s="50">
        <v>83</v>
      </c>
      <c r="B52" s="11" t="s">
        <v>143</v>
      </c>
      <c r="C52" s="11"/>
      <c r="D52" s="11"/>
      <c r="E52" s="11"/>
      <c r="F52" s="33"/>
      <c r="G52" s="33"/>
      <c r="H52" s="33"/>
      <c r="I52" s="33"/>
    </row>
    <row r="53" spans="1:9" ht="12.75">
      <c r="A53" s="50">
        <v>84</v>
      </c>
      <c r="B53" s="11" t="s">
        <v>622</v>
      </c>
      <c r="C53" s="11"/>
      <c r="D53" s="11"/>
      <c r="E53" s="11"/>
      <c r="F53" s="33"/>
      <c r="G53" s="33"/>
      <c r="H53" s="33"/>
      <c r="I53" s="33"/>
    </row>
    <row r="54" spans="1:9" ht="12.75">
      <c r="A54" s="50">
        <v>85</v>
      </c>
      <c r="B54" s="22" t="s">
        <v>675</v>
      </c>
      <c r="C54" s="11"/>
      <c r="D54" s="11"/>
      <c r="E54" s="11"/>
      <c r="F54" s="33"/>
      <c r="G54" s="33"/>
      <c r="H54" s="33"/>
      <c r="I54" s="33"/>
    </row>
    <row r="55" spans="1:9" ht="12.75">
      <c r="A55" s="50">
        <v>86</v>
      </c>
      <c r="B55" s="11" t="s">
        <v>512</v>
      </c>
      <c r="C55" s="11"/>
      <c r="D55" s="11"/>
      <c r="E55" s="11"/>
      <c r="F55" s="33"/>
      <c r="G55" s="33"/>
      <c r="H55" s="33"/>
      <c r="I55" s="33"/>
    </row>
    <row r="56" spans="1:9" ht="12.75">
      <c r="A56" s="531">
        <v>87</v>
      </c>
      <c r="B56" s="11" t="s">
        <v>252</v>
      </c>
      <c r="C56" s="11"/>
      <c r="D56" s="11"/>
      <c r="E56" s="22"/>
      <c r="F56" s="33"/>
      <c r="G56" s="33"/>
      <c r="H56" s="33"/>
      <c r="I56" s="33"/>
    </row>
    <row r="57" spans="1:2" ht="12.75">
      <c r="A57" s="24">
        <v>88</v>
      </c>
      <c r="B57" s="54" t="s">
        <v>67</v>
      </c>
    </row>
    <row r="58" spans="1:2" ht="12.75">
      <c r="A58" s="24">
        <v>89</v>
      </c>
      <c r="B58" s="55" t="s">
        <v>321</v>
      </c>
    </row>
    <row r="59" spans="1:2" ht="12.75">
      <c r="A59" s="24">
        <v>90</v>
      </c>
      <c r="B59" s="55" t="s">
        <v>216</v>
      </c>
    </row>
    <row r="60" spans="1:2" ht="12.75">
      <c r="A60" s="24">
        <v>91</v>
      </c>
      <c r="B60" s="55" t="s">
        <v>322</v>
      </c>
    </row>
    <row r="61" spans="1:2" ht="12.75">
      <c r="A61" s="24">
        <v>95</v>
      </c>
      <c r="B61" s="55" t="s">
        <v>84</v>
      </c>
    </row>
    <row r="62" spans="1:2" ht="12.75">
      <c r="A62" s="24">
        <v>96</v>
      </c>
      <c r="B62" s="54" t="s">
        <v>173</v>
      </c>
    </row>
    <row r="63" spans="1:2" s="211" customFormat="1" ht="12.75">
      <c r="A63" s="650">
        <v>97</v>
      </c>
      <c r="B63" s="210" t="s">
        <v>85</v>
      </c>
    </row>
    <row r="64" spans="1:2" ht="12.75">
      <c r="A64" s="24">
        <v>98</v>
      </c>
      <c r="B64" s="55" t="s">
        <v>86</v>
      </c>
    </row>
    <row r="65" spans="1:2" ht="12.75">
      <c r="A65" s="24">
        <v>99</v>
      </c>
      <c r="B65" s="55" t="s">
        <v>87</v>
      </c>
    </row>
    <row r="66" spans="1:9" ht="12.75">
      <c r="A66" s="531">
        <v>106</v>
      </c>
      <c r="B66" s="1" t="s">
        <v>316</v>
      </c>
      <c r="C66" s="55"/>
      <c r="D66" s="11"/>
      <c r="E66" s="11"/>
      <c r="F66" s="33"/>
      <c r="G66" s="33"/>
      <c r="H66" s="33"/>
      <c r="I66" s="33"/>
    </row>
    <row r="67" spans="1:9" ht="12.75">
      <c r="A67" s="531">
        <v>107</v>
      </c>
      <c r="B67" s="211" t="s">
        <v>228</v>
      </c>
      <c r="C67" s="55"/>
      <c r="D67" s="11"/>
      <c r="E67" s="11"/>
      <c r="F67" s="33"/>
      <c r="G67" s="33"/>
      <c r="H67" s="33"/>
      <c r="I67" s="33"/>
    </row>
    <row r="68" spans="1:9" ht="12.75">
      <c r="A68" s="531">
        <v>109</v>
      </c>
      <c r="B68" s="11" t="s">
        <v>307</v>
      </c>
      <c r="C68" s="11"/>
      <c r="D68" s="11"/>
      <c r="E68" s="11"/>
      <c r="F68" s="33"/>
      <c r="G68" s="33"/>
      <c r="H68" s="33"/>
      <c r="I68" s="33"/>
    </row>
    <row r="69" spans="1:6" ht="12.75">
      <c r="A69" s="206">
        <v>121</v>
      </c>
      <c r="B69" s="11" t="s">
        <v>308</v>
      </c>
      <c r="C69" s="11"/>
      <c r="D69" s="11"/>
      <c r="E69" s="11"/>
      <c r="F69" s="33"/>
    </row>
    <row r="70" spans="1:6" ht="12.75">
      <c r="A70" s="206">
        <v>145</v>
      </c>
      <c r="B70" s="11" t="s">
        <v>229</v>
      </c>
      <c r="C70" s="11"/>
      <c r="D70" s="11"/>
      <c r="E70" s="11"/>
      <c r="F70" s="33"/>
    </row>
    <row r="71" spans="1:6" ht="12.75">
      <c r="A71" s="206">
        <v>146</v>
      </c>
      <c r="B71" t="s">
        <v>231</v>
      </c>
      <c r="C71" s="11"/>
      <c r="D71" s="11"/>
      <c r="E71" s="11"/>
      <c r="F71" s="33"/>
    </row>
    <row r="72" spans="1:6" ht="12.75">
      <c r="A72" s="206">
        <v>147</v>
      </c>
      <c r="B72" t="s">
        <v>256</v>
      </c>
      <c r="C72" s="11"/>
      <c r="D72" s="11"/>
      <c r="E72" s="11"/>
      <c r="F72" s="33"/>
    </row>
    <row r="73" spans="1:2" ht="12.75">
      <c r="A73" s="24">
        <v>148</v>
      </c>
      <c r="B73" s="1" t="s">
        <v>305</v>
      </c>
    </row>
    <row r="74" spans="1:2" ht="12.75">
      <c r="A74" s="24">
        <v>149</v>
      </c>
      <c r="B74" t="s">
        <v>248</v>
      </c>
    </row>
    <row r="75" spans="1:2" ht="12.75">
      <c r="A75" s="24">
        <v>153</v>
      </c>
      <c r="B75" t="s">
        <v>267</v>
      </c>
    </row>
    <row r="76" spans="1:2" ht="12.75">
      <c r="A76" s="24">
        <v>155</v>
      </c>
      <c r="B76" s="268" t="s">
        <v>939</v>
      </c>
    </row>
    <row r="77" spans="1:2" ht="12.75">
      <c r="A77" s="24">
        <v>156</v>
      </c>
      <c r="B77" t="s">
        <v>941</v>
      </c>
    </row>
    <row r="78" spans="1:3" ht="12.75">
      <c r="A78" s="24">
        <v>171</v>
      </c>
      <c r="B78" s="268" t="s">
        <v>940</v>
      </c>
      <c r="C78" s="268"/>
    </row>
    <row r="79" spans="1:2" ht="12.75">
      <c r="A79" s="24">
        <v>172</v>
      </c>
      <c r="B79" t="s">
        <v>317</v>
      </c>
    </row>
    <row r="80" spans="1:2" ht="12.75">
      <c r="A80" s="24">
        <v>178</v>
      </c>
      <c r="B80" t="s">
        <v>318</v>
      </c>
    </row>
    <row r="81" spans="1:2" ht="12.75">
      <c r="A81" s="24">
        <v>182</v>
      </c>
      <c r="B81" t="s">
        <v>320</v>
      </c>
    </row>
    <row r="82" spans="1:2" ht="12.75">
      <c r="A82" s="24">
        <v>184</v>
      </c>
      <c r="B82" t="s">
        <v>319</v>
      </c>
    </row>
    <row r="83" spans="1:2" ht="12.75">
      <c r="A83" s="24">
        <v>186</v>
      </c>
      <c r="B83" t="s">
        <v>367</v>
      </c>
    </row>
    <row r="84" spans="1:11" ht="12.75">
      <c r="A84" s="24">
        <v>194</v>
      </c>
      <c r="B84" s="21" t="s">
        <v>368</v>
      </c>
      <c r="C84" s="21"/>
      <c r="H84" s="21"/>
      <c r="I84" s="21"/>
      <c r="J84" s="21"/>
      <c r="K84" s="21"/>
    </row>
    <row r="85" spans="1:11" ht="12.75">
      <c r="A85" s="24">
        <v>207</v>
      </c>
      <c r="B85" s="21" t="s">
        <v>942</v>
      </c>
      <c r="C85" s="21"/>
      <c r="H85" s="21"/>
      <c r="I85" s="21"/>
      <c r="J85" s="21"/>
      <c r="K85" s="21"/>
    </row>
    <row r="86" spans="1:11" ht="12.75">
      <c r="A86" s="24">
        <v>233</v>
      </c>
      <c r="B86" s="21" t="s">
        <v>943</v>
      </c>
      <c r="C86" s="21"/>
      <c r="H86" s="21"/>
      <c r="I86" s="21"/>
      <c r="J86" s="21"/>
      <c r="K86" s="21"/>
    </row>
    <row r="87" spans="1:11" ht="12.75">
      <c r="A87" s="24">
        <v>249</v>
      </c>
      <c r="B87" s="21" t="s">
        <v>944</v>
      </c>
      <c r="C87" s="21"/>
      <c r="H87" s="21"/>
      <c r="I87" s="21"/>
      <c r="J87" s="21"/>
      <c r="K87" s="21"/>
    </row>
    <row r="88" spans="1:3" ht="12.75">
      <c r="A88" s="24">
        <v>252</v>
      </c>
      <c r="B88" s="55" t="s">
        <v>198</v>
      </c>
      <c r="C88" s="21"/>
    </row>
    <row r="89" ht="12.75">
      <c r="H89" s="21"/>
    </row>
    <row r="90" spans="4:8" ht="12.75">
      <c r="D90" s="21"/>
      <c r="E90" s="21"/>
      <c r="F90" s="21"/>
      <c r="H90" s="21"/>
    </row>
    <row r="91" spans="4:10" ht="12.75">
      <c r="D91" s="21"/>
      <c r="E91" s="21"/>
      <c r="H91" s="21"/>
      <c r="I91" s="21"/>
      <c r="J91" s="21"/>
    </row>
    <row r="92" spans="3:8" ht="12.75">
      <c r="C92" s="21"/>
      <c r="H92" s="21"/>
    </row>
  </sheetData>
  <sheetProtection/>
  <mergeCells count="2">
    <mergeCell ref="B6:E6"/>
    <mergeCell ref="B7:E7"/>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A1:H40"/>
  <sheetViews>
    <sheetView zoomScalePageLayoutView="0" workbookViewId="0" topLeftCell="A25">
      <selection activeCell="A32" sqref="A32"/>
    </sheetView>
  </sheetViews>
  <sheetFormatPr defaultColWidth="9.00390625" defaultRowHeight="12.75"/>
  <cols>
    <col min="1" max="1" width="43.375" style="0" customWidth="1"/>
    <col min="2" max="2" width="4.50390625" style="0" customWidth="1"/>
    <col min="3" max="3" width="15.375" style="0" customWidth="1"/>
    <col min="5" max="5" width="10.125" style="0" bestFit="1" customWidth="1"/>
    <col min="7" max="7" width="9.125" style="0" bestFit="1" customWidth="1"/>
  </cols>
  <sheetData>
    <row r="1" spans="1:3" ht="17.25">
      <c r="A1" s="669" t="s">
        <v>864</v>
      </c>
      <c r="B1" s="268"/>
      <c r="C1" s="268"/>
    </row>
    <row r="2" ht="13.5" thickBot="1"/>
    <row r="3" spans="1:4" ht="15.75" thickBot="1">
      <c r="A3" s="670" t="s">
        <v>865</v>
      </c>
      <c r="B3" s="671" t="s">
        <v>866</v>
      </c>
      <c r="C3" s="672">
        <v>2123824.77</v>
      </c>
      <c r="D3" s="21"/>
    </row>
    <row r="4" spans="3:4" ht="12.75">
      <c r="C4" s="21"/>
      <c r="D4" s="21"/>
    </row>
    <row r="5" spans="1:4" ht="12.75">
      <c r="A5" t="s">
        <v>867</v>
      </c>
      <c r="C5" s="21"/>
      <c r="D5" s="21"/>
    </row>
    <row r="6" spans="1:4" ht="13.5" thickBot="1">
      <c r="A6" s="2" t="s">
        <v>868</v>
      </c>
      <c r="B6" s="2" t="s">
        <v>869</v>
      </c>
      <c r="C6" s="77">
        <v>3786800</v>
      </c>
      <c r="D6" s="21"/>
    </row>
    <row r="7" spans="1:5" ht="16.5" customHeight="1" thickBot="1">
      <c r="A7" s="318" t="s">
        <v>280</v>
      </c>
      <c r="B7" s="319" t="s">
        <v>869</v>
      </c>
      <c r="C7" s="425">
        <f>SUM(C6:C6)</f>
        <v>3786800</v>
      </c>
      <c r="E7" s="78"/>
    </row>
    <row r="8" ht="12.75">
      <c r="C8" s="21"/>
    </row>
    <row r="9" spans="1:5" ht="12.75">
      <c r="A9" t="s">
        <v>870</v>
      </c>
      <c r="C9" s="21"/>
      <c r="E9" s="673"/>
    </row>
    <row r="10" spans="1:6" ht="12.75">
      <c r="A10" s="2" t="s">
        <v>871</v>
      </c>
      <c r="B10" s="2" t="s">
        <v>869</v>
      </c>
      <c r="C10" s="77">
        <v>95500</v>
      </c>
      <c r="E10" s="674"/>
      <c r="F10" s="21"/>
    </row>
    <row r="11" spans="1:6" ht="12.75">
      <c r="A11" s="2" t="s">
        <v>872</v>
      </c>
      <c r="B11" s="2" t="s">
        <v>869</v>
      </c>
      <c r="C11" s="77">
        <v>10000</v>
      </c>
      <c r="E11" s="675"/>
      <c r="F11" s="21"/>
    </row>
    <row r="12" spans="1:8" ht="12.75">
      <c r="A12" s="2" t="s">
        <v>873</v>
      </c>
      <c r="B12" s="2" t="s">
        <v>869</v>
      </c>
      <c r="C12" s="77">
        <v>1623191</v>
      </c>
      <c r="D12" s="21"/>
      <c r="E12" s="675"/>
      <c r="F12" s="676"/>
      <c r="G12" s="677"/>
      <c r="H12" s="677"/>
    </row>
    <row r="13" spans="1:8" ht="12.75">
      <c r="A13" s="2" t="s">
        <v>874</v>
      </c>
      <c r="B13" s="2" t="s">
        <v>869</v>
      </c>
      <c r="C13" s="77">
        <v>4840</v>
      </c>
      <c r="D13" s="21"/>
      <c r="E13" s="675"/>
      <c r="F13" s="676"/>
      <c r="G13" s="677"/>
      <c r="H13" s="677"/>
    </row>
    <row r="14" spans="1:8" ht="12.75">
      <c r="A14" s="24" t="s">
        <v>875</v>
      </c>
      <c r="B14" s="24" t="s">
        <v>869</v>
      </c>
      <c r="C14" s="77">
        <v>1622600</v>
      </c>
      <c r="D14" s="21"/>
      <c r="E14" s="675"/>
      <c r="F14" s="676"/>
      <c r="G14" s="676"/>
      <c r="H14" s="677"/>
    </row>
    <row r="15" spans="1:8" ht="12.75">
      <c r="A15" s="2" t="s">
        <v>876</v>
      </c>
      <c r="B15" s="2" t="s">
        <v>869</v>
      </c>
      <c r="C15" s="77">
        <v>14000</v>
      </c>
      <c r="D15" s="21"/>
      <c r="E15" s="675"/>
      <c r="F15" s="676"/>
      <c r="G15" s="676"/>
      <c r="H15" s="677"/>
    </row>
    <row r="16" spans="1:6" ht="13.5" thickBot="1">
      <c r="A16" s="2" t="s">
        <v>877</v>
      </c>
      <c r="B16" s="2" t="s">
        <v>869</v>
      </c>
      <c r="C16" s="77">
        <v>255000</v>
      </c>
      <c r="D16" s="21"/>
      <c r="E16" s="675"/>
      <c r="F16" s="21"/>
    </row>
    <row r="17" spans="1:5" ht="17.25" customHeight="1" thickBot="1">
      <c r="A17" s="318" t="s">
        <v>878</v>
      </c>
      <c r="B17" s="319" t="s">
        <v>869</v>
      </c>
      <c r="C17" s="425">
        <f>SUM(C10:C16)</f>
        <v>3625131</v>
      </c>
      <c r="D17" s="21"/>
      <c r="E17" s="21"/>
    </row>
    <row r="18" spans="3:5" ht="13.5" thickBot="1">
      <c r="C18" s="21"/>
      <c r="E18" s="21"/>
    </row>
    <row r="19" spans="1:5" ht="15.75" thickBot="1">
      <c r="A19" s="670" t="s">
        <v>879</v>
      </c>
      <c r="B19" s="671" t="s">
        <v>869</v>
      </c>
      <c r="C19" s="672">
        <f>SUM(C3+C7)-C17</f>
        <v>2285493.7699999996</v>
      </c>
      <c r="E19" s="678"/>
    </row>
    <row r="20" spans="1:5" ht="15">
      <c r="A20" s="679"/>
      <c r="B20" s="679"/>
      <c r="C20" s="680"/>
      <c r="E20" s="101"/>
    </row>
    <row r="21" spans="1:5" ht="15">
      <c r="A21" s="679"/>
      <c r="B21" s="679"/>
      <c r="C21" s="681"/>
      <c r="D21" s="21"/>
      <c r="E21" s="101"/>
    </row>
    <row r="22" spans="1:5" ht="15">
      <c r="A22" s="679"/>
      <c r="B22" s="679"/>
      <c r="C22" s="680"/>
      <c r="E22" s="101"/>
    </row>
    <row r="23" spans="1:5" ht="15">
      <c r="A23" s="679"/>
      <c r="B23" s="679"/>
      <c r="C23" s="680"/>
      <c r="E23" s="101"/>
    </row>
    <row r="24" spans="1:5" ht="15">
      <c r="A24" s="679"/>
      <c r="B24" s="679"/>
      <c r="C24" s="680"/>
      <c r="E24" s="101"/>
    </row>
    <row r="25" spans="1:5" ht="15">
      <c r="A25" s="679"/>
      <c r="B25" s="679"/>
      <c r="C25" s="681"/>
      <c r="D25" s="21"/>
      <c r="E25" s="678"/>
    </row>
    <row r="26" spans="1:3" ht="17.25">
      <c r="A26" s="682" t="s">
        <v>880</v>
      </c>
      <c r="B26" s="679"/>
      <c r="C26" s="681"/>
    </row>
    <row r="27" spans="1:3" ht="15.75" thickBot="1">
      <c r="A27" s="679"/>
      <c r="B27" s="679"/>
      <c r="C27" s="680"/>
    </row>
    <row r="28" spans="1:3" ht="15.75" thickBot="1">
      <c r="A28" s="683" t="s">
        <v>865</v>
      </c>
      <c r="B28" s="671" t="s">
        <v>866</v>
      </c>
      <c r="C28" s="684">
        <v>31300</v>
      </c>
    </row>
    <row r="30" ht="12.75">
      <c r="A30" t="s">
        <v>867</v>
      </c>
    </row>
    <row r="31" spans="1:3" ht="12.75">
      <c r="A31" s="2" t="s">
        <v>868</v>
      </c>
      <c r="B31" s="2" t="s">
        <v>869</v>
      </c>
      <c r="C31" s="246">
        <v>60000</v>
      </c>
    </row>
    <row r="32" spans="1:3" ht="13.5" thickBot="1">
      <c r="A32" s="40" t="s">
        <v>881</v>
      </c>
      <c r="B32" s="2" t="s">
        <v>869</v>
      </c>
      <c r="C32" s="310">
        <v>24000</v>
      </c>
    </row>
    <row r="33" spans="1:3" ht="18" customHeight="1" thickBot="1">
      <c r="A33" s="318" t="s">
        <v>280</v>
      </c>
      <c r="B33" s="319" t="s">
        <v>869</v>
      </c>
      <c r="C33" s="425">
        <f>SUM(C31:C32)</f>
        <v>84000</v>
      </c>
    </row>
    <row r="35" ht="12.75">
      <c r="A35" t="s">
        <v>870</v>
      </c>
    </row>
    <row r="36" spans="1:7" ht="12.75">
      <c r="A36" s="2" t="s">
        <v>882</v>
      </c>
      <c r="B36" s="2" t="s">
        <v>869</v>
      </c>
      <c r="C36" s="77">
        <v>22050</v>
      </c>
      <c r="E36" s="21"/>
      <c r="F36" s="21"/>
      <c r="G36" s="21"/>
    </row>
    <row r="37" spans="1:7" ht="13.5" thickBot="1">
      <c r="A37" s="6" t="s">
        <v>883</v>
      </c>
      <c r="B37" s="6" t="s">
        <v>869</v>
      </c>
      <c r="C37" s="294">
        <v>50050</v>
      </c>
      <c r="E37" s="21"/>
      <c r="F37" s="21"/>
      <c r="G37" s="21"/>
    </row>
    <row r="38" spans="1:7" ht="15.75" customHeight="1" thickBot="1">
      <c r="A38" s="318" t="s">
        <v>878</v>
      </c>
      <c r="B38" s="319" t="s">
        <v>869</v>
      </c>
      <c r="C38" s="425">
        <f>SUM(C36:C37)</f>
        <v>72100</v>
      </c>
      <c r="E38" s="21"/>
      <c r="F38" s="21"/>
      <c r="G38" s="21"/>
    </row>
    <row r="39" ht="13.5" thickBot="1"/>
    <row r="40" spans="1:5" ht="15.75" thickBot="1">
      <c r="A40" s="683" t="s">
        <v>879</v>
      </c>
      <c r="B40" s="671" t="s">
        <v>869</v>
      </c>
      <c r="C40" s="672">
        <f>SUM(C28+C33)-C38</f>
        <v>43200</v>
      </c>
      <c r="D40" s="21"/>
      <c r="E40" s="21"/>
    </row>
  </sheetData>
  <sheetProtection/>
  <printOptions/>
  <pageMargins left="0.7086614173228347" right="0.7086614173228347" top="0.7874015748031497" bottom="0.7874015748031497" header="0.31496062992125984" footer="0.31496062992125984"/>
  <pageSetup horizontalDpi="600" verticalDpi="600"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G60"/>
  <sheetViews>
    <sheetView zoomScalePageLayoutView="0" workbookViewId="0" topLeftCell="A28">
      <selection activeCell="A47" sqref="A47"/>
    </sheetView>
  </sheetViews>
  <sheetFormatPr defaultColWidth="9.00390625" defaultRowHeight="12.75"/>
  <cols>
    <col min="1" max="1" width="31.375" style="0" customWidth="1"/>
    <col min="2" max="2" width="4.875" style="0" customWidth="1"/>
    <col min="3" max="3" width="16.50390625" style="0" customWidth="1"/>
    <col min="5" max="5" width="12.125" style="0" customWidth="1"/>
    <col min="7" max="7" width="10.125" style="0" bestFit="1" customWidth="1"/>
  </cols>
  <sheetData>
    <row r="1" spans="1:3" ht="17.25">
      <c r="A1" s="669" t="s">
        <v>884</v>
      </c>
      <c r="B1" s="669"/>
      <c r="C1" s="669"/>
    </row>
    <row r="2" ht="7.5" customHeight="1" thickBot="1"/>
    <row r="3" spans="1:5" ht="15.75" thickBot="1">
      <c r="A3" s="670" t="s">
        <v>865</v>
      </c>
      <c r="B3" s="671" t="s">
        <v>866</v>
      </c>
      <c r="C3" s="672">
        <v>10786539.66</v>
      </c>
      <c r="D3" s="21"/>
      <c r="E3" s="21"/>
    </row>
    <row r="4" ht="12.75">
      <c r="D4" s="21"/>
    </row>
    <row r="5" spans="1:4" ht="13.5" thickBot="1">
      <c r="A5" t="s">
        <v>867</v>
      </c>
      <c r="D5" s="21"/>
    </row>
    <row r="6" spans="1:5" ht="12.75">
      <c r="A6" s="685" t="s">
        <v>885</v>
      </c>
      <c r="B6" s="79" t="s">
        <v>869</v>
      </c>
      <c r="C6" s="686">
        <v>5174.78</v>
      </c>
      <c r="D6" s="21"/>
      <c r="E6" s="21"/>
    </row>
    <row r="7" spans="1:5" ht="12.75">
      <c r="A7" s="645" t="s">
        <v>886</v>
      </c>
      <c r="B7" s="2" t="s">
        <v>869</v>
      </c>
      <c r="C7" s="446">
        <v>40000</v>
      </c>
      <c r="D7" s="21"/>
      <c r="E7" s="21"/>
    </row>
    <row r="8" spans="1:5" ht="12.75">
      <c r="A8" s="645" t="s">
        <v>887</v>
      </c>
      <c r="B8" s="2" t="s">
        <v>869</v>
      </c>
      <c r="C8" s="446">
        <v>440000</v>
      </c>
      <c r="D8" s="21"/>
      <c r="E8" s="21"/>
    </row>
    <row r="9" spans="1:5" ht="12.75">
      <c r="A9" s="645" t="s">
        <v>888</v>
      </c>
      <c r="B9" s="3" t="s">
        <v>869</v>
      </c>
      <c r="C9" s="446">
        <v>100000</v>
      </c>
      <c r="D9" s="21"/>
      <c r="E9" s="21"/>
    </row>
    <row r="10" spans="1:5" ht="12.75">
      <c r="A10" s="645" t="s">
        <v>889</v>
      </c>
      <c r="B10" s="3" t="s">
        <v>869</v>
      </c>
      <c r="C10" s="446">
        <v>30000</v>
      </c>
      <c r="D10" s="21"/>
      <c r="E10" s="21"/>
    </row>
    <row r="11" spans="1:5" ht="12.75">
      <c r="A11" s="645" t="s">
        <v>890</v>
      </c>
      <c r="B11" s="3" t="s">
        <v>869</v>
      </c>
      <c r="C11" s="446">
        <v>2210000</v>
      </c>
      <c r="D11" s="21"/>
      <c r="E11" s="21"/>
    </row>
    <row r="12" spans="1:4" ht="13.5" thickBot="1">
      <c r="A12" s="644" t="s">
        <v>891</v>
      </c>
      <c r="B12" s="2" t="s">
        <v>869</v>
      </c>
      <c r="C12" s="527">
        <v>905000</v>
      </c>
      <c r="D12" s="21"/>
    </row>
    <row r="13" spans="1:5" ht="15.75" customHeight="1" thickBot="1">
      <c r="A13" s="687" t="s">
        <v>280</v>
      </c>
      <c r="B13" s="610" t="s">
        <v>869</v>
      </c>
      <c r="C13" s="425">
        <f>SUM(C6:C12)</f>
        <v>3730174.7800000003</v>
      </c>
      <c r="D13" s="21"/>
      <c r="E13" s="21"/>
    </row>
    <row r="14" spans="3:4" ht="12.75">
      <c r="C14" s="21"/>
      <c r="D14" s="21"/>
    </row>
    <row r="15" spans="1:4" ht="13.5" thickBot="1">
      <c r="A15" t="s">
        <v>870</v>
      </c>
      <c r="C15" s="21"/>
      <c r="D15" s="21"/>
    </row>
    <row r="16" spans="1:4" ht="12.75">
      <c r="A16" s="685" t="s">
        <v>892</v>
      </c>
      <c r="B16" s="79" t="s">
        <v>869</v>
      </c>
      <c r="C16" s="686">
        <v>496504.95</v>
      </c>
      <c r="D16" s="21" t="s">
        <v>893</v>
      </c>
    </row>
    <row r="17" spans="1:4" ht="12.75">
      <c r="A17" s="644" t="s">
        <v>894</v>
      </c>
      <c r="B17" s="2" t="s">
        <v>869</v>
      </c>
      <c r="C17" s="527">
        <v>30000</v>
      </c>
      <c r="D17" s="21" t="s">
        <v>895</v>
      </c>
    </row>
    <row r="18" spans="1:4" ht="12.75">
      <c r="A18" s="644" t="s">
        <v>896</v>
      </c>
      <c r="B18" s="2" t="s">
        <v>869</v>
      </c>
      <c r="C18" s="527">
        <v>90500</v>
      </c>
      <c r="D18" s="21" t="s">
        <v>897</v>
      </c>
    </row>
    <row r="19" spans="1:4" ht="12.75">
      <c r="A19" s="645" t="s">
        <v>898</v>
      </c>
      <c r="B19" s="2" t="s">
        <v>869</v>
      </c>
      <c r="C19" s="527">
        <v>40000</v>
      </c>
      <c r="D19" t="s">
        <v>899</v>
      </c>
    </row>
    <row r="20" spans="1:4" ht="12.75">
      <c r="A20" s="688" t="s">
        <v>900</v>
      </c>
      <c r="B20" s="2" t="s">
        <v>869</v>
      </c>
      <c r="C20" s="527">
        <v>191910</v>
      </c>
      <c r="D20" t="s">
        <v>901</v>
      </c>
    </row>
    <row r="21" spans="1:4" ht="12.75">
      <c r="A21" s="688" t="s">
        <v>902</v>
      </c>
      <c r="B21" s="2" t="s">
        <v>869</v>
      </c>
      <c r="C21" s="527">
        <v>399947</v>
      </c>
      <c r="D21" t="s">
        <v>903</v>
      </c>
    </row>
    <row r="22" spans="1:4" ht="12.75">
      <c r="A22" s="688" t="s">
        <v>904</v>
      </c>
      <c r="B22" s="2" t="s">
        <v>869</v>
      </c>
      <c r="C22" s="527">
        <v>496792.12</v>
      </c>
      <c r="D22" t="s">
        <v>905</v>
      </c>
    </row>
    <row r="23" spans="1:4" ht="12.75">
      <c r="A23" s="688" t="s">
        <v>906</v>
      </c>
      <c r="B23" s="2" t="s">
        <v>869</v>
      </c>
      <c r="C23" s="527">
        <v>510040</v>
      </c>
      <c r="D23" t="s">
        <v>907</v>
      </c>
    </row>
    <row r="24" spans="1:6" ht="12.75">
      <c r="A24" s="688" t="s">
        <v>908</v>
      </c>
      <c r="B24" s="2" t="s">
        <v>869</v>
      </c>
      <c r="C24" s="527">
        <v>1520000</v>
      </c>
      <c r="D24" t="s">
        <v>909</v>
      </c>
      <c r="F24" s="15"/>
    </row>
    <row r="25" spans="1:4" ht="12.75">
      <c r="A25" s="688" t="s">
        <v>906</v>
      </c>
      <c r="B25" s="2" t="s">
        <v>869</v>
      </c>
      <c r="C25" s="527">
        <v>311714</v>
      </c>
      <c r="D25" t="s">
        <v>910</v>
      </c>
    </row>
    <row r="26" spans="1:4" ht="12.75">
      <c r="A26" s="688" t="s">
        <v>908</v>
      </c>
      <c r="B26" s="2" t="s">
        <v>869</v>
      </c>
      <c r="C26" s="527">
        <v>39999</v>
      </c>
      <c r="D26" t="s">
        <v>911</v>
      </c>
    </row>
    <row r="27" spans="1:4" ht="12.75">
      <c r="A27" s="689" t="s">
        <v>906</v>
      </c>
      <c r="B27" s="2" t="s">
        <v>869</v>
      </c>
      <c r="C27" s="527">
        <v>100430</v>
      </c>
      <c r="D27" t="s">
        <v>912</v>
      </c>
    </row>
    <row r="28" spans="1:4" ht="12.75">
      <c r="A28" s="689" t="s">
        <v>913</v>
      </c>
      <c r="B28" s="2" t="s">
        <v>869</v>
      </c>
      <c r="C28" s="527">
        <v>13169.22</v>
      </c>
      <c r="D28" t="s">
        <v>914</v>
      </c>
    </row>
    <row r="29" spans="1:4" ht="12.75">
      <c r="A29" s="689" t="s">
        <v>915</v>
      </c>
      <c r="B29" s="2" t="s">
        <v>869</v>
      </c>
      <c r="C29" s="527">
        <v>4625.83</v>
      </c>
      <c r="D29" t="s">
        <v>916</v>
      </c>
    </row>
    <row r="30" spans="1:4" ht="12.75">
      <c r="A30" s="689" t="s">
        <v>917</v>
      </c>
      <c r="B30" s="2" t="s">
        <v>869</v>
      </c>
      <c r="C30" s="527">
        <v>440000</v>
      </c>
      <c r="D30" t="s">
        <v>918</v>
      </c>
    </row>
    <row r="31" spans="1:4" ht="13.5" thickBot="1">
      <c r="A31" s="689" t="s">
        <v>919</v>
      </c>
      <c r="B31" s="2" t="s">
        <v>869</v>
      </c>
      <c r="C31" s="527">
        <v>465850</v>
      </c>
      <c r="D31" t="s">
        <v>920</v>
      </c>
    </row>
    <row r="32" spans="1:3" ht="13.5" thickBot="1">
      <c r="A32" s="644" t="s">
        <v>878</v>
      </c>
      <c r="B32" s="2" t="s">
        <v>869</v>
      </c>
      <c r="C32" s="425">
        <f>SUM(C16:C31)</f>
        <v>5151482.12</v>
      </c>
    </row>
    <row r="33" spans="1:5" ht="13.5" thickBot="1">
      <c r="A33" s="690" t="s">
        <v>921</v>
      </c>
      <c r="B33" s="6" t="s">
        <v>869</v>
      </c>
      <c r="C33" s="691">
        <v>794.5</v>
      </c>
      <c r="E33" s="21"/>
    </row>
    <row r="34" spans="1:3" ht="14.25" customHeight="1" thickBot="1">
      <c r="A34" s="687" t="s">
        <v>922</v>
      </c>
      <c r="B34" s="609" t="s">
        <v>869</v>
      </c>
      <c r="C34" s="425">
        <f>SUM(C32:C33)</f>
        <v>5152276.62</v>
      </c>
    </row>
    <row r="35" ht="13.5" thickBot="1">
      <c r="C35" s="21"/>
    </row>
    <row r="36" spans="1:7" ht="15.75" thickBot="1">
      <c r="A36" s="670" t="s">
        <v>879</v>
      </c>
      <c r="B36" s="671" t="s">
        <v>869</v>
      </c>
      <c r="C36" s="672">
        <f>SUM(C3+C13)-C34</f>
        <v>9364437.82</v>
      </c>
      <c r="E36" s="21"/>
      <c r="G36" s="692"/>
    </row>
    <row r="37" ht="3.75" customHeight="1">
      <c r="C37" s="21"/>
    </row>
    <row r="38" spans="1:7" ht="15" customHeight="1">
      <c r="A38" s="723" t="s">
        <v>923</v>
      </c>
      <c r="B38" s="723"/>
      <c r="C38" s="723"/>
      <c r="D38" s="723"/>
      <c r="E38" s="723"/>
      <c r="F38" s="723"/>
      <c r="G38" s="723"/>
    </row>
    <row r="39" spans="1:7" ht="13.5" customHeight="1">
      <c r="A39" s="723" t="s">
        <v>924</v>
      </c>
      <c r="B39" s="723"/>
      <c r="C39" s="723"/>
      <c r="D39" s="723"/>
      <c r="E39" s="723"/>
      <c r="F39" s="723"/>
      <c r="G39" s="723"/>
    </row>
    <row r="40" spans="1:7" ht="14.25" customHeight="1">
      <c r="A40" s="723" t="s">
        <v>925</v>
      </c>
      <c r="B40" s="723"/>
      <c r="C40" s="723"/>
      <c r="D40" s="723"/>
      <c r="E40" s="723"/>
      <c r="F40" s="723"/>
      <c r="G40" s="723"/>
    </row>
    <row r="41" spans="1:7" ht="12.75">
      <c r="A41" s="21" t="s">
        <v>926</v>
      </c>
      <c r="B41" s="21"/>
      <c r="C41" s="21"/>
      <c r="D41" s="21"/>
      <c r="E41" s="21"/>
      <c r="F41" s="21"/>
      <c r="G41" s="21"/>
    </row>
    <row r="42" spans="1:7" ht="14.25" customHeight="1">
      <c r="A42" s="723" t="s">
        <v>927</v>
      </c>
      <c r="B42" s="723"/>
      <c r="C42" s="723"/>
      <c r="D42" s="723"/>
      <c r="E42" s="723"/>
      <c r="F42" s="723"/>
      <c r="G42" s="723"/>
    </row>
    <row r="43" spans="1:7" ht="12.75">
      <c r="A43" s="723" t="s">
        <v>928</v>
      </c>
      <c r="B43" s="723"/>
      <c r="C43" s="723"/>
      <c r="D43" s="723"/>
      <c r="E43" s="723"/>
      <c r="F43" s="723"/>
      <c r="G43" s="723"/>
    </row>
    <row r="44" spans="1:7" ht="12.75">
      <c r="A44" s="723" t="s">
        <v>929</v>
      </c>
      <c r="B44" s="723"/>
      <c r="C44" s="723"/>
      <c r="D44" s="723"/>
      <c r="E44" s="723"/>
      <c r="F44" s="723"/>
      <c r="G44" s="723"/>
    </row>
    <row r="45" spans="1:7" ht="12.75">
      <c r="A45" s="723" t="s">
        <v>930</v>
      </c>
      <c r="B45" s="723"/>
      <c r="C45" s="723"/>
      <c r="D45" s="723"/>
      <c r="E45" s="723"/>
      <c r="F45" s="723"/>
      <c r="G45" s="723"/>
    </row>
    <row r="46" ht="12.75">
      <c r="A46" s="21" t="s">
        <v>931</v>
      </c>
    </row>
    <row r="47" ht="12.75">
      <c r="A47" s="21" t="s">
        <v>1031</v>
      </c>
    </row>
    <row r="48" ht="12.75">
      <c r="A48" s="21" t="s">
        <v>932</v>
      </c>
    </row>
    <row r="49" ht="12.75">
      <c r="A49" s="21" t="s">
        <v>933</v>
      </c>
    </row>
    <row r="50" spans="1:3" ht="12.75">
      <c r="A50" s="21" t="s">
        <v>934</v>
      </c>
      <c r="C50" s="21"/>
    </row>
    <row r="51" spans="1:7" ht="12.75">
      <c r="A51" s="723" t="s">
        <v>935</v>
      </c>
      <c r="B51" s="723"/>
      <c r="C51" s="723"/>
      <c r="D51" s="723"/>
      <c r="E51" s="723"/>
      <c r="F51" s="723"/>
      <c r="G51" s="723"/>
    </row>
    <row r="52" ht="12.75">
      <c r="A52" s="23" t="s">
        <v>936</v>
      </c>
    </row>
    <row r="53" ht="12.75">
      <c r="A53" s="23" t="s">
        <v>937</v>
      </c>
    </row>
    <row r="54" ht="12.75">
      <c r="A54" s="23"/>
    </row>
    <row r="55" ht="12.75">
      <c r="A55" s="23"/>
    </row>
    <row r="56" ht="12.75">
      <c r="A56" s="23"/>
    </row>
    <row r="57" ht="12.75">
      <c r="A57" s="23"/>
    </row>
    <row r="58" ht="12.75">
      <c r="A58" s="23"/>
    </row>
    <row r="59" ht="12.75">
      <c r="A59" s="23"/>
    </row>
    <row r="60" ht="12.75">
      <c r="A60" s="23"/>
    </row>
  </sheetData>
  <sheetProtection/>
  <mergeCells count="8">
    <mergeCell ref="A45:G45"/>
    <mergeCell ref="A51:G51"/>
    <mergeCell ref="A38:G38"/>
    <mergeCell ref="A39:G39"/>
    <mergeCell ref="A40:G40"/>
    <mergeCell ref="A42:G42"/>
    <mergeCell ref="A43:G43"/>
    <mergeCell ref="A44:G44"/>
  </mergeCells>
  <printOptions/>
  <pageMargins left="0.7086614173228347" right="0.7086614173228347" top="0.7874015748031497" bottom="0.7874015748031497" header="0.31496062992125984" footer="0.31496062992125984"/>
  <pageSetup horizontalDpi="600" verticalDpi="600"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dimension ref="A1:L72"/>
  <sheetViews>
    <sheetView zoomScalePageLayoutView="0" workbookViewId="0" topLeftCell="A41">
      <selection activeCell="B14" sqref="B14"/>
    </sheetView>
  </sheetViews>
  <sheetFormatPr defaultColWidth="9.00390625" defaultRowHeight="12.75"/>
  <cols>
    <col min="1" max="1" width="3.375" style="0" customWidth="1"/>
    <col min="2" max="2" width="37.875" style="0" customWidth="1"/>
    <col min="3" max="3" width="9.875" style="0" customWidth="1"/>
    <col min="4" max="4" width="10.00390625" style="0" customWidth="1"/>
    <col min="5" max="5" width="16.625" style="0" customWidth="1"/>
    <col min="6" max="6" width="7.00390625" style="0" customWidth="1"/>
    <col min="7" max="7" width="6.875" style="0" customWidth="1"/>
  </cols>
  <sheetData>
    <row r="1" spans="1:5" ht="12.75">
      <c r="A1" s="1" t="s">
        <v>771</v>
      </c>
      <c r="C1" s="1"/>
      <c r="D1" s="1"/>
      <c r="E1" s="1"/>
    </row>
    <row r="2" spans="1:5" ht="12.75">
      <c r="A2" s="1"/>
      <c r="C2" s="21"/>
      <c r="D2" s="21"/>
      <c r="E2" s="21"/>
    </row>
    <row r="3" spans="1:3" ht="13.5" thickBot="1">
      <c r="A3" s="1"/>
      <c r="B3" s="724" t="s">
        <v>206</v>
      </c>
      <c r="C3" s="724"/>
    </row>
    <row r="4" spans="1:7" ht="14.25" customHeight="1" thickBot="1">
      <c r="A4" s="5"/>
      <c r="B4" s="613" t="s">
        <v>133</v>
      </c>
      <c r="C4" s="19" t="s">
        <v>241</v>
      </c>
      <c r="D4" s="19" t="s">
        <v>242</v>
      </c>
      <c r="E4" s="19" t="s">
        <v>243</v>
      </c>
      <c r="F4" s="209" t="s">
        <v>244</v>
      </c>
      <c r="G4" s="209" t="s">
        <v>245</v>
      </c>
    </row>
    <row r="5" spans="1:7" ht="12.75">
      <c r="A5" s="627" t="s">
        <v>77</v>
      </c>
      <c r="B5" s="533" t="s">
        <v>25</v>
      </c>
      <c r="C5" s="235">
        <f>'Kancelář starosty'!G14</f>
        <v>5300</v>
      </c>
      <c r="D5" s="61">
        <f>'Kancelář starosty'!H14</f>
        <v>3977.8</v>
      </c>
      <c r="E5" s="237">
        <f>'Kancelář starosty'!I14</f>
        <v>2562.05</v>
      </c>
      <c r="F5" s="239">
        <f aca="true" t="shared" si="0" ref="F5:F63">E5/C5%</f>
        <v>48.340566037735854</v>
      </c>
      <c r="G5" s="244">
        <f aca="true" t="shared" si="1" ref="G5:G63">E5/D5%</f>
        <v>64.40871838704813</v>
      </c>
    </row>
    <row r="6" spans="1:7" ht="12.75">
      <c r="A6" s="628"/>
      <c r="B6" s="534" t="s">
        <v>63</v>
      </c>
      <c r="C6" s="236">
        <f>'Kancelář starosty'!G24</f>
        <v>8565</v>
      </c>
      <c r="D6" s="62">
        <f>'Kancelář starosty'!H24</f>
        <v>8467.2</v>
      </c>
      <c r="E6" s="238">
        <f>'Kancelář starosty'!I24</f>
        <v>8459.81</v>
      </c>
      <c r="F6" s="88">
        <f t="shared" si="0"/>
        <v>98.77186223000582</v>
      </c>
      <c r="G6" s="245">
        <f t="shared" si="1"/>
        <v>99.91272203325772</v>
      </c>
    </row>
    <row r="7" spans="1:7" ht="12.75">
      <c r="A7" s="628"/>
      <c r="B7" s="534" t="s">
        <v>64</v>
      </c>
      <c r="C7" s="236">
        <f>'Kancelář starosty'!G32</f>
        <v>148</v>
      </c>
      <c r="D7" s="62">
        <f>'Kancelář starosty'!H32</f>
        <v>148</v>
      </c>
      <c r="E7" s="238">
        <f>'Kancelář starosty'!I32</f>
        <v>17.85</v>
      </c>
      <c r="F7" s="88">
        <f t="shared" si="0"/>
        <v>12.060810810810812</v>
      </c>
      <c r="G7" s="245">
        <f t="shared" si="1"/>
        <v>12.060810810810812</v>
      </c>
    </row>
    <row r="8" spans="1:7" ht="12.75">
      <c r="A8" s="628" t="s">
        <v>78</v>
      </c>
      <c r="B8" s="537" t="s">
        <v>513</v>
      </c>
      <c r="C8" s="236">
        <f>'MS Zelený'!G8</f>
        <v>130</v>
      </c>
      <c r="D8" s="62">
        <f>'MS Zelený'!H8</f>
        <v>130</v>
      </c>
      <c r="E8" s="238">
        <f>'MS Zelený'!I8</f>
        <v>90.13000000000001</v>
      </c>
      <c r="F8" s="88">
        <f t="shared" si="0"/>
        <v>69.33076923076923</v>
      </c>
      <c r="G8" s="245">
        <f t="shared" si="1"/>
        <v>69.33076923076923</v>
      </c>
    </row>
    <row r="9" spans="1:7" ht="13.5" customHeight="1">
      <c r="A9" s="628" t="s">
        <v>223</v>
      </c>
      <c r="B9" s="534" t="s">
        <v>467</v>
      </c>
      <c r="C9" s="236">
        <f>'MS RNDr. Plesníková'!G7</f>
        <v>130</v>
      </c>
      <c r="D9" s="62">
        <f>'MS RNDr. Plesníková'!H7</f>
        <v>175</v>
      </c>
      <c r="E9" s="238">
        <f>'MS RNDr. Plesníková'!I7</f>
        <v>150.13</v>
      </c>
      <c r="F9" s="88">
        <f t="shared" si="0"/>
        <v>115.48461538461538</v>
      </c>
      <c r="G9" s="245">
        <f t="shared" si="1"/>
        <v>85.78857142857143</v>
      </c>
    </row>
    <row r="10" spans="1:7" ht="13.5" customHeight="1">
      <c r="A10" s="628" t="s">
        <v>79</v>
      </c>
      <c r="B10" s="534" t="s">
        <v>469</v>
      </c>
      <c r="C10" s="236">
        <f>'Místostarosta Zeman'!G9</f>
        <v>130</v>
      </c>
      <c r="D10" s="62">
        <f>'Místostarosta Zeman'!H9</f>
        <v>130</v>
      </c>
      <c r="E10" s="238">
        <f>'Místostarosta Zeman'!I9</f>
        <v>113.94000000000001</v>
      </c>
      <c r="F10" s="88">
        <f t="shared" si="0"/>
        <v>87.64615384615385</v>
      </c>
      <c r="G10" s="245">
        <f t="shared" si="1"/>
        <v>87.64615384615385</v>
      </c>
    </row>
    <row r="11" spans="1:7" ht="12.75">
      <c r="A11" s="628" t="s">
        <v>258</v>
      </c>
      <c r="B11" s="534" t="s">
        <v>386</v>
      </c>
      <c r="C11" s="236">
        <f>'Kancelář tajemníka úřadu'!G9</f>
        <v>2256.5</v>
      </c>
      <c r="D11" s="62">
        <f>'Kancelář tajemníka úřadu'!H9</f>
        <v>2256.5</v>
      </c>
      <c r="E11" s="238">
        <f>'Kancelář tajemníka úřadu'!I9</f>
        <v>138.77</v>
      </c>
      <c r="F11" s="88">
        <f t="shared" si="0"/>
        <v>6.1497894970086415</v>
      </c>
      <c r="G11" s="245">
        <f t="shared" si="1"/>
        <v>6.1497894970086415</v>
      </c>
    </row>
    <row r="12" spans="1:7" ht="12.75">
      <c r="A12" s="628"/>
      <c r="B12" s="534" t="s">
        <v>390</v>
      </c>
      <c r="C12" s="236">
        <f>'Kancelář tajemníka úřadu'!G23</f>
        <v>840</v>
      </c>
      <c r="D12" s="62">
        <f>'Kancelář tajemníka úřadu'!H23</f>
        <v>884.5</v>
      </c>
      <c r="E12" s="238">
        <f>'Kancelář tajemníka úřadu'!I23</f>
        <v>321.46999999999997</v>
      </c>
      <c r="F12" s="88">
        <f t="shared" si="0"/>
        <v>38.27023809523809</v>
      </c>
      <c r="G12" s="245">
        <f t="shared" si="1"/>
        <v>36.34482758620689</v>
      </c>
    </row>
    <row r="13" spans="1:7" ht="12.75">
      <c r="A13" s="628"/>
      <c r="B13" s="534" t="s">
        <v>389</v>
      </c>
      <c r="C13" s="236">
        <f>'Kancelář tajemníka úřadu'!G31</f>
        <v>160</v>
      </c>
      <c r="D13" s="62">
        <f>'Kancelář tajemníka úřadu'!H31</f>
        <v>160</v>
      </c>
      <c r="E13" s="238">
        <f>'Kancelář tajemníka úřadu'!I31</f>
        <v>26.05</v>
      </c>
      <c r="F13" s="88">
        <f t="shared" si="0"/>
        <v>16.28125</v>
      </c>
      <c r="G13" s="245">
        <f t="shared" si="1"/>
        <v>16.28125</v>
      </c>
    </row>
    <row r="14" spans="1:7" ht="12.75">
      <c r="A14" s="628"/>
      <c r="B14" s="534" t="s">
        <v>102</v>
      </c>
      <c r="C14" s="236">
        <f>'Kancelář tajemníka úřadu'!G49</f>
        <v>3786.8</v>
      </c>
      <c r="D14" s="62">
        <f>'Kancelář tajemníka úřadu'!H49</f>
        <v>5910.6</v>
      </c>
      <c r="E14" s="238">
        <f>'Kancelář tajemníka úřadu'!I49</f>
        <v>3625.13</v>
      </c>
      <c r="F14" s="88">
        <f t="shared" si="0"/>
        <v>95.73069610224992</v>
      </c>
      <c r="G14" s="245">
        <f t="shared" si="1"/>
        <v>61.33269042060028</v>
      </c>
    </row>
    <row r="15" spans="1:7" ht="12.75">
      <c r="A15" s="628"/>
      <c r="B15" s="534" t="s">
        <v>234</v>
      </c>
      <c r="C15" s="236">
        <f>'Kancelář tajemníka úřadu'!G65</f>
        <v>1770.2</v>
      </c>
      <c r="D15" s="62">
        <f>'Kancelář tajemníka úřadu'!H65</f>
        <v>2150.8</v>
      </c>
      <c r="E15" s="238">
        <f>'Kancelář tajemníka úřadu'!I65</f>
        <v>1820.8100000000002</v>
      </c>
      <c r="F15" s="88">
        <f t="shared" si="0"/>
        <v>102.85899898316575</v>
      </c>
      <c r="G15" s="245">
        <f t="shared" si="1"/>
        <v>84.6573368049098</v>
      </c>
    </row>
    <row r="16" spans="1:7" ht="12.75">
      <c r="A16" s="628"/>
      <c r="B16" s="534" t="s">
        <v>235</v>
      </c>
      <c r="C16" s="236">
        <f>'Kancelář tajemníka úřadu'!G108</f>
        <v>151700</v>
      </c>
      <c r="D16" s="62">
        <f>'Kancelář tajemníka úřadu'!H108</f>
        <v>162284.7</v>
      </c>
      <c r="E16" s="238">
        <f>'Kancelář tajemníka úřadu'!I108</f>
        <v>156266.25</v>
      </c>
      <c r="F16" s="88">
        <f t="shared" si="0"/>
        <v>103.0100527356625</v>
      </c>
      <c r="G16" s="245">
        <f t="shared" si="1"/>
        <v>96.2914248847858</v>
      </c>
    </row>
    <row r="17" spans="1:7" ht="12.75">
      <c r="A17" s="628"/>
      <c r="B17" s="534" t="s">
        <v>337</v>
      </c>
      <c r="C17" s="236">
        <f>'Kancelář tajemníka úřadu'!G147</f>
        <v>695</v>
      </c>
      <c r="D17" s="62">
        <f>'Kancelář tajemníka úřadu'!H147</f>
        <v>894.5</v>
      </c>
      <c r="E17" s="238">
        <f>'Kancelář tajemníka úřadu'!I147</f>
        <v>877.72</v>
      </c>
      <c r="F17" s="88">
        <f t="shared" si="0"/>
        <v>126.29064748201439</v>
      </c>
      <c r="G17" s="245">
        <f t="shared" si="1"/>
        <v>98.12409167132476</v>
      </c>
    </row>
    <row r="18" spans="1:7" ht="12.75">
      <c r="A18" s="628"/>
      <c r="B18" s="534" t="s">
        <v>558</v>
      </c>
      <c r="C18" s="236">
        <f>'Proj. Cesta k dalš.rozvoji P13'!G34</f>
        <v>0</v>
      </c>
      <c r="D18" s="62">
        <f>'Proj. Cesta k dalš.rozvoji P13'!H34</f>
        <v>500.79999999999995</v>
      </c>
      <c r="E18" s="238">
        <f>'Proj. Cesta k dalš.rozvoji P13'!I34</f>
        <v>482.76</v>
      </c>
      <c r="F18" s="88">
        <v>0</v>
      </c>
      <c r="G18" s="245">
        <f t="shared" si="1"/>
        <v>96.39776357827478</v>
      </c>
    </row>
    <row r="19" spans="1:7" ht="12.75">
      <c r="A19" s="628"/>
      <c r="B19" s="534" t="s">
        <v>619</v>
      </c>
      <c r="C19" s="236">
        <f>'Plán udržit.městské mobility'!G37</f>
        <v>0</v>
      </c>
      <c r="D19" s="62">
        <f>'Plán udržit.městské mobility'!H37</f>
        <v>2010.6999999999998</v>
      </c>
      <c r="E19" s="238">
        <f>'Plán udržit.městské mobility'!I37</f>
        <v>1877.29</v>
      </c>
      <c r="F19" s="88">
        <v>0</v>
      </c>
      <c r="G19" s="245">
        <f t="shared" si="1"/>
        <v>93.36499726463421</v>
      </c>
    </row>
    <row r="20" spans="1:7" ht="12.75">
      <c r="A20" s="628"/>
      <c r="B20" s="534" t="s">
        <v>700</v>
      </c>
      <c r="C20" s="236">
        <f>'Volby do Parlamentu ČR'!G32</f>
        <v>0</v>
      </c>
      <c r="D20" s="62">
        <f>'Volby do Parlamentu ČR'!H32</f>
        <v>2863.7</v>
      </c>
      <c r="E20" s="238">
        <f>'Volby do Parlamentu ČR'!I32</f>
        <v>2688.56</v>
      </c>
      <c r="F20" s="88">
        <v>0</v>
      </c>
      <c r="G20" s="245">
        <f t="shared" si="1"/>
        <v>93.88413590809094</v>
      </c>
    </row>
    <row r="21" spans="1:7" ht="12.75">
      <c r="A21" s="628" t="s">
        <v>259</v>
      </c>
      <c r="B21" s="537" t="s">
        <v>342</v>
      </c>
      <c r="C21" s="236">
        <f>'Agenda 21 '!G8</f>
        <v>230</v>
      </c>
      <c r="D21" s="62">
        <f>'Agenda 21 '!H8</f>
        <v>222</v>
      </c>
      <c r="E21" s="238">
        <f>'Agenda 21 '!I8</f>
        <v>220.78</v>
      </c>
      <c r="F21" s="88">
        <f t="shared" si="0"/>
        <v>95.9913043478261</v>
      </c>
      <c r="G21" s="245">
        <f t="shared" si="1"/>
        <v>99.45045045045045</v>
      </c>
    </row>
    <row r="22" spans="1:7" ht="12.75">
      <c r="A22" s="628" t="s">
        <v>261</v>
      </c>
      <c r="B22" s="534" t="s">
        <v>516</v>
      </c>
      <c r="C22" s="236">
        <f>'Výbory a komise, uvolněný radní'!G7+'Výbory a komise, uvolněný radní'!G16</f>
        <v>128</v>
      </c>
      <c r="D22" s="62">
        <f>'Výbory a komise, uvolněný radní'!H7+'Výbory a komise, uvolněný radní'!H16</f>
        <v>336</v>
      </c>
      <c r="E22" s="322">
        <f>'Výbory a komise, uvolněný radní'!I7+'Výbory a komise, uvolněný radní'!I16</f>
        <v>122.47</v>
      </c>
      <c r="F22" s="88">
        <f t="shared" si="0"/>
        <v>95.6796875</v>
      </c>
      <c r="G22" s="245">
        <f t="shared" si="1"/>
        <v>36.449404761904766</v>
      </c>
    </row>
    <row r="23" spans="1:7" ht="12.75">
      <c r="A23" s="628" t="s">
        <v>262</v>
      </c>
      <c r="B23" s="535" t="s">
        <v>165</v>
      </c>
      <c r="C23" s="236">
        <f>'Oblast kult.,tělov. a sport.č.'!G27</f>
        <v>1300</v>
      </c>
      <c r="D23" s="62">
        <f>'Oblast kult.,tělov. a sport.č.'!H27</f>
        <v>3558.5</v>
      </c>
      <c r="E23" s="238">
        <f>'Oblast kult.,tělov. a sport.č.'!I27</f>
        <v>2959.3599999999997</v>
      </c>
      <c r="F23" s="88">
        <f t="shared" si="0"/>
        <v>227.6430769230769</v>
      </c>
      <c r="G23" s="245">
        <f t="shared" si="1"/>
        <v>83.16313053252775</v>
      </c>
    </row>
    <row r="24" spans="1:7" ht="12.75">
      <c r="A24" s="628" t="s">
        <v>504</v>
      </c>
      <c r="B24" s="535" t="s">
        <v>791</v>
      </c>
      <c r="C24" s="236">
        <f>'Nespecif.rezerv.z VDTH'!G5</f>
        <v>0</v>
      </c>
      <c r="D24" s="236">
        <f>'Nespecif.rezerv.z VDTH'!H5</f>
        <v>12524</v>
      </c>
      <c r="E24" s="236">
        <f>'Nespecif.rezerv.z VDTH'!I5</f>
        <v>0</v>
      </c>
      <c r="F24" s="88">
        <v>0</v>
      </c>
      <c r="G24" s="245">
        <f t="shared" si="1"/>
        <v>0</v>
      </c>
    </row>
    <row r="25" spans="1:7" ht="12.75">
      <c r="A25" s="628" t="s">
        <v>132</v>
      </c>
      <c r="B25" s="534" t="s">
        <v>150</v>
      </c>
      <c r="C25" s="236">
        <f>'Odbor ekonomický'!G17</f>
        <v>5100</v>
      </c>
      <c r="D25" s="62">
        <f>'Odbor ekonomický'!H17</f>
        <v>4359</v>
      </c>
      <c r="E25" s="238">
        <f>'Odbor ekonomický'!I17</f>
        <v>3101.0099999999998</v>
      </c>
      <c r="F25" s="88">
        <f t="shared" si="0"/>
        <v>60.80411764705882</v>
      </c>
      <c r="G25" s="245">
        <f t="shared" si="1"/>
        <v>71.14039917412249</v>
      </c>
    </row>
    <row r="26" spans="1:7" ht="12.75">
      <c r="A26" s="628" t="s">
        <v>38</v>
      </c>
      <c r="B26" s="536" t="s">
        <v>66</v>
      </c>
      <c r="C26" s="236">
        <f>'Odbor maj., byt. a investiční'!G44</f>
        <v>25730.4</v>
      </c>
      <c r="D26" s="236">
        <f>'Odbor maj., byt. a investiční'!H44</f>
        <v>24975.100000000002</v>
      </c>
      <c r="E26" s="236">
        <f>'Odbor maj., byt. a investiční'!I44</f>
        <v>21855.819999999996</v>
      </c>
      <c r="F26" s="88">
        <f t="shared" si="0"/>
        <v>84.94162547026083</v>
      </c>
      <c r="G26" s="245">
        <f t="shared" si="1"/>
        <v>87.51044039863702</v>
      </c>
    </row>
    <row r="27" spans="1:7" ht="12.75">
      <c r="A27" s="628" t="s">
        <v>284</v>
      </c>
      <c r="B27" s="534" t="s">
        <v>283</v>
      </c>
      <c r="C27" s="236">
        <f>'Odbor legislativně - právní'!G10</f>
        <v>1000</v>
      </c>
      <c r="D27" s="62">
        <f>'Odbor legislativně - právní'!H10</f>
        <v>1000</v>
      </c>
      <c r="E27" s="238">
        <f>'Odbor legislativně - právní'!I10</f>
        <v>540.9599999999999</v>
      </c>
      <c r="F27" s="88">
        <f t="shared" si="0"/>
        <v>54.09599999999999</v>
      </c>
      <c r="G27" s="245">
        <f t="shared" si="1"/>
        <v>54.09599999999999</v>
      </c>
    </row>
    <row r="28" spans="1:7" ht="12.75">
      <c r="A28" s="628" t="s">
        <v>285</v>
      </c>
      <c r="B28" s="534" t="s">
        <v>260</v>
      </c>
      <c r="C28" s="236">
        <f>'Odbor stavební'!G4</f>
        <v>275.3</v>
      </c>
      <c r="D28" s="62">
        <f>'Odbor stavební'!H4</f>
        <v>275.3</v>
      </c>
      <c r="E28" s="238">
        <f>'Odbor stavební'!I4</f>
        <v>1.76</v>
      </c>
      <c r="F28" s="88">
        <f t="shared" si="0"/>
        <v>0.6393025790047221</v>
      </c>
      <c r="G28" s="245">
        <f t="shared" si="1"/>
        <v>0.6393025790047221</v>
      </c>
    </row>
    <row r="29" spans="1:7" ht="12.75">
      <c r="A29" s="628" t="s">
        <v>286</v>
      </c>
      <c r="B29" s="534" t="s">
        <v>189</v>
      </c>
      <c r="C29" s="236">
        <f>'Odbor dopravy'!G5</f>
        <v>600</v>
      </c>
      <c r="D29" s="62">
        <f>'Odbor dopravy'!H5</f>
        <v>600</v>
      </c>
      <c r="E29" s="238">
        <f>'Odbor dopravy'!I5</f>
        <v>6.9</v>
      </c>
      <c r="F29" s="88">
        <f t="shared" si="0"/>
        <v>1.1500000000000001</v>
      </c>
      <c r="G29" s="245">
        <f t="shared" si="1"/>
        <v>1.1500000000000001</v>
      </c>
    </row>
    <row r="30" spans="1:7" ht="12.75">
      <c r="A30" s="628" t="s">
        <v>287</v>
      </c>
      <c r="B30" s="534" t="s">
        <v>151</v>
      </c>
      <c r="C30" s="236">
        <f>'Odbor školství'!G32</f>
        <v>19508</v>
      </c>
      <c r="D30" s="62">
        <f>'Odbor školství'!H32</f>
        <v>16170.300000000001</v>
      </c>
      <c r="E30" s="238">
        <f>'Odbor školství'!I32</f>
        <v>15567.559999999998</v>
      </c>
      <c r="F30" s="88">
        <f t="shared" si="0"/>
        <v>79.80090219397168</v>
      </c>
      <c r="G30" s="245">
        <f t="shared" si="1"/>
        <v>96.27254905598534</v>
      </c>
    </row>
    <row r="31" spans="1:7" ht="12.75">
      <c r="A31" s="628" t="s">
        <v>288</v>
      </c>
      <c r="B31" s="534" t="s">
        <v>525</v>
      </c>
      <c r="C31" s="236">
        <f>'projekt MAP II'!G46</f>
        <v>0</v>
      </c>
      <c r="D31" s="236">
        <f>'projekt MAP II'!H46</f>
        <v>3144.4000000000005</v>
      </c>
      <c r="E31" s="62">
        <f>'projekt MAP II'!I46</f>
        <v>2265.5299999999997</v>
      </c>
      <c r="F31" s="88">
        <v>0</v>
      </c>
      <c r="G31" s="245">
        <f t="shared" si="1"/>
        <v>72.04967561378957</v>
      </c>
    </row>
    <row r="32" spans="1:7" ht="12.75" hidden="1">
      <c r="A32" s="628" t="s">
        <v>288</v>
      </c>
      <c r="B32" s="537" t="s">
        <v>492</v>
      </c>
      <c r="C32" s="236">
        <f>'projekt Primas P13'!G38</f>
        <v>0</v>
      </c>
      <c r="D32" s="236">
        <f>'projekt Primas P13'!H38</f>
        <v>0</v>
      </c>
      <c r="E32" s="236">
        <f>'projekt Primas P13'!I38</f>
        <v>0</v>
      </c>
      <c r="F32" s="88">
        <v>0</v>
      </c>
      <c r="G32" s="245" t="e">
        <f t="shared" si="1"/>
        <v>#DIV/0!</v>
      </c>
    </row>
    <row r="33" spans="1:7" ht="12.75">
      <c r="A33" s="628" t="s">
        <v>289</v>
      </c>
      <c r="B33" s="537" t="s">
        <v>702</v>
      </c>
      <c r="C33" s="236">
        <f>'projekt MAP III'!G47</f>
        <v>0</v>
      </c>
      <c r="D33" s="62">
        <f>'projekt MAP III'!H47</f>
        <v>1163.7</v>
      </c>
      <c r="E33" s="238">
        <f>'projekt MAP III'!I47</f>
        <v>574.9300000000001</v>
      </c>
      <c r="F33" s="88">
        <v>0</v>
      </c>
      <c r="G33" s="245">
        <f t="shared" si="1"/>
        <v>49.40534502019421</v>
      </c>
    </row>
    <row r="34" spans="1:7" ht="12.75">
      <c r="A34" s="628" t="s">
        <v>290</v>
      </c>
      <c r="B34" s="534" t="s">
        <v>275</v>
      </c>
      <c r="C34" s="236">
        <f>'Odbor občansko -  správní'!G10</f>
        <v>294.9</v>
      </c>
      <c r="D34" s="62">
        <f>'Odbor občansko -  správní'!H10</f>
        <v>294.9</v>
      </c>
      <c r="E34" s="238">
        <f>'Odbor občansko -  správní'!I10</f>
        <v>276.98</v>
      </c>
      <c r="F34" s="88">
        <f t="shared" si="0"/>
        <v>93.92336385215329</v>
      </c>
      <c r="G34" s="245">
        <f t="shared" si="1"/>
        <v>93.92336385215329</v>
      </c>
    </row>
    <row r="35" spans="1:7" ht="12.75">
      <c r="A35" s="628"/>
      <c r="B35" s="534" t="s">
        <v>103</v>
      </c>
      <c r="C35" s="236">
        <f>'Odbor občansko -  správní'!G23</f>
        <v>60</v>
      </c>
      <c r="D35" s="62">
        <f>'Odbor občansko -  správní'!H23</f>
        <v>84</v>
      </c>
      <c r="E35" s="238">
        <f>'Odbor občansko -  správní'!I23</f>
        <v>72.1</v>
      </c>
      <c r="F35" s="88">
        <f t="shared" si="0"/>
        <v>120.16666666666666</v>
      </c>
      <c r="G35" s="245">
        <f t="shared" si="1"/>
        <v>85.83333333333333</v>
      </c>
    </row>
    <row r="36" spans="1:7" ht="12.75">
      <c r="A36" s="628" t="s">
        <v>291</v>
      </c>
      <c r="B36" s="534" t="s">
        <v>152</v>
      </c>
      <c r="C36" s="236">
        <f>'Odbor životního prostředí'!G19</f>
        <v>48500</v>
      </c>
      <c r="D36" s="62">
        <f>'Odbor životního prostředí'!H19</f>
        <v>48998.8</v>
      </c>
      <c r="E36" s="238">
        <f>'Odbor životního prostředí'!I19</f>
        <v>48994.95</v>
      </c>
      <c r="F36" s="88">
        <f t="shared" si="0"/>
        <v>101.02051546391752</v>
      </c>
      <c r="G36" s="245">
        <f t="shared" si="1"/>
        <v>99.9921426647183</v>
      </c>
    </row>
    <row r="37" spans="1:7" ht="12.75" hidden="1">
      <c r="A37" s="628" t="s">
        <v>288</v>
      </c>
      <c r="B37" s="534" t="s">
        <v>349</v>
      </c>
      <c r="C37" s="236">
        <f>'Projekty OŽP'!G28</f>
        <v>0</v>
      </c>
      <c r="D37" s="62">
        <f>'Projekty OŽP'!H28</f>
        <v>0</v>
      </c>
      <c r="E37" s="238">
        <f>'Projekty OŽP'!I28</f>
        <v>0</v>
      </c>
      <c r="F37" s="88">
        <v>0</v>
      </c>
      <c r="G37" s="245" t="e">
        <f t="shared" si="1"/>
        <v>#DIV/0!</v>
      </c>
    </row>
    <row r="38" spans="1:7" ht="12.75">
      <c r="A38" s="628" t="s">
        <v>292</v>
      </c>
      <c r="B38" s="534" t="s">
        <v>340</v>
      </c>
      <c r="C38" s="236">
        <f>'Odbor soc. péče '!G84</f>
        <v>12599.6</v>
      </c>
      <c r="D38" s="62">
        <f>'Odbor soc. péče '!H84</f>
        <v>13840</v>
      </c>
      <c r="E38" s="238">
        <f>'Odbor soc. péče '!I84</f>
        <v>12325.41</v>
      </c>
      <c r="F38" s="88">
        <f t="shared" si="0"/>
        <v>97.82381980380329</v>
      </c>
      <c r="G38" s="245">
        <f t="shared" si="1"/>
        <v>89.05643063583814</v>
      </c>
    </row>
    <row r="39" spans="1:7" ht="12.75">
      <c r="A39" s="628"/>
      <c r="B39" s="534" t="s">
        <v>642</v>
      </c>
      <c r="C39" s="236">
        <f>'projekt Společná adresa'!G27</f>
        <v>0</v>
      </c>
      <c r="D39" s="236">
        <f>'projekt Společná adresa'!H27</f>
        <v>1273.3</v>
      </c>
      <c r="E39" s="236">
        <f>'projekt Společná adresa'!I27</f>
        <v>1228.8</v>
      </c>
      <c r="F39" s="88">
        <v>0</v>
      </c>
      <c r="G39" s="245">
        <f t="shared" si="1"/>
        <v>96.50514411372026</v>
      </c>
    </row>
    <row r="40" spans="1:7" ht="12.75">
      <c r="A40" s="628" t="s">
        <v>293</v>
      </c>
      <c r="B40" s="534" t="s">
        <v>153</v>
      </c>
      <c r="C40" s="236">
        <f>'Odbor hospodářské správy'!G39</f>
        <v>12000</v>
      </c>
      <c r="D40" s="62">
        <f>'Odbor hospodářské správy'!H39</f>
        <v>11984.2</v>
      </c>
      <c r="E40" s="238">
        <f>'Odbor hospodářské správy'!I39</f>
        <v>10091.49</v>
      </c>
      <c r="F40" s="88">
        <f t="shared" si="0"/>
        <v>84.09575</v>
      </c>
      <c r="G40" s="245">
        <f t="shared" si="1"/>
        <v>84.20662205236894</v>
      </c>
    </row>
    <row r="41" spans="1:7" ht="12.75">
      <c r="A41" s="628"/>
      <c r="B41" s="534" t="s">
        <v>239</v>
      </c>
      <c r="C41" s="236">
        <f>'Odbor hospodářské správy'!G54</f>
        <v>164</v>
      </c>
      <c r="D41" s="62">
        <f>'Odbor hospodářské správy'!H54</f>
        <v>164</v>
      </c>
      <c r="E41" s="238">
        <f>'Odbor hospodářské správy'!I54</f>
        <v>156.88</v>
      </c>
      <c r="F41" s="88">
        <f t="shared" si="0"/>
        <v>95.65853658536585</v>
      </c>
      <c r="G41" s="245">
        <f t="shared" si="1"/>
        <v>95.65853658536585</v>
      </c>
    </row>
    <row r="42" spans="1:7" ht="12.75">
      <c r="A42" s="628"/>
      <c r="B42" s="534" t="s">
        <v>338</v>
      </c>
      <c r="C42" s="236">
        <f>'Odbor hospodářské správy'!G70</f>
        <v>1610</v>
      </c>
      <c r="D42" s="62">
        <f>'Odbor hospodářské správy'!H70</f>
        <v>1421</v>
      </c>
      <c r="E42" s="238">
        <f>'Odbor hospodářské správy'!I70</f>
        <v>1140.08</v>
      </c>
      <c r="F42" s="88">
        <f t="shared" si="0"/>
        <v>70.81242236024843</v>
      </c>
      <c r="G42" s="245">
        <f t="shared" si="1"/>
        <v>80.23082336382828</v>
      </c>
    </row>
    <row r="43" spans="1:7" ht="12.75">
      <c r="A43" s="628" t="s">
        <v>154</v>
      </c>
      <c r="B43" s="534" t="s">
        <v>155</v>
      </c>
      <c r="C43" s="236">
        <f>'Odbor informatiky'!G16</f>
        <v>6797</v>
      </c>
      <c r="D43" s="62">
        <f>'Odbor informatiky'!H16</f>
        <v>7484.7</v>
      </c>
      <c r="E43" s="238">
        <f>'Odbor informatiky'!I16</f>
        <v>6689.2699999999995</v>
      </c>
      <c r="F43" s="88">
        <f t="shared" si="0"/>
        <v>98.41503604531411</v>
      </c>
      <c r="G43" s="245">
        <f t="shared" si="1"/>
        <v>89.37258674362366</v>
      </c>
    </row>
    <row r="44" spans="1:7" ht="12.75">
      <c r="A44" s="628" t="s">
        <v>217</v>
      </c>
      <c r="B44" s="534" t="s">
        <v>551</v>
      </c>
      <c r="C44" s="236">
        <f>'Příspěvky ostatních organizací'!G3</f>
        <v>3250</v>
      </c>
      <c r="D44" s="62">
        <f>'Příspěvky ostatních organizací'!H3</f>
        <v>3250</v>
      </c>
      <c r="E44" s="238">
        <f>'Příspěvky ostatních organizací'!I3</f>
        <v>3250</v>
      </c>
      <c r="F44" s="88">
        <f t="shared" si="0"/>
        <v>100</v>
      </c>
      <c r="G44" s="245">
        <f t="shared" si="1"/>
        <v>100</v>
      </c>
    </row>
    <row r="45" spans="1:7" ht="12.75">
      <c r="A45" s="628" t="s">
        <v>246</v>
      </c>
      <c r="B45" s="534" t="s">
        <v>191</v>
      </c>
      <c r="C45" s="236">
        <f>'Příspěvky ostatních organizací'!G4+'Příspěvky ostatních organizací'!G5+'Příspěvky ostatních organizací'!G6</f>
        <v>7380</v>
      </c>
      <c r="D45" s="236">
        <f>'Příspěvky ostatních organizací'!H4+'Příspěvky ostatních organizací'!H5+'Příspěvky ostatních organizací'!H6+'Příspěvky ostatních organizací'!H7</f>
        <v>13229.1</v>
      </c>
      <c r="E45" s="236">
        <f>'Příspěvky ostatních organizací'!I4+'Příspěvky ostatních organizací'!I5+'Příspěvky ostatních organizací'!I6+'Příspěvky ostatních organizací'!I7</f>
        <v>13229.15</v>
      </c>
      <c r="F45" s="88">
        <f t="shared" si="0"/>
        <v>179.25677506775068</v>
      </c>
      <c r="G45" s="245">
        <f t="shared" si="1"/>
        <v>100.00037795466056</v>
      </c>
    </row>
    <row r="46" spans="1:7" ht="12.75">
      <c r="A46" s="628" t="s">
        <v>325</v>
      </c>
      <c r="B46" s="537" t="s">
        <v>371</v>
      </c>
      <c r="C46" s="445">
        <f>'Příspěvky ostatních organizací'!G9+'Příspěvky ostatních organizací'!G8</f>
        <v>250</v>
      </c>
      <c r="D46" s="445">
        <f>'Příspěvky ostatních organizací'!H9+'Příspěvky ostatních organizací'!H8+'Příspěvky ostatních organizací'!H10+'Příspěvky ostatních organizací'!H11+'Příspěvky ostatních organizací'!H12</f>
        <v>1367.9</v>
      </c>
      <c r="E46" s="445">
        <f>'Příspěvky ostatních organizací'!I9+'Příspěvky ostatních organizací'!I8+'Příspěvky ostatních organizací'!I10+'Příspěvky ostatních organizací'!I11+'Příspěvky ostatních organizací'!I12</f>
        <v>1367.9</v>
      </c>
      <c r="F46" s="67">
        <f t="shared" si="0"/>
        <v>547.1600000000001</v>
      </c>
      <c r="G46" s="446">
        <f t="shared" si="1"/>
        <v>100</v>
      </c>
    </row>
    <row r="47" spans="1:7" ht="12.75">
      <c r="A47" s="628" t="s">
        <v>348</v>
      </c>
      <c r="B47" s="534" t="s">
        <v>256</v>
      </c>
      <c r="C47" s="236">
        <f>'Příspěvky ostatních organizací'!G13</f>
        <v>800</v>
      </c>
      <c r="D47" s="62">
        <f>'Příspěvky ostatních organizací'!H13</f>
        <v>1053</v>
      </c>
      <c r="E47" s="238">
        <f>'Příspěvky ostatních organizací'!I13</f>
        <v>1053</v>
      </c>
      <c r="F47" s="88">
        <f t="shared" si="0"/>
        <v>131.625</v>
      </c>
      <c r="G47" s="245">
        <f t="shared" si="1"/>
        <v>100</v>
      </c>
    </row>
    <row r="48" spans="1:12" ht="12.75">
      <c r="A48" s="629" t="s">
        <v>391</v>
      </c>
      <c r="B48" s="534" t="s">
        <v>156</v>
      </c>
      <c r="C48" s="236">
        <f>'Příspěvky PO - MŠ'!G114</f>
        <v>13588.7</v>
      </c>
      <c r="D48" s="62">
        <f>'Příspěvky PO - MŠ'!H114</f>
        <v>22411.50000000001</v>
      </c>
      <c r="E48" s="238">
        <f>'Příspěvky PO - MŠ'!I114</f>
        <v>22308.060000000005</v>
      </c>
      <c r="F48" s="88">
        <f t="shared" si="0"/>
        <v>164.16625578605758</v>
      </c>
      <c r="G48" s="245">
        <f t="shared" si="1"/>
        <v>99.53845124155006</v>
      </c>
      <c r="L48" t="s">
        <v>584</v>
      </c>
    </row>
    <row r="49" spans="1:7" ht="12.75">
      <c r="A49" s="628" t="s">
        <v>475</v>
      </c>
      <c r="B49" s="534" t="s">
        <v>157</v>
      </c>
      <c r="C49" s="236">
        <f>'Příspěvky PO - ZŠ'!G83</f>
        <v>35011</v>
      </c>
      <c r="D49" s="62">
        <f>'Příspěvky PO - ZŠ'!H83</f>
        <v>68691.70000000003</v>
      </c>
      <c r="E49" s="238">
        <f>'Příspěvky PO - ZŠ'!I83</f>
        <v>64957.229999999996</v>
      </c>
      <c r="F49" s="88">
        <f t="shared" si="0"/>
        <v>185.5337750992545</v>
      </c>
      <c r="G49" s="245">
        <f t="shared" si="1"/>
        <v>94.56343342791047</v>
      </c>
    </row>
    <row r="50" spans="1:7" ht="12.75">
      <c r="A50" s="628" t="s">
        <v>476</v>
      </c>
      <c r="B50" s="537" t="s">
        <v>620</v>
      </c>
      <c r="C50" s="236">
        <v>0</v>
      </c>
      <c r="D50" s="77">
        <v>648.1</v>
      </c>
      <c r="E50" s="238">
        <v>648.11</v>
      </c>
      <c r="F50" s="88">
        <v>0</v>
      </c>
      <c r="G50" s="245">
        <f t="shared" si="1"/>
        <v>100.00154297176363</v>
      </c>
    </row>
    <row r="51" spans="1:7" ht="12.75">
      <c r="A51" s="628" t="s">
        <v>526</v>
      </c>
      <c r="B51" s="537" t="s">
        <v>681</v>
      </c>
      <c r="C51" s="236">
        <v>0</v>
      </c>
      <c r="D51" s="77">
        <v>168.2</v>
      </c>
      <c r="E51" s="238">
        <v>168.19</v>
      </c>
      <c r="F51" s="88">
        <v>0</v>
      </c>
      <c r="G51" s="245">
        <f t="shared" si="1"/>
        <v>99.99405469678953</v>
      </c>
    </row>
    <row r="52" spans="1:7" ht="12.75">
      <c r="A52" s="628" t="s">
        <v>555</v>
      </c>
      <c r="B52" s="537" t="s">
        <v>682</v>
      </c>
      <c r="C52" s="236">
        <v>0</v>
      </c>
      <c r="D52" s="77">
        <v>16.7</v>
      </c>
      <c r="E52" s="238">
        <v>16.66</v>
      </c>
      <c r="F52" s="88">
        <v>0</v>
      </c>
      <c r="G52" s="245">
        <f t="shared" si="1"/>
        <v>99.76047904191618</v>
      </c>
    </row>
    <row r="53" spans="1:7" ht="12.75">
      <c r="A53" s="628" t="s">
        <v>559</v>
      </c>
      <c r="B53" s="537" t="s">
        <v>670</v>
      </c>
      <c r="C53" s="236">
        <v>0</v>
      </c>
      <c r="D53" s="77">
        <v>256.4</v>
      </c>
      <c r="E53" s="238">
        <v>256.41</v>
      </c>
      <c r="F53" s="88">
        <v>0</v>
      </c>
      <c r="G53" s="245">
        <f t="shared" si="1"/>
        <v>100.00390015600627</v>
      </c>
    </row>
    <row r="54" spans="1:7" ht="12.75">
      <c r="A54" s="628" t="s">
        <v>580</v>
      </c>
      <c r="B54" s="537" t="s">
        <v>621</v>
      </c>
      <c r="C54" s="236">
        <v>0</v>
      </c>
      <c r="D54" s="77">
        <v>137.2</v>
      </c>
      <c r="E54" s="238">
        <v>137.22</v>
      </c>
      <c r="F54" s="88">
        <v>0</v>
      </c>
      <c r="G54" s="245">
        <f t="shared" si="1"/>
        <v>100.01457725947523</v>
      </c>
    </row>
    <row r="55" spans="1:7" ht="12.75">
      <c r="A55" s="628" t="s">
        <v>581</v>
      </c>
      <c r="B55" s="537" t="s">
        <v>683</v>
      </c>
      <c r="C55" s="236">
        <v>0</v>
      </c>
      <c r="D55" s="77">
        <v>0.3</v>
      </c>
      <c r="E55" s="238">
        <v>0.3</v>
      </c>
      <c r="F55" s="88">
        <v>0</v>
      </c>
      <c r="G55" s="245">
        <f t="shared" si="1"/>
        <v>100</v>
      </c>
    </row>
    <row r="56" spans="1:7" ht="12.75">
      <c r="A56" s="628" t="s">
        <v>582</v>
      </c>
      <c r="B56" s="537" t="s">
        <v>643</v>
      </c>
      <c r="C56" s="236">
        <v>0</v>
      </c>
      <c r="D56" s="77">
        <v>77.1</v>
      </c>
      <c r="E56" s="238">
        <v>77.11</v>
      </c>
      <c r="F56" s="88">
        <v>0</v>
      </c>
      <c r="G56" s="245">
        <f t="shared" si="1"/>
        <v>100.0129701686122</v>
      </c>
    </row>
    <row r="57" spans="1:7" ht="12.75">
      <c r="A57" s="628" t="s">
        <v>613</v>
      </c>
      <c r="B57" s="537" t="s">
        <v>680</v>
      </c>
      <c r="C57" s="236">
        <v>0</v>
      </c>
      <c r="D57" s="77">
        <v>43</v>
      </c>
      <c r="E57" s="238">
        <v>43</v>
      </c>
      <c r="F57" s="88">
        <v>0</v>
      </c>
      <c r="G57" s="245">
        <f t="shared" si="1"/>
        <v>100</v>
      </c>
    </row>
    <row r="58" spans="1:7" ht="12.75">
      <c r="A58" s="628" t="s">
        <v>644</v>
      </c>
      <c r="B58" s="537" t="s">
        <v>679</v>
      </c>
      <c r="C58" s="236">
        <v>0</v>
      </c>
      <c r="D58" s="77">
        <v>40.8</v>
      </c>
      <c r="E58" s="238">
        <v>40.74</v>
      </c>
      <c r="F58" s="88">
        <v>0</v>
      </c>
      <c r="G58" s="245">
        <f t="shared" si="1"/>
        <v>99.8529411764706</v>
      </c>
    </row>
    <row r="59" spans="1:10" ht="12.75">
      <c r="A59" s="628" t="s">
        <v>645</v>
      </c>
      <c r="B59" s="582" t="s">
        <v>684</v>
      </c>
      <c r="C59" s="445">
        <f>'Covid - 19'!G45</f>
        <v>0</v>
      </c>
      <c r="D59" s="77">
        <f>'Covid - 19'!H45</f>
        <v>6513.2</v>
      </c>
      <c r="E59" s="585">
        <f>'Covid - 19'!I45</f>
        <v>2552.0099999999998</v>
      </c>
      <c r="F59" s="67">
        <v>0</v>
      </c>
      <c r="G59" s="446">
        <f>E59/D59%</f>
        <v>39.18212245900632</v>
      </c>
      <c r="I59" s="21"/>
      <c r="J59" s="21"/>
    </row>
    <row r="60" spans="1:9" ht="12.75">
      <c r="A60" s="629" t="s">
        <v>646</v>
      </c>
      <c r="B60" s="537" t="s">
        <v>208</v>
      </c>
      <c r="C60" s="62">
        <v>18906</v>
      </c>
      <c r="D60" s="62">
        <v>12568.4</v>
      </c>
      <c r="E60" s="77">
        <v>0</v>
      </c>
      <c r="F60" s="246">
        <f t="shared" si="0"/>
        <v>0</v>
      </c>
      <c r="G60" s="446">
        <f>E60/D60%</f>
        <v>0</v>
      </c>
      <c r="I60" s="21"/>
    </row>
    <row r="61" spans="1:9" ht="12.75">
      <c r="A61" s="629" t="s">
        <v>672</v>
      </c>
      <c r="B61" s="537" t="s">
        <v>511</v>
      </c>
      <c r="C61" s="62">
        <v>1000</v>
      </c>
      <c r="D61" s="62">
        <v>1000</v>
      </c>
      <c r="E61" s="77">
        <v>0</v>
      </c>
      <c r="F61" s="246">
        <f t="shared" si="0"/>
        <v>0</v>
      </c>
      <c r="G61" s="446">
        <f>E61/D61%</f>
        <v>0</v>
      </c>
      <c r="I61" s="21"/>
    </row>
    <row r="62" spans="1:9" ht="13.5" thickBot="1">
      <c r="A62" s="630" t="s">
        <v>704</v>
      </c>
      <c r="B62" s="617" t="s">
        <v>745</v>
      </c>
      <c r="C62" s="74">
        <v>0</v>
      </c>
      <c r="D62" s="74">
        <v>100</v>
      </c>
      <c r="E62" s="294">
        <v>100</v>
      </c>
      <c r="F62" s="248">
        <v>0</v>
      </c>
      <c r="G62" s="446">
        <f>E62/D62%</f>
        <v>100</v>
      </c>
      <c r="I62" s="21"/>
    </row>
    <row r="63" spans="1:9" ht="14.25" customHeight="1" thickBot="1">
      <c r="A63" s="5"/>
      <c r="B63" s="428" t="s">
        <v>276</v>
      </c>
      <c r="C63" s="334">
        <f>SUM(C5:C62)</f>
        <v>391694.39999999997</v>
      </c>
      <c r="D63" s="334">
        <f>SUM(D5:D62)</f>
        <v>478390.60000000003</v>
      </c>
      <c r="E63" s="334">
        <f>SUM(E5:E62)</f>
        <v>417916.8499999999</v>
      </c>
      <c r="F63" s="242">
        <f t="shared" si="0"/>
        <v>106.69461958097945</v>
      </c>
      <c r="G63" s="243">
        <f t="shared" si="1"/>
        <v>87.3589175874275</v>
      </c>
      <c r="I63" s="21"/>
    </row>
    <row r="65" spans="3:5" ht="12.75">
      <c r="C65" s="21"/>
      <c r="D65" s="98"/>
      <c r="E65" s="21"/>
    </row>
    <row r="66" ht="12.75">
      <c r="E66" s="21"/>
    </row>
    <row r="67" ht="12.75">
      <c r="E67" s="101"/>
    </row>
    <row r="68" ht="12.75">
      <c r="E68" s="21"/>
    </row>
    <row r="69" ht="12.75">
      <c r="D69" s="21"/>
    </row>
    <row r="70" ht="12.75">
      <c r="D70" s="21"/>
    </row>
    <row r="71" ht="12.75">
      <c r="D71" s="21"/>
    </row>
    <row r="72" ht="12.75">
      <c r="D72" s="21"/>
    </row>
  </sheetData>
  <sheetProtection/>
  <mergeCells count="1">
    <mergeCell ref="B3:C3"/>
  </mergeCells>
  <printOptions/>
  <pageMargins left="0.7874015748031497" right="0.7874015748031497" top="0.5905511811023623" bottom="0.7874015748031497" header="0.5118110236220472" footer="0.5118110236220472"/>
  <pageSetup horizontalDpi="600" verticalDpi="600" orientation="portrait" paperSize="9" scale="90"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M56"/>
  <sheetViews>
    <sheetView zoomScalePageLayoutView="0" workbookViewId="0" topLeftCell="A25">
      <selection activeCell="A28" sqref="A28:A29"/>
    </sheetView>
  </sheetViews>
  <sheetFormatPr defaultColWidth="9.00390625" defaultRowHeight="12.75"/>
  <cols>
    <col min="1" max="1" width="5.375" style="0" customWidth="1"/>
    <col min="2" max="3" width="6.625" style="0" customWidth="1"/>
    <col min="4" max="4" width="5.50390625" style="0" customWidth="1"/>
    <col min="5" max="5" width="6.125" style="0" customWidth="1"/>
    <col min="6" max="6" width="40.625" style="0" customWidth="1"/>
    <col min="7" max="7" width="11.375" style="0" customWidth="1"/>
    <col min="8" max="8" width="11.875" style="0" customWidth="1"/>
    <col min="9" max="9" width="17.50390625" style="0" customWidth="1"/>
  </cols>
  <sheetData>
    <row r="1" ht="13.5" thickBot="1">
      <c r="A1" s="1" t="s">
        <v>25</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2">
        <v>933</v>
      </c>
      <c r="B3" s="2">
        <v>6171</v>
      </c>
      <c r="C3" s="2">
        <v>5137</v>
      </c>
      <c r="D3" s="2">
        <v>33</v>
      </c>
      <c r="E3" s="2">
        <v>0</v>
      </c>
      <c r="F3" s="3" t="s">
        <v>61</v>
      </c>
      <c r="G3" s="73">
        <v>10</v>
      </c>
      <c r="H3" s="73">
        <v>10</v>
      </c>
      <c r="I3" s="73">
        <v>0</v>
      </c>
      <c r="J3" s="88">
        <f aca="true" t="shared" si="0" ref="J3:J14">I3/G3%</f>
        <v>0</v>
      </c>
      <c r="K3" s="88">
        <f aca="true" t="shared" si="1" ref="K3:K14">I3/H3%</f>
        <v>0</v>
      </c>
    </row>
    <row r="4" spans="1:11" ht="12.75">
      <c r="A4" s="2">
        <v>933</v>
      </c>
      <c r="B4" s="2">
        <v>6171</v>
      </c>
      <c r="C4" s="2">
        <v>5139</v>
      </c>
      <c r="D4" s="2">
        <v>33</v>
      </c>
      <c r="E4" s="2">
        <v>0</v>
      </c>
      <c r="F4" s="2" t="s">
        <v>166</v>
      </c>
      <c r="G4" s="62">
        <v>520</v>
      </c>
      <c r="H4" s="62">
        <v>470</v>
      </c>
      <c r="I4" s="62">
        <v>335.76</v>
      </c>
      <c r="J4" s="88">
        <f t="shared" si="0"/>
        <v>64.56923076923077</v>
      </c>
      <c r="K4" s="88">
        <f t="shared" si="1"/>
        <v>71.43829787234043</v>
      </c>
    </row>
    <row r="5" spans="1:11" ht="12.75">
      <c r="A5" s="2">
        <v>933</v>
      </c>
      <c r="B5" s="2">
        <v>6171</v>
      </c>
      <c r="C5" s="2">
        <v>5164</v>
      </c>
      <c r="D5" s="2">
        <v>33</v>
      </c>
      <c r="E5" s="2">
        <v>0</v>
      </c>
      <c r="F5" s="2" t="s">
        <v>53</v>
      </c>
      <c r="G5" s="65">
        <v>10</v>
      </c>
      <c r="H5" s="65">
        <v>10</v>
      </c>
      <c r="I5" s="65">
        <v>0</v>
      </c>
      <c r="J5" s="88">
        <f t="shared" si="0"/>
        <v>0</v>
      </c>
      <c r="K5" s="88">
        <f t="shared" si="1"/>
        <v>0</v>
      </c>
    </row>
    <row r="6" spans="1:11" ht="12.75">
      <c r="A6" s="2">
        <v>933</v>
      </c>
      <c r="B6" s="2">
        <v>6171</v>
      </c>
      <c r="C6" s="24">
        <v>5166</v>
      </c>
      <c r="D6" s="24">
        <v>33</v>
      </c>
      <c r="E6" s="24">
        <v>0</v>
      </c>
      <c r="F6" s="24" t="s">
        <v>23</v>
      </c>
      <c r="G6" s="77">
        <v>3000</v>
      </c>
      <c r="H6" s="77">
        <v>545</v>
      </c>
      <c r="I6" s="77">
        <v>373.31</v>
      </c>
      <c r="J6" s="88">
        <f t="shared" si="0"/>
        <v>12.443666666666667</v>
      </c>
      <c r="K6" s="88">
        <f t="shared" si="1"/>
        <v>68.49724770642202</v>
      </c>
    </row>
    <row r="7" spans="1:11" ht="12.75">
      <c r="A7" s="2">
        <v>933</v>
      </c>
      <c r="B7" s="2">
        <v>6171</v>
      </c>
      <c r="C7" s="24">
        <v>5166</v>
      </c>
      <c r="D7" s="24">
        <v>33</v>
      </c>
      <c r="E7" s="24">
        <v>10</v>
      </c>
      <c r="F7" s="24" t="s">
        <v>23</v>
      </c>
      <c r="G7" s="77">
        <v>0</v>
      </c>
      <c r="H7" s="77">
        <v>480</v>
      </c>
      <c r="I7" s="77">
        <v>0</v>
      </c>
      <c r="J7" s="88">
        <v>0</v>
      </c>
      <c r="K7" s="88">
        <f t="shared" si="1"/>
        <v>0</v>
      </c>
    </row>
    <row r="8" spans="1:11" ht="12.75">
      <c r="A8" s="2">
        <v>933</v>
      </c>
      <c r="B8" s="2">
        <v>6171</v>
      </c>
      <c r="C8" s="2">
        <v>5169</v>
      </c>
      <c r="D8" s="2">
        <v>33</v>
      </c>
      <c r="E8" s="2">
        <v>0</v>
      </c>
      <c r="F8" s="2" t="s">
        <v>24</v>
      </c>
      <c r="G8" s="62">
        <v>1400</v>
      </c>
      <c r="H8" s="62">
        <v>1955</v>
      </c>
      <c r="I8" s="62">
        <v>1460.64</v>
      </c>
      <c r="J8" s="88">
        <f t="shared" si="0"/>
        <v>104.33142857142857</v>
      </c>
      <c r="K8" s="88">
        <f t="shared" si="1"/>
        <v>74.71304347826087</v>
      </c>
    </row>
    <row r="9" spans="1:11" ht="12.75">
      <c r="A9" s="2">
        <v>933</v>
      </c>
      <c r="B9" s="2">
        <v>6171</v>
      </c>
      <c r="C9" s="24">
        <v>5173</v>
      </c>
      <c r="D9" s="2">
        <v>33</v>
      </c>
      <c r="E9" s="2">
        <v>0</v>
      </c>
      <c r="F9" s="2" t="s">
        <v>211</v>
      </c>
      <c r="G9" s="62">
        <v>10</v>
      </c>
      <c r="H9" s="62">
        <v>10</v>
      </c>
      <c r="I9" s="62">
        <v>0</v>
      </c>
      <c r="J9" s="88">
        <f t="shared" si="0"/>
        <v>0</v>
      </c>
      <c r="K9" s="88">
        <v>0</v>
      </c>
    </row>
    <row r="10" spans="1:11" ht="12.75">
      <c r="A10" s="2">
        <v>933</v>
      </c>
      <c r="B10" s="2">
        <v>6171</v>
      </c>
      <c r="C10" s="24">
        <v>5175</v>
      </c>
      <c r="D10" s="2">
        <v>33</v>
      </c>
      <c r="E10" s="2">
        <v>0</v>
      </c>
      <c r="F10" s="2" t="s">
        <v>212</v>
      </c>
      <c r="G10" s="62">
        <v>200</v>
      </c>
      <c r="H10" s="62">
        <v>200</v>
      </c>
      <c r="I10" s="62">
        <v>128.69</v>
      </c>
      <c r="J10" s="88">
        <f t="shared" si="0"/>
        <v>64.345</v>
      </c>
      <c r="K10" s="88">
        <f t="shared" si="1"/>
        <v>64.345</v>
      </c>
    </row>
    <row r="11" spans="1:11" ht="12.75">
      <c r="A11" s="2">
        <v>933</v>
      </c>
      <c r="B11" s="2">
        <v>6171</v>
      </c>
      <c r="C11" s="24">
        <v>5179</v>
      </c>
      <c r="D11" s="2">
        <v>33</v>
      </c>
      <c r="E11" s="2">
        <v>0</v>
      </c>
      <c r="F11" s="2" t="s">
        <v>685</v>
      </c>
      <c r="G11" s="62">
        <v>0</v>
      </c>
      <c r="H11" s="62">
        <v>27.8</v>
      </c>
      <c r="I11" s="62">
        <v>27.69</v>
      </c>
      <c r="J11" s="88">
        <v>0</v>
      </c>
      <c r="K11" s="88">
        <f t="shared" si="1"/>
        <v>99.60431654676259</v>
      </c>
    </row>
    <row r="12" spans="1:11" ht="12.75">
      <c r="A12" s="2">
        <v>933</v>
      </c>
      <c r="B12" s="2">
        <v>6171</v>
      </c>
      <c r="C12" s="24">
        <v>5194</v>
      </c>
      <c r="D12" s="2">
        <v>33</v>
      </c>
      <c r="E12" s="2">
        <v>0</v>
      </c>
      <c r="F12" s="2" t="s">
        <v>213</v>
      </c>
      <c r="G12" s="62">
        <v>130</v>
      </c>
      <c r="H12" s="62">
        <v>250</v>
      </c>
      <c r="I12" s="62">
        <v>220.96</v>
      </c>
      <c r="J12" s="88">
        <f t="shared" si="0"/>
        <v>169.96923076923076</v>
      </c>
      <c r="K12" s="88">
        <f t="shared" si="1"/>
        <v>88.384</v>
      </c>
    </row>
    <row r="13" spans="1:13" ht="13.5" thickBot="1">
      <c r="A13" s="6">
        <v>933</v>
      </c>
      <c r="B13" s="6">
        <v>6171</v>
      </c>
      <c r="C13" s="36">
        <v>5492</v>
      </c>
      <c r="D13" s="6">
        <v>33</v>
      </c>
      <c r="E13" s="6">
        <v>0</v>
      </c>
      <c r="F13" s="6" t="s">
        <v>345</v>
      </c>
      <c r="G13" s="74">
        <v>20</v>
      </c>
      <c r="H13" s="74">
        <v>20</v>
      </c>
      <c r="I13" s="74">
        <v>15</v>
      </c>
      <c r="J13" s="88">
        <f t="shared" si="0"/>
        <v>75</v>
      </c>
      <c r="K13" s="88">
        <f t="shared" si="1"/>
        <v>75</v>
      </c>
      <c r="M13" s="21"/>
    </row>
    <row r="14" spans="1:13" ht="15.75" customHeight="1" thickBot="1">
      <c r="A14" s="9" t="s">
        <v>276</v>
      </c>
      <c r="B14" s="10"/>
      <c r="C14" s="10"/>
      <c r="D14" s="10"/>
      <c r="E14" s="10"/>
      <c r="F14" s="10"/>
      <c r="G14" s="64">
        <f>SUM(G3:G13)</f>
        <v>5300</v>
      </c>
      <c r="H14" s="64">
        <f>SUM(H3:H13)</f>
        <v>3977.8</v>
      </c>
      <c r="I14" s="64">
        <f>SUM(I3:I13)</f>
        <v>2562.05</v>
      </c>
      <c r="J14" s="242">
        <f t="shared" si="0"/>
        <v>48.340566037735854</v>
      </c>
      <c r="K14" s="243">
        <f t="shared" si="1"/>
        <v>64.40871838704813</v>
      </c>
      <c r="M14" s="21"/>
    </row>
    <row r="15" ht="20.25" customHeight="1"/>
    <row r="16" spans="1:11" ht="14.25" customHeight="1">
      <c r="A16" s="57" t="s">
        <v>40</v>
      </c>
      <c r="B16" s="21"/>
      <c r="C16" s="21"/>
      <c r="D16" s="21"/>
      <c r="E16" s="21"/>
      <c r="F16" s="21"/>
      <c r="G16" s="21"/>
      <c r="H16" s="21"/>
      <c r="I16" s="21"/>
      <c r="J16" s="21"/>
      <c r="K16" s="21"/>
    </row>
    <row r="17" spans="1:11" ht="96.75" customHeight="1">
      <c r="A17" s="725" t="s">
        <v>801</v>
      </c>
      <c r="B17" s="726"/>
      <c r="C17" s="726"/>
      <c r="D17" s="726"/>
      <c r="E17" s="726"/>
      <c r="F17" s="726"/>
      <c r="G17" s="726"/>
      <c r="H17" s="715"/>
      <c r="I17" s="715"/>
      <c r="J17" s="715"/>
      <c r="K17" s="715"/>
    </row>
    <row r="18" spans="1:11" ht="16.5" customHeight="1">
      <c r="A18" s="47"/>
      <c r="B18" s="58"/>
      <c r="C18" s="58"/>
      <c r="D18" s="58"/>
      <c r="E18" s="58"/>
      <c r="F18" s="58"/>
      <c r="G18" s="58"/>
      <c r="H18" s="301"/>
      <c r="I18" s="301"/>
      <c r="J18" s="301"/>
      <c r="K18" s="301"/>
    </row>
    <row r="19" spans="1:11" ht="13.5" thickBot="1">
      <c r="A19" s="54" t="s">
        <v>175</v>
      </c>
      <c r="B19" s="21"/>
      <c r="C19" s="21"/>
      <c r="D19" s="21"/>
      <c r="E19" s="21"/>
      <c r="F19" s="21"/>
      <c r="G19" s="21"/>
      <c r="H19" s="21"/>
      <c r="I19" s="21"/>
      <c r="J19" s="21"/>
      <c r="K19" s="21"/>
    </row>
    <row r="20" spans="1:11" ht="14.25" customHeight="1" thickBot="1">
      <c r="A20" s="452" t="s">
        <v>224</v>
      </c>
      <c r="B20" s="426" t="s">
        <v>225</v>
      </c>
      <c r="C20" s="426" t="s">
        <v>34</v>
      </c>
      <c r="D20" s="426" t="s">
        <v>269</v>
      </c>
      <c r="E20" s="426" t="s">
        <v>270</v>
      </c>
      <c r="F20" s="478" t="s">
        <v>271</v>
      </c>
      <c r="G20" s="382" t="s">
        <v>241</v>
      </c>
      <c r="H20" s="382" t="s">
        <v>242</v>
      </c>
      <c r="I20" s="382" t="s">
        <v>243</v>
      </c>
      <c r="J20" s="382" t="s">
        <v>244</v>
      </c>
      <c r="K20" s="382" t="s">
        <v>245</v>
      </c>
    </row>
    <row r="21" spans="1:11" ht="14.25" customHeight="1">
      <c r="A21" s="386">
        <v>634</v>
      </c>
      <c r="B21" s="386">
        <v>3341</v>
      </c>
      <c r="C21" s="386">
        <v>5168</v>
      </c>
      <c r="D21" s="386">
        <v>34</v>
      </c>
      <c r="E21" s="386">
        <v>0</v>
      </c>
      <c r="F21" s="24" t="s">
        <v>323</v>
      </c>
      <c r="G21" s="67">
        <v>460</v>
      </c>
      <c r="H21" s="67">
        <v>460</v>
      </c>
      <c r="I21" s="67">
        <v>456.24</v>
      </c>
      <c r="J21" s="67">
        <f>I21/G21%</f>
        <v>99.18260869565218</v>
      </c>
      <c r="K21" s="67">
        <f>I21/H21%</f>
        <v>99.18260869565218</v>
      </c>
    </row>
    <row r="22" spans="1:11" ht="12.75">
      <c r="A22" s="92">
        <v>634</v>
      </c>
      <c r="B22" s="92">
        <v>3341</v>
      </c>
      <c r="C22" s="92">
        <v>5169</v>
      </c>
      <c r="D22" s="92">
        <v>34</v>
      </c>
      <c r="E22" s="92">
        <v>0</v>
      </c>
      <c r="F22" s="92" t="s">
        <v>69</v>
      </c>
      <c r="G22" s="67">
        <v>6160</v>
      </c>
      <c r="H22" s="67">
        <v>6160</v>
      </c>
      <c r="I22" s="67">
        <v>6159.92</v>
      </c>
      <c r="J22" s="67">
        <f>I22/G22%</f>
        <v>99.99870129870129</v>
      </c>
      <c r="K22" s="67">
        <f>I22/H22%</f>
        <v>99.99870129870129</v>
      </c>
    </row>
    <row r="23" spans="1:11" ht="13.5" thickBot="1">
      <c r="A23" s="203">
        <v>634</v>
      </c>
      <c r="B23" s="203">
        <v>3349</v>
      </c>
      <c r="C23" s="203">
        <v>5169</v>
      </c>
      <c r="D23" s="203">
        <v>34</v>
      </c>
      <c r="E23" s="203">
        <v>0</v>
      </c>
      <c r="F23" s="203" t="s">
        <v>172</v>
      </c>
      <c r="G23" s="330">
        <v>1945</v>
      </c>
      <c r="H23" s="330">
        <v>1847.2</v>
      </c>
      <c r="I23" s="330">
        <v>1843.65</v>
      </c>
      <c r="J23" s="331">
        <f>I23/G23%</f>
        <v>94.78920308483292</v>
      </c>
      <c r="K23" s="331">
        <f>I23/H23%</f>
        <v>99.80781723689908</v>
      </c>
    </row>
    <row r="24" spans="1:13" ht="15" customHeight="1" thickBot="1">
      <c r="A24" s="264" t="s">
        <v>276</v>
      </c>
      <c r="B24" s="332"/>
      <c r="C24" s="332"/>
      <c r="D24" s="332"/>
      <c r="E24" s="332"/>
      <c r="F24" s="332"/>
      <c r="G24" s="60">
        <f>SUM(G21:G23)</f>
        <v>8565</v>
      </c>
      <c r="H24" s="60">
        <f>SUM(H21:H23)</f>
        <v>8467.2</v>
      </c>
      <c r="I24" s="60">
        <f>SUM(I21:I23)</f>
        <v>8459.81</v>
      </c>
      <c r="J24" s="333">
        <f>I24/G24%</f>
        <v>98.77186223000582</v>
      </c>
      <c r="K24" s="334">
        <f>I24/H24%</f>
        <v>99.91272203325772</v>
      </c>
      <c r="M24" s="21"/>
    </row>
    <row r="25" spans="1:13" ht="24" customHeight="1">
      <c r="A25" s="43"/>
      <c r="B25" s="23"/>
      <c r="C25" s="23"/>
      <c r="D25" s="23"/>
      <c r="E25" s="23"/>
      <c r="F25" s="23"/>
      <c r="G25" s="66"/>
      <c r="H25" s="66"/>
      <c r="I25" s="66"/>
      <c r="J25" s="336"/>
      <c r="K25" s="336"/>
      <c r="M25" s="21"/>
    </row>
    <row r="26" spans="1:11" ht="12.75">
      <c r="A26" s="57" t="s">
        <v>41</v>
      </c>
      <c r="B26" s="21"/>
      <c r="C26" s="21"/>
      <c r="D26" s="21"/>
      <c r="E26" s="21"/>
      <c r="F26" s="21"/>
      <c r="G26" s="21"/>
      <c r="H26" s="21"/>
      <c r="I26" s="21"/>
      <c r="J26" s="21"/>
      <c r="K26" s="21"/>
    </row>
    <row r="27" spans="1:11" ht="54.75" customHeight="1">
      <c r="A27" s="725" t="s">
        <v>711</v>
      </c>
      <c r="B27" s="726"/>
      <c r="C27" s="726"/>
      <c r="D27" s="726"/>
      <c r="E27" s="726"/>
      <c r="F27" s="726"/>
      <c r="G27" s="726"/>
      <c r="H27" s="715"/>
      <c r="I27" s="715"/>
      <c r="J27" s="715"/>
      <c r="K27" s="715"/>
    </row>
    <row r="28" spans="1:11" ht="18" customHeight="1">
      <c r="A28" s="47"/>
      <c r="B28" s="58"/>
      <c r="C28" s="58"/>
      <c r="D28" s="58"/>
      <c r="E28" s="58"/>
      <c r="F28" s="58"/>
      <c r="G28" s="58"/>
      <c r="H28" s="301"/>
      <c r="I28" s="301"/>
      <c r="J28" s="301"/>
      <c r="K28" s="301"/>
    </row>
    <row r="29" spans="1:11" ht="13.5" thickBot="1">
      <c r="A29" s="54" t="s">
        <v>304</v>
      </c>
      <c r="B29" s="21"/>
      <c r="C29" s="21"/>
      <c r="D29" s="21"/>
      <c r="E29" s="21"/>
      <c r="F29" s="21"/>
      <c r="G29" s="21"/>
      <c r="H29" s="21"/>
      <c r="I29" s="21"/>
      <c r="J29" s="21"/>
      <c r="K29" s="21"/>
    </row>
    <row r="30" spans="1:11" ht="14.25" customHeight="1" thickBot="1">
      <c r="A30" s="327" t="s">
        <v>224</v>
      </c>
      <c r="B30" s="328" t="s">
        <v>225</v>
      </c>
      <c r="C30" s="328" t="s">
        <v>34</v>
      </c>
      <c r="D30" s="328" t="s">
        <v>269</v>
      </c>
      <c r="E30" s="328" t="s">
        <v>270</v>
      </c>
      <c r="F30" s="329" t="s">
        <v>271</v>
      </c>
      <c r="G30" s="209" t="s">
        <v>241</v>
      </c>
      <c r="H30" s="209" t="s">
        <v>242</v>
      </c>
      <c r="I30" s="209" t="s">
        <v>243</v>
      </c>
      <c r="J30" s="209" t="s">
        <v>244</v>
      </c>
      <c r="K30" s="209" t="s">
        <v>245</v>
      </c>
    </row>
    <row r="31" spans="1:11" ht="13.5" thickBot="1">
      <c r="A31" s="36">
        <v>932</v>
      </c>
      <c r="B31" s="36">
        <v>6171</v>
      </c>
      <c r="C31" s="36">
        <v>5175</v>
      </c>
      <c r="D31" s="36">
        <v>32</v>
      </c>
      <c r="E31" s="36">
        <v>0</v>
      </c>
      <c r="F31" s="36" t="s">
        <v>212</v>
      </c>
      <c r="G31" s="294">
        <v>148</v>
      </c>
      <c r="H31" s="294">
        <v>148</v>
      </c>
      <c r="I31" s="294">
        <v>17.85</v>
      </c>
      <c r="J31" s="294">
        <f>I31/G31%</f>
        <v>12.060810810810812</v>
      </c>
      <c r="K31" s="294">
        <f>I31/H31%</f>
        <v>12.060810810810812</v>
      </c>
    </row>
    <row r="32" spans="1:13" ht="15" customHeight="1" thickBot="1">
      <c r="A32" s="264" t="s">
        <v>276</v>
      </c>
      <c r="B32" s="332"/>
      <c r="C32" s="332"/>
      <c r="D32" s="332"/>
      <c r="E32" s="332"/>
      <c r="F32" s="332"/>
      <c r="G32" s="64">
        <f>SUM(G31:G31)</f>
        <v>148</v>
      </c>
      <c r="H32" s="64">
        <f>SUM(H31:H31)</f>
        <v>148</v>
      </c>
      <c r="I32" s="64">
        <f>SUM(I31:I31)</f>
        <v>17.85</v>
      </c>
      <c r="J32" s="333">
        <f>I32/G32%</f>
        <v>12.060810810810812</v>
      </c>
      <c r="K32" s="334">
        <f>I32/H32%</f>
        <v>12.060810810810812</v>
      </c>
      <c r="M32" s="21"/>
    </row>
    <row r="33" spans="1:13" ht="15" customHeight="1">
      <c r="A33" s="43"/>
      <c r="B33" s="23"/>
      <c r="C33" s="23"/>
      <c r="D33" s="23"/>
      <c r="E33" s="23"/>
      <c r="F33" s="23"/>
      <c r="G33" s="66"/>
      <c r="H33" s="66"/>
      <c r="I33" s="66"/>
      <c r="J33" s="336"/>
      <c r="K33" s="336"/>
      <c r="M33" s="21"/>
    </row>
    <row r="34" spans="1:11" ht="13.5" customHeight="1">
      <c r="A34" s="57" t="s">
        <v>428</v>
      </c>
      <c r="B34" s="55"/>
      <c r="C34" s="55"/>
      <c r="D34" s="55"/>
      <c r="E34" s="55"/>
      <c r="F34" s="55"/>
      <c r="G34" s="55"/>
      <c r="H34" s="55"/>
      <c r="I34" s="55"/>
      <c r="J34" s="21"/>
      <c r="K34" s="21"/>
    </row>
    <row r="35" spans="1:11" ht="30" customHeight="1">
      <c r="A35" s="725" t="s">
        <v>594</v>
      </c>
      <c r="B35" s="726"/>
      <c r="C35" s="726"/>
      <c r="D35" s="726"/>
      <c r="E35" s="726"/>
      <c r="F35" s="726"/>
      <c r="G35" s="726"/>
      <c r="H35" s="715"/>
      <c r="I35" s="715"/>
      <c r="J35" s="715"/>
      <c r="K35" s="715"/>
    </row>
    <row r="36" spans="1:11" ht="12.75">
      <c r="A36" s="55"/>
      <c r="B36" s="21"/>
      <c r="C36" s="21"/>
      <c r="D36" s="21"/>
      <c r="E36" s="21"/>
      <c r="F36" s="21"/>
      <c r="G36" s="21"/>
      <c r="H36" s="21"/>
      <c r="I36" s="21"/>
      <c r="J36" s="21"/>
      <c r="K36" s="21"/>
    </row>
    <row r="37" spans="1:11" ht="12.75">
      <c r="A37" s="55"/>
      <c r="B37" s="21"/>
      <c r="C37" s="21"/>
      <c r="D37" s="21"/>
      <c r="E37" s="21"/>
      <c r="F37" s="21"/>
      <c r="G37" s="21"/>
      <c r="H37" s="21"/>
      <c r="I37" s="21"/>
      <c r="J37" s="21"/>
      <c r="K37" s="21"/>
    </row>
    <row r="38" spans="1:11" ht="12.75">
      <c r="A38" s="21"/>
      <c r="B38" s="21"/>
      <c r="C38" s="21"/>
      <c r="D38" s="21"/>
      <c r="E38" s="21"/>
      <c r="F38" s="21"/>
      <c r="G38" s="21"/>
      <c r="H38" s="21"/>
      <c r="I38" s="21"/>
      <c r="J38" s="21"/>
      <c r="K38" s="21"/>
    </row>
    <row r="39" spans="1:11" ht="12.75">
      <c r="A39" s="21"/>
      <c r="B39" s="21"/>
      <c r="C39" s="21"/>
      <c r="D39" s="21"/>
      <c r="E39" s="21"/>
      <c r="F39" s="21"/>
      <c r="G39" s="21"/>
      <c r="H39" s="21"/>
      <c r="I39" s="21"/>
      <c r="J39" s="21"/>
      <c r="K39" s="21"/>
    </row>
    <row r="40" spans="1:11" ht="12.75">
      <c r="A40" s="21"/>
      <c r="B40" s="21"/>
      <c r="C40" s="21"/>
      <c r="D40" s="21"/>
      <c r="E40" s="21"/>
      <c r="F40" s="21"/>
      <c r="G40" s="21"/>
      <c r="H40" s="21"/>
      <c r="I40" s="21"/>
      <c r="J40" s="21"/>
      <c r="K40" s="21"/>
    </row>
    <row r="41" spans="1:11" ht="12.75">
      <c r="A41" s="21"/>
      <c r="B41" s="21"/>
      <c r="C41" s="21"/>
      <c r="D41" s="21"/>
      <c r="E41" s="21"/>
      <c r="F41" s="21"/>
      <c r="G41" s="21"/>
      <c r="H41" s="21"/>
      <c r="I41" s="21"/>
      <c r="J41" s="21"/>
      <c r="K41" s="21"/>
    </row>
    <row r="42" spans="1:11" ht="12.75">
      <c r="A42" s="21"/>
      <c r="B42" s="21"/>
      <c r="C42" s="21"/>
      <c r="D42" s="21"/>
      <c r="E42" s="21"/>
      <c r="F42" s="21"/>
      <c r="G42" s="21"/>
      <c r="H42" s="21"/>
      <c r="I42" s="21"/>
      <c r="J42" s="21"/>
      <c r="K42" s="21"/>
    </row>
    <row r="43" spans="1:11" ht="12.75">
      <c r="A43" s="21"/>
      <c r="B43" s="21"/>
      <c r="C43" s="21"/>
      <c r="D43" s="21"/>
      <c r="E43" s="21"/>
      <c r="F43" s="21"/>
      <c r="G43" s="21"/>
      <c r="H43" s="21"/>
      <c r="I43" s="21"/>
      <c r="J43" s="21"/>
      <c r="K43" s="21"/>
    </row>
    <row r="44" spans="1:11" ht="12.75">
      <c r="A44" s="21"/>
      <c r="B44" s="21"/>
      <c r="C44" s="21"/>
      <c r="D44" s="21"/>
      <c r="E44" s="21"/>
      <c r="F44" s="21"/>
      <c r="G44" s="21"/>
      <c r="H44" s="21"/>
      <c r="I44" s="21"/>
      <c r="J44" s="21"/>
      <c r="K44" s="21"/>
    </row>
    <row r="45" spans="1:11" ht="12.75">
      <c r="A45" s="21"/>
      <c r="B45" s="21"/>
      <c r="C45" s="21"/>
      <c r="D45" s="21"/>
      <c r="E45" s="21"/>
      <c r="F45" s="21"/>
      <c r="G45" s="21"/>
      <c r="H45" s="21"/>
      <c r="I45" s="21"/>
      <c r="J45" s="21"/>
      <c r="K45" s="21"/>
    </row>
    <row r="46" spans="1:11" ht="12.75">
      <c r="A46" s="21"/>
      <c r="B46" s="21"/>
      <c r="C46" s="21"/>
      <c r="D46" s="21"/>
      <c r="E46" s="21"/>
      <c r="F46" s="21"/>
      <c r="G46" s="21"/>
      <c r="H46" s="21"/>
      <c r="I46" s="21"/>
      <c r="J46" s="21"/>
      <c r="K46" s="21"/>
    </row>
    <row r="47" spans="1:11" ht="12.75">
      <c r="A47" s="21"/>
      <c r="B47" s="21"/>
      <c r="C47" s="21"/>
      <c r="D47" s="21"/>
      <c r="E47" s="21"/>
      <c r="F47" s="21"/>
      <c r="G47" s="21"/>
      <c r="H47" s="21"/>
      <c r="I47" s="21"/>
      <c r="J47" s="21"/>
      <c r="K47" s="21"/>
    </row>
    <row r="48" spans="1:11" ht="12.75">
      <c r="A48" s="21"/>
      <c r="B48" s="21"/>
      <c r="C48" s="21"/>
      <c r="D48" s="21"/>
      <c r="E48" s="21"/>
      <c r="F48" s="21"/>
      <c r="G48" s="21"/>
      <c r="H48" s="21"/>
      <c r="I48" s="21"/>
      <c r="J48" s="21"/>
      <c r="K48" s="21"/>
    </row>
    <row r="49" spans="1:11" ht="12.75">
      <c r="A49" s="21"/>
      <c r="B49" s="21"/>
      <c r="C49" s="21"/>
      <c r="D49" s="21"/>
      <c r="E49" s="21"/>
      <c r="F49" s="21"/>
      <c r="G49" s="21"/>
      <c r="H49" s="21"/>
      <c r="I49" s="21"/>
      <c r="J49" s="21"/>
      <c r="K49" s="21"/>
    </row>
    <row r="50" spans="1:11" ht="12.75">
      <c r="A50" s="21"/>
      <c r="B50" s="21"/>
      <c r="C50" s="21"/>
      <c r="D50" s="21"/>
      <c r="E50" s="21"/>
      <c r="F50" s="21"/>
      <c r="G50" s="21"/>
      <c r="H50" s="21"/>
      <c r="I50" s="21"/>
      <c r="J50" s="21"/>
      <c r="K50" s="21"/>
    </row>
    <row r="51" spans="1:11" ht="12.75">
      <c r="A51" s="21"/>
      <c r="B51" s="21"/>
      <c r="C51" s="21"/>
      <c r="D51" s="21"/>
      <c r="E51" s="21"/>
      <c r="F51" s="21"/>
      <c r="G51" s="21"/>
      <c r="H51" s="21"/>
      <c r="I51" s="21"/>
      <c r="J51" s="21"/>
      <c r="K51" s="21"/>
    </row>
    <row r="52" spans="1:11" ht="12.75">
      <c r="A52" s="21"/>
      <c r="B52" s="21"/>
      <c r="C52" s="21"/>
      <c r="D52" s="21"/>
      <c r="E52" s="21"/>
      <c r="F52" s="21"/>
      <c r="G52" s="21"/>
      <c r="H52" s="21"/>
      <c r="I52" s="21"/>
      <c r="J52" s="21"/>
      <c r="K52" s="21"/>
    </row>
    <row r="53" spans="1:11" ht="12.75">
      <c r="A53" s="21"/>
      <c r="B53" s="21"/>
      <c r="C53" s="21"/>
      <c r="D53" s="21"/>
      <c r="E53" s="21"/>
      <c r="F53" s="21"/>
      <c r="G53" s="21"/>
      <c r="H53" s="21"/>
      <c r="I53" s="21"/>
      <c r="J53" s="21"/>
      <c r="K53" s="21"/>
    </row>
    <row r="54" spans="1:11" ht="12.75">
      <c r="A54" s="21"/>
      <c r="B54" s="21"/>
      <c r="C54" s="21"/>
      <c r="D54" s="21"/>
      <c r="E54" s="21"/>
      <c r="F54" s="21"/>
      <c r="G54" s="21"/>
      <c r="H54" s="21"/>
      <c r="I54" s="21"/>
      <c r="J54" s="21"/>
      <c r="K54" s="21"/>
    </row>
    <row r="55" spans="1:11" ht="12.75">
      <c r="A55" s="21"/>
      <c r="B55" s="21"/>
      <c r="C55" s="21"/>
      <c r="D55" s="21"/>
      <c r="E55" s="21"/>
      <c r="F55" s="21"/>
      <c r="G55" s="21"/>
      <c r="H55" s="21"/>
      <c r="I55" s="21"/>
      <c r="J55" s="21"/>
      <c r="K55" s="21"/>
    </row>
    <row r="56" spans="1:11" ht="12.75">
      <c r="A56" s="21"/>
      <c r="B56" s="21"/>
      <c r="C56" s="21"/>
      <c r="D56" s="21"/>
      <c r="E56" s="21"/>
      <c r="F56" s="21"/>
      <c r="G56" s="21"/>
      <c r="H56" s="21"/>
      <c r="I56" s="21"/>
      <c r="J56" s="21"/>
      <c r="K56" s="21"/>
    </row>
  </sheetData>
  <sheetProtection/>
  <mergeCells count="3">
    <mergeCell ref="A17:K17"/>
    <mergeCell ref="A35:K35"/>
    <mergeCell ref="A27:K2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M13"/>
  <sheetViews>
    <sheetView zoomScalePageLayoutView="0" workbookViewId="0" topLeftCell="A1">
      <selection activeCell="I17" sqref="I17"/>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34.50390625" style="0" customWidth="1"/>
    <col min="7" max="7" width="12.50390625" style="0" customWidth="1"/>
    <col min="8" max="8" width="12.625" style="0" customWidth="1"/>
    <col min="9" max="9" width="19.375" style="0" customWidth="1"/>
  </cols>
  <sheetData>
    <row r="1" ht="25.5" customHeight="1" thickBot="1">
      <c r="A1" s="1" t="s">
        <v>513</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2">
        <v>935</v>
      </c>
      <c r="B3" s="2">
        <v>6171</v>
      </c>
      <c r="C3" s="2">
        <v>5139</v>
      </c>
      <c r="D3" s="2">
        <v>35</v>
      </c>
      <c r="E3" s="2">
        <v>0</v>
      </c>
      <c r="F3" s="2" t="s">
        <v>166</v>
      </c>
      <c r="G3" s="62">
        <v>30</v>
      </c>
      <c r="H3" s="62">
        <v>28</v>
      </c>
      <c r="I3" s="62">
        <v>23.68</v>
      </c>
      <c r="J3" s="246">
        <f aca="true" t="shared" si="0" ref="J3:J8">I3/G3%</f>
        <v>78.93333333333334</v>
      </c>
      <c r="K3" s="246">
        <f aca="true" t="shared" si="1" ref="K3:K8">I3/H3%</f>
        <v>84.57142857142857</v>
      </c>
    </row>
    <row r="4" spans="1:11" ht="12.75">
      <c r="A4" s="3">
        <v>935</v>
      </c>
      <c r="B4" s="3">
        <v>6171</v>
      </c>
      <c r="C4" s="3">
        <v>5166</v>
      </c>
      <c r="D4" s="3">
        <v>35</v>
      </c>
      <c r="E4" s="3">
        <v>0</v>
      </c>
      <c r="F4" s="3" t="s">
        <v>23</v>
      </c>
      <c r="G4" s="62">
        <v>10</v>
      </c>
      <c r="H4" s="62">
        <v>2</v>
      </c>
      <c r="I4" s="62">
        <v>0</v>
      </c>
      <c r="J4" s="88">
        <f t="shared" si="0"/>
        <v>0</v>
      </c>
      <c r="K4" s="246">
        <f t="shared" si="1"/>
        <v>0</v>
      </c>
    </row>
    <row r="5" spans="1:11" ht="12.75">
      <c r="A5" s="3">
        <v>935</v>
      </c>
      <c r="B5" s="2">
        <v>6171</v>
      </c>
      <c r="C5" s="2">
        <v>5169</v>
      </c>
      <c r="D5" s="2">
        <v>35</v>
      </c>
      <c r="E5" s="2">
        <v>0</v>
      </c>
      <c r="F5" s="2" t="s">
        <v>24</v>
      </c>
      <c r="G5" s="62">
        <v>10</v>
      </c>
      <c r="H5" s="62">
        <v>4</v>
      </c>
      <c r="I5" s="62">
        <v>0</v>
      </c>
      <c r="J5" s="88">
        <f t="shared" si="0"/>
        <v>0</v>
      </c>
      <c r="K5" s="88">
        <f t="shared" si="1"/>
        <v>0</v>
      </c>
    </row>
    <row r="6" spans="1:11" ht="12.75">
      <c r="A6" s="6">
        <v>935</v>
      </c>
      <c r="B6" s="6">
        <v>6171</v>
      </c>
      <c r="C6" s="6">
        <v>5175</v>
      </c>
      <c r="D6" s="6">
        <v>35</v>
      </c>
      <c r="E6" s="6">
        <v>0</v>
      </c>
      <c r="F6" s="6" t="s">
        <v>212</v>
      </c>
      <c r="G6" s="62">
        <v>50</v>
      </c>
      <c r="H6" s="62">
        <v>65</v>
      </c>
      <c r="I6" s="62">
        <v>44.75</v>
      </c>
      <c r="J6" s="88">
        <f t="shared" si="0"/>
        <v>89.5</v>
      </c>
      <c r="K6" s="88">
        <f t="shared" si="1"/>
        <v>68.84615384615384</v>
      </c>
    </row>
    <row r="7" spans="1:11" ht="13.5" thickBot="1">
      <c r="A7" s="37">
        <v>935</v>
      </c>
      <c r="B7" s="37">
        <v>6171</v>
      </c>
      <c r="C7" s="37">
        <v>5194</v>
      </c>
      <c r="D7" s="37">
        <v>35</v>
      </c>
      <c r="E7" s="37">
        <v>0</v>
      </c>
      <c r="F7" s="37" t="s">
        <v>213</v>
      </c>
      <c r="G7" s="63">
        <v>30</v>
      </c>
      <c r="H7" s="63">
        <v>31</v>
      </c>
      <c r="I7" s="63">
        <v>21.7</v>
      </c>
      <c r="J7" s="234">
        <f t="shared" si="0"/>
        <v>72.33333333333333</v>
      </c>
      <c r="K7" s="234">
        <f t="shared" si="1"/>
        <v>70</v>
      </c>
    </row>
    <row r="8" spans="1:13" ht="15.75" customHeight="1" thickBot="1">
      <c r="A8" s="39" t="s">
        <v>276</v>
      </c>
      <c r="B8" s="38"/>
      <c r="C8" s="38"/>
      <c r="D8" s="38"/>
      <c r="E8" s="38"/>
      <c r="F8" s="38"/>
      <c r="G8" s="60">
        <f>SUM(G3:G7)</f>
        <v>130</v>
      </c>
      <c r="H8" s="60">
        <f>SUM(H3:H7)</f>
        <v>130</v>
      </c>
      <c r="I8" s="60">
        <f>SUM(I3:I7)</f>
        <v>90.13000000000001</v>
      </c>
      <c r="J8" s="242">
        <f t="shared" si="0"/>
        <v>69.33076923076923</v>
      </c>
      <c r="K8" s="243">
        <f t="shared" si="1"/>
        <v>69.33076923076923</v>
      </c>
      <c r="M8" s="21"/>
    </row>
    <row r="9" spans="1:13" ht="14.25" customHeight="1">
      <c r="A9" s="13"/>
      <c r="B9" s="15"/>
      <c r="C9" s="15"/>
      <c r="D9" s="15"/>
      <c r="E9" s="15"/>
      <c r="F9" s="15"/>
      <c r="G9" s="66"/>
      <c r="H9" s="66"/>
      <c r="I9" s="66"/>
      <c r="J9" s="269"/>
      <c r="K9" s="269"/>
      <c r="M9" s="21"/>
    </row>
    <row r="10" spans="1:11" ht="12.75">
      <c r="A10" s="46" t="s">
        <v>392</v>
      </c>
      <c r="B10" s="300"/>
      <c r="C10" s="21"/>
      <c r="D10" s="21"/>
      <c r="E10" s="21"/>
      <c r="F10" s="21"/>
      <c r="G10" s="21"/>
      <c r="H10" s="21"/>
      <c r="I10" s="21"/>
      <c r="J10" s="21"/>
      <c r="K10" s="21"/>
    </row>
    <row r="11" spans="1:11" s="21" customFormat="1" ht="40.5" customHeight="1">
      <c r="A11" s="725" t="s">
        <v>799</v>
      </c>
      <c r="B11" s="726"/>
      <c r="C11" s="726"/>
      <c r="D11" s="726"/>
      <c r="E11" s="726"/>
      <c r="F11" s="726"/>
      <c r="G11" s="726"/>
      <c r="H11" s="715"/>
      <c r="I11" s="715"/>
      <c r="J11" s="715"/>
      <c r="K11" s="715"/>
    </row>
    <row r="12" spans="1:9" s="21" customFormat="1" ht="13.5" customHeight="1">
      <c r="A12" s="58"/>
      <c r="B12" s="58"/>
      <c r="C12" s="58"/>
      <c r="D12" s="58"/>
      <c r="E12" s="58"/>
      <c r="F12" s="58"/>
      <c r="G12" s="58"/>
      <c r="H12" s="58"/>
      <c r="I12" s="58"/>
    </row>
    <row r="13" spans="1:11" ht="12.75">
      <c r="A13" s="21"/>
      <c r="B13" s="21"/>
      <c r="C13" s="21"/>
      <c r="D13" s="21"/>
      <c r="E13" s="21"/>
      <c r="F13" s="21"/>
      <c r="G13" s="21"/>
      <c r="H13" s="21"/>
      <c r="I13" s="21"/>
      <c r="J13" s="21"/>
      <c r="K13" s="21"/>
    </row>
  </sheetData>
  <sheetProtection/>
  <mergeCells count="1">
    <mergeCell ref="A11:K11"/>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M21"/>
  <sheetViews>
    <sheetView zoomScalePageLayoutView="0" workbookViewId="0" topLeftCell="A1">
      <selection activeCell="I17" sqref="I17"/>
    </sheetView>
  </sheetViews>
  <sheetFormatPr defaultColWidth="9.00390625" defaultRowHeight="12.75"/>
  <cols>
    <col min="1" max="1" width="4.625" style="0" customWidth="1"/>
    <col min="2" max="3" width="5.625" style="0" customWidth="1"/>
    <col min="4" max="4" width="4.625" style="0" customWidth="1"/>
    <col min="5" max="5" width="5.625" style="0" customWidth="1"/>
    <col min="6" max="6" width="41.125" style="0" customWidth="1"/>
    <col min="7" max="8" width="10.50390625" style="0" customWidth="1"/>
    <col min="9" max="9" width="17.50390625" style="0" customWidth="1"/>
  </cols>
  <sheetData>
    <row r="1" ht="24" customHeight="1" thickBot="1">
      <c r="A1" s="1" t="s">
        <v>467</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2">
        <v>936</v>
      </c>
      <c r="B3" s="2">
        <v>6171</v>
      </c>
      <c r="C3" s="2">
        <v>5139</v>
      </c>
      <c r="D3" s="2">
        <v>36</v>
      </c>
      <c r="E3" s="2">
        <v>0</v>
      </c>
      <c r="F3" s="2" t="s">
        <v>166</v>
      </c>
      <c r="G3" s="62">
        <v>20</v>
      </c>
      <c r="H3" s="62">
        <v>20</v>
      </c>
      <c r="I3" s="62">
        <v>11.38</v>
      </c>
      <c r="J3" s="246">
        <f>I3/G3%</f>
        <v>56.9</v>
      </c>
      <c r="K3" s="246">
        <f>I3/H3%</f>
        <v>56.9</v>
      </c>
    </row>
    <row r="4" spans="1:11" ht="12.75">
      <c r="A4" s="2">
        <v>936</v>
      </c>
      <c r="B4" s="2">
        <v>6171</v>
      </c>
      <c r="C4" s="2">
        <v>5169</v>
      </c>
      <c r="D4" s="2">
        <v>36</v>
      </c>
      <c r="E4" s="2">
        <v>0</v>
      </c>
      <c r="F4" s="2" t="s">
        <v>24</v>
      </c>
      <c r="G4" s="62">
        <v>50</v>
      </c>
      <c r="H4" s="62">
        <v>95</v>
      </c>
      <c r="I4" s="62">
        <v>95</v>
      </c>
      <c r="J4" s="88">
        <f>I4/G4%</f>
        <v>190</v>
      </c>
      <c r="K4" s="88">
        <f>I4/H4%</f>
        <v>100</v>
      </c>
    </row>
    <row r="5" spans="1:11" ht="12.75">
      <c r="A5" s="2">
        <v>936</v>
      </c>
      <c r="B5" s="6">
        <v>6171</v>
      </c>
      <c r="C5" s="6">
        <v>5175</v>
      </c>
      <c r="D5" s="6">
        <v>36</v>
      </c>
      <c r="E5" s="6">
        <v>0</v>
      </c>
      <c r="F5" s="6" t="s">
        <v>212</v>
      </c>
      <c r="G5" s="62">
        <v>30</v>
      </c>
      <c r="H5" s="62">
        <v>30</v>
      </c>
      <c r="I5" s="62">
        <v>20.55</v>
      </c>
      <c r="J5" s="88">
        <f>I5/G5%</f>
        <v>68.5</v>
      </c>
      <c r="K5" s="88">
        <f>I5/H5%</f>
        <v>68.5</v>
      </c>
    </row>
    <row r="6" spans="1:11" ht="13.5" thickBot="1">
      <c r="A6" s="6">
        <v>936</v>
      </c>
      <c r="B6" s="36">
        <v>6171</v>
      </c>
      <c r="C6" s="36">
        <v>5194</v>
      </c>
      <c r="D6" s="36">
        <v>36</v>
      </c>
      <c r="E6" s="36">
        <v>0</v>
      </c>
      <c r="F6" s="36" t="s">
        <v>213</v>
      </c>
      <c r="G6" s="74">
        <v>30</v>
      </c>
      <c r="H6" s="74">
        <v>30</v>
      </c>
      <c r="I6" s="74">
        <v>23.2</v>
      </c>
      <c r="J6" s="234">
        <f>I6/G6%</f>
        <v>77.33333333333333</v>
      </c>
      <c r="K6" s="234">
        <f>I6/H6%</f>
        <v>77.33333333333333</v>
      </c>
    </row>
    <row r="7" spans="1:13" ht="13.5" thickBot="1">
      <c r="A7" s="9" t="s">
        <v>276</v>
      </c>
      <c r="B7" s="10"/>
      <c r="C7" s="10"/>
      <c r="D7" s="10"/>
      <c r="E7" s="10"/>
      <c r="F7" s="14"/>
      <c r="G7" s="64">
        <f>SUM(G3:G6)</f>
        <v>130</v>
      </c>
      <c r="H7" s="64">
        <f>SUM(H3:H6)</f>
        <v>175</v>
      </c>
      <c r="I7" s="64">
        <f>SUM(I3:I6)</f>
        <v>150.13</v>
      </c>
      <c r="J7" s="242">
        <f>I7/G7%</f>
        <v>115.48461538461538</v>
      </c>
      <c r="K7" s="243">
        <f>I7/H7%</f>
        <v>85.78857142857143</v>
      </c>
      <c r="M7" s="21"/>
    </row>
    <row r="8" spans="1:13" ht="12.75">
      <c r="A8" s="13"/>
      <c r="B8" s="15"/>
      <c r="C8" s="15"/>
      <c r="D8" s="15"/>
      <c r="E8" s="15"/>
      <c r="F8" s="15"/>
      <c r="G8" s="66"/>
      <c r="H8" s="66"/>
      <c r="I8" s="66"/>
      <c r="J8" s="269"/>
      <c r="K8" s="269"/>
      <c r="M8" s="21"/>
    </row>
    <row r="9" spans="1:11" ht="12.75">
      <c r="A9" s="57" t="s">
        <v>431</v>
      </c>
      <c r="B9" s="23"/>
      <c r="C9" s="23"/>
      <c r="D9" s="23"/>
      <c r="E9" s="23"/>
      <c r="F9" s="23"/>
      <c r="G9" s="66"/>
      <c r="H9" s="66"/>
      <c r="I9" s="66"/>
      <c r="J9" s="21"/>
      <c r="K9" s="21"/>
    </row>
    <row r="10" spans="1:11" ht="52.5" customHeight="1">
      <c r="A10" s="725" t="s">
        <v>794</v>
      </c>
      <c r="B10" s="726"/>
      <c r="C10" s="726"/>
      <c r="D10" s="726"/>
      <c r="E10" s="726"/>
      <c r="F10" s="726"/>
      <c r="G10" s="726"/>
      <c r="H10" s="715"/>
      <c r="I10" s="715"/>
      <c r="J10" s="715"/>
      <c r="K10" s="715"/>
    </row>
    <row r="11" spans="1:11" ht="13.5" customHeight="1">
      <c r="A11" s="58"/>
      <c r="B11" s="58"/>
      <c r="C11" s="58"/>
      <c r="D11" s="58"/>
      <c r="E11" s="58"/>
      <c r="F11" s="58"/>
      <c r="G11" s="58"/>
      <c r="H11" s="58"/>
      <c r="I11" s="58"/>
      <c r="J11" s="21"/>
      <c r="K11" s="21"/>
    </row>
    <row r="12" spans="1:11" ht="12.75">
      <c r="A12" s="21"/>
      <c r="B12" s="21"/>
      <c r="C12" s="21"/>
      <c r="D12" s="21"/>
      <c r="E12" s="21"/>
      <c r="F12" s="21"/>
      <c r="G12" s="21"/>
      <c r="H12" s="21"/>
      <c r="I12" s="21"/>
      <c r="J12" s="21"/>
      <c r="K12" s="21"/>
    </row>
    <row r="13" spans="1:11" ht="12.75">
      <c r="A13" s="21"/>
      <c r="B13" s="21"/>
      <c r="C13" s="21"/>
      <c r="D13" s="21"/>
      <c r="E13" s="21"/>
      <c r="F13" s="21"/>
      <c r="G13" s="21"/>
      <c r="H13" s="21"/>
      <c r="I13" s="21"/>
      <c r="J13" s="21"/>
      <c r="K13" s="21"/>
    </row>
    <row r="21" ht="12.75">
      <c r="A21" s="1"/>
    </row>
  </sheetData>
  <sheetProtection/>
  <mergeCells count="1">
    <mergeCell ref="A10:K1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M23"/>
  <sheetViews>
    <sheetView zoomScalePageLayoutView="0" workbookViewId="0" topLeftCell="A1">
      <selection activeCell="H19" sqref="H19"/>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35.50390625" style="0" customWidth="1"/>
    <col min="7" max="8" width="11.625" style="0" customWidth="1"/>
    <col min="9" max="9" width="18.50390625" style="0" customWidth="1"/>
  </cols>
  <sheetData>
    <row r="1" ht="30" customHeight="1" thickBot="1">
      <c r="A1" s="1" t="s">
        <v>468</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2">
        <v>937</v>
      </c>
      <c r="B3" s="3">
        <v>6171</v>
      </c>
      <c r="C3" s="3">
        <v>5137</v>
      </c>
      <c r="D3" s="3">
        <v>37</v>
      </c>
      <c r="E3" s="3">
        <v>0</v>
      </c>
      <c r="F3" s="3" t="s">
        <v>61</v>
      </c>
      <c r="G3" s="62">
        <v>5</v>
      </c>
      <c r="H3" s="62">
        <v>5</v>
      </c>
      <c r="I3" s="62">
        <v>5</v>
      </c>
      <c r="J3" s="88">
        <f aca="true" t="shared" si="0" ref="J3:J9">I3/G3%</f>
        <v>100</v>
      </c>
      <c r="K3" s="88">
        <f aca="true" t="shared" si="1" ref="K3:K9">I3/H3%</f>
        <v>100</v>
      </c>
    </row>
    <row r="4" spans="1:11" ht="12.75">
      <c r="A4" s="2">
        <v>937</v>
      </c>
      <c r="B4" s="3">
        <v>6171</v>
      </c>
      <c r="C4" s="3">
        <v>5139</v>
      </c>
      <c r="D4" s="3">
        <v>37</v>
      </c>
      <c r="E4" s="3">
        <v>0</v>
      </c>
      <c r="F4" s="3" t="s">
        <v>166</v>
      </c>
      <c r="G4" s="62">
        <v>25</v>
      </c>
      <c r="H4" s="62">
        <v>43</v>
      </c>
      <c r="I4" s="62">
        <v>39.95</v>
      </c>
      <c r="J4" s="88">
        <f t="shared" si="0"/>
        <v>159.8</v>
      </c>
      <c r="K4" s="88">
        <f t="shared" si="1"/>
        <v>92.90697674418605</v>
      </c>
    </row>
    <row r="5" spans="1:11" ht="12.75">
      <c r="A5" s="2">
        <v>937</v>
      </c>
      <c r="B5" s="3">
        <v>6171</v>
      </c>
      <c r="C5" s="3">
        <v>5166</v>
      </c>
      <c r="D5" s="3">
        <v>37</v>
      </c>
      <c r="E5" s="3">
        <v>0</v>
      </c>
      <c r="F5" s="3" t="s">
        <v>23</v>
      </c>
      <c r="G5" s="62">
        <v>10</v>
      </c>
      <c r="H5" s="62">
        <v>10</v>
      </c>
      <c r="I5" s="62">
        <v>10</v>
      </c>
      <c r="J5" s="88">
        <f t="shared" si="0"/>
        <v>100</v>
      </c>
      <c r="K5" s="88">
        <f t="shared" si="1"/>
        <v>100</v>
      </c>
    </row>
    <row r="6" spans="1:11" ht="12.75">
      <c r="A6" s="2">
        <v>937</v>
      </c>
      <c r="B6" s="2">
        <v>6171</v>
      </c>
      <c r="C6" s="2">
        <v>5169</v>
      </c>
      <c r="D6" s="2">
        <v>37</v>
      </c>
      <c r="E6" s="2">
        <v>0</v>
      </c>
      <c r="F6" s="2" t="s">
        <v>24</v>
      </c>
      <c r="G6" s="62">
        <v>15</v>
      </c>
      <c r="H6" s="62">
        <v>10</v>
      </c>
      <c r="I6" s="62">
        <v>0</v>
      </c>
      <c r="J6" s="88">
        <f t="shared" si="0"/>
        <v>0</v>
      </c>
      <c r="K6" s="88">
        <f t="shared" si="1"/>
        <v>0</v>
      </c>
    </row>
    <row r="7" spans="1:11" ht="12.75">
      <c r="A7" s="2">
        <v>937</v>
      </c>
      <c r="B7" s="6">
        <v>6171</v>
      </c>
      <c r="C7" s="6">
        <v>5175</v>
      </c>
      <c r="D7" s="6">
        <v>37</v>
      </c>
      <c r="E7" s="6">
        <v>0</v>
      </c>
      <c r="F7" s="6" t="s">
        <v>212</v>
      </c>
      <c r="G7" s="62">
        <v>50</v>
      </c>
      <c r="H7" s="62">
        <v>50</v>
      </c>
      <c r="I7" s="62">
        <v>47.07</v>
      </c>
      <c r="J7" s="88">
        <f t="shared" si="0"/>
        <v>94.14</v>
      </c>
      <c r="K7" s="88">
        <f t="shared" si="1"/>
        <v>94.14</v>
      </c>
    </row>
    <row r="8" spans="1:11" ht="13.5" thickBot="1">
      <c r="A8" s="40">
        <v>937</v>
      </c>
      <c r="B8" s="40">
        <v>6171</v>
      </c>
      <c r="C8" s="40">
        <v>5194</v>
      </c>
      <c r="D8" s="40">
        <v>37</v>
      </c>
      <c r="E8" s="40">
        <v>0</v>
      </c>
      <c r="F8" s="37" t="s">
        <v>213</v>
      </c>
      <c r="G8" s="63">
        <v>25</v>
      </c>
      <c r="H8" s="63">
        <v>12</v>
      </c>
      <c r="I8" s="63">
        <v>11.92</v>
      </c>
      <c r="J8" s="234">
        <f t="shared" si="0"/>
        <v>47.68</v>
      </c>
      <c r="K8" s="234">
        <f t="shared" si="1"/>
        <v>99.33333333333334</v>
      </c>
    </row>
    <row r="9" spans="1:13" ht="13.5" thickBot="1">
      <c r="A9" s="39" t="s">
        <v>276</v>
      </c>
      <c r="B9" s="38"/>
      <c r="C9" s="38"/>
      <c r="D9" s="38"/>
      <c r="E9" s="38"/>
      <c r="F9" s="38"/>
      <c r="G9" s="60">
        <f>SUM(G3:G8)</f>
        <v>130</v>
      </c>
      <c r="H9" s="60">
        <f>SUM(H3:H8)</f>
        <v>130</v>
      </c>
      <c r="I9" s="60">
        <f>SUM(I3:I8)</f>
        <v>113.94000000000001</v>
      </c>
      <c r="J9" s="240">
        <f t="shared" si="0"/>
        <v>87.64615384615385</v>
      </c>
      <c r="K9" s="241">
        <f t="shared" si="1"/>
        <v>87.64615384615385</v>
      </c>
      <c r="M9" s="21"/>
    </row>
    <row r="10" spans="1:13" ht="12.75">
      <c r="A10" s="13"/>
      <c r="B10" s="15"/>
      <c r="C10" s="15"/>
      <c r="D10" s="15"/>
      <c r="E10" s="15"/>
      <c r="F10" s="15"/>
      <c r="G10" s="66"/>
      <c r="H10" s="66"/>
      <c r="I10" s="66"/>
      <c r="J10" s="269"/>
      <c r="K10" s="269"/>
      <c r="M10" s="21"/>
    </row>
    <row r="11" spans="1:11" ht="12.75">
      <c r="A11" s="46" t="s">
        <v>430</v>
      </c>
      <c r="B11" s="23"/>
      <c r="C11" s="23"/>
      <c r="D11" s="23"/>
      <c r="E11" s="23"/>
      <c r="F11" s="23"/>
      <c r="G11" s="66"/>
      <c r="H11" s="66"/>
      <c r="I11" s="66"/>
      <c r="J11" s="21"/>
      <c r="K11" s="21"/>
    </row>
    <row r="12" spans="1:11" ht="54" customHeight="1">
      <c r="A12" s="725" t="s">
        <v>800</v>
      </c>
      <c r="B12" s="726"/>
      <c r="C12" s="726"/>
      <c r="D12" s="726"/>
      <c r="E12" s="726"/>
      <c r="F12" s="726"/>
      <c r="G12" s="726"/>
      <c r="H12" s="715"/>
      <c r="I12" s="715"/>
      <c r="J12" s="715"/>
      <c r="K12" s="715"/>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row r="22" spans="1:11" ht="12.75">
      <c r="A22" s="21"/>
      <c r="B22" s="21"/>
      <c r="C22" s="21"/>
      <c r="D22" s="21"/>
      <c r="E22" s="21"/>
      <c r="F22" s="21"/>
      <c r="G22" s="21"/>
      <c r="H22" s="21"/>
      <c r="I22" s="21"/>
      <c r="J22" s="21"/>
      <c r="K22" s="21"/>
    </row>
    <row r="23" spans="1:11" ht="12.75">
      <c r="A23" s="21"/>
      <c r="B23" s="21"/>
      <c r="C23" s="21"/>
      <c r="D23" s="21"/>
      <c r="E23" s="21"/>
      <c r="F23" s="21"/>
      <c r="G23" s="21"/>
      <c r="H23" s="21"/>
      <c r="I23" s="21"/>
      <c r="J23" s="21"/>
      <c r="K23" s="21"/>
    </row>
  </sheetData>
  <sheetProtection/>
  <mergeCells count="1">
    <mergeCell ref="A12:K12"/>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N160"/>
  <sheetViews>
    <sheetView workbookViewId="0" topLeftCell="A22">
      <selection activeCell="A34" sqref="A34"/>
    </sheetView>
  </sheetViews>
  <sheetFormatPr defaultColWidth="9.00390625" defaultRowHeight="12.75"/>
  <cols>
    <col min="1" max="1" width="6.00390625" style="0" customWidth="1"/>
    <col min="2" max="3" width="5.625" style="0" customWidth="1"/>
    <col min="4" max="4" width="8.00390625" style="0" customWidth="1"/>
    <col min="5" max="5" width="9.875" style="0" customWidth="1"/>
    <col min="6" max="6" width="39.50390625" style="0" customWidth="1"/>
    <col min="7" max="7" width="10.375" style="0" customWidth="1"/>
    <col min="8" max="8" width="10.00390625" style="0" customWidth="1"/>
    <col min="9" max="9" width="16.625" style="0" customWidth="1"/>
    <col min="11" max="11" width="8.875" style="0" customWidth="1"/>
    <col min="12" max="12" width="0.37109375" style="0" customWidth="1"/>
  </cols>
  <sheetData>
    <row r="1" spans="1:5" ht="12.75">
      <c r="A1" s="41" t="s">
        <v>384</v>
      </c>
      <c r="B1" s="42"/>
      <c r="C1" s="42"/>
      <c r="D1" s="42"/>
      <c r="E1" s="42"/>
    </row>
    <row r="2" ht="11.25" customHeight="1">
      <c r="A2" s="1"/>
    </row>
    <row r="3" spans="1:9" ht="13.5" thickBot="1">
      <c r="A3" s="13" t="s">
        <v>383</v>
      </c>
      <c r="B3" s="15"/>
      <c r="C3" s="15"/>
      <c r="D3" s="15"/>
      <c r="E3" s="15"/>
      <c r="F3" s="15"/>
      <c r="G3" s="15"/>
      <c r="H3" s="15"/>
      <c r="I3" s="15"/>
    </row>
    <row r="4" spans="1:11" ht="14.25" customHeight="1" thickBot="1">
      <c r="A4" s="8" t="s">
        <v>224</v>
      </c>
      <c r="B4" s="4" t="s">
        <v>225</v>
      </c>
      <c r="C4" s="4" t="s">
        <v>34</v>
      </c>
      <c r="D4" s="4" t="s">
        <v>269</v>
      </c>
      <c r="E4" s="4" t="s">
        <v>270</v>
      </c>
      <c r="F4" s="26" t="s">
        <v>271</v>
      </c>
      <c r="G4" s="19" t="s">
        <v>241</v>
      </c>
      <c r="H4" s="19" t="s">
        <v>242</v>
      </c>
      <c r="I4" s="19" t="s">
        <v>243</v>
      </c>
      <c r="J4" s="209" t="s">
        <v>244</v>
      </c>
      <c r="K4" s="209" t="s">
        <v>245</v>
      </c>
    </row>
    <row r="5" spans="1:11" ht="14.25" customHeight="1">
      <c r="A5" s="316">
        <v>940</v>
      </c>
      <c r="B5" s="316">
        <v>6171</v>
      </c>
      <c r="C5" s="316">
        <v>5166</v>
      </c>
      <c r="D5" s="316">
        <v>40</v>
      </c>
      <c r="E5" s="316">
        <v>0</v>
      </c>
      <c r="F5" s="3" t="s">
        <v>23</v>
      </c>
      <c r="G5" s="65">
        <v>2201.5</v>
      </c>
      <c r="H5" s="65">
        <v>2201.5</v>
      </c>
      <c r="I5" s="65">
        <v>125.28</v>
      </c>
      <c r="J5" s="88">
        <f>I5/G5%</f>
        <v>5.690665455371338</v>
      </c>
      <c r="K5" s="88">
        <f>I5/H5%</f>
        <v>5.690665455371338</v>
      </c>
    </row>
    <row r="6" spans="1:11" ht="12.75">
      <c r="A6" s="2">
        <v>940</v>
      </c>
      <c r="B6" s="2">
        <v>6171</v>
      </c>
      <c r="C6" s="2">
        <v>5169</v>
      </c>
      <c r="D6" s="17">
        <v>40</v>
      </c>
      <c r="E6" s="2">
        <v>0</v>
      </c>
      <c r="F6" s="2" t="s">
        <v>24</v>
      </c>
      <c r="G6" s="62">
        <v>30</v>
      </c>
      <c r="H6" s="62">
        <v>30</v>
      </c>
      <c r="I6" s="62">
        <v>0</v>
      </c>
      <c r="J6" s="88">
        <f>I6/G6%</f>
        <v>0</v>
      </c>
      <c r="K6" s="88">
        <f>I6/H6%</f>
        <v>0</v>
      </c>
    </row>
    <row r="7" spans="1:11" ht="12.75">
      <c r="A7" s="2">
        <v>940</v>
      </c>
      <c r="B7" s="2">
        <v>6171</v>
      </c>
      <c r="C7" s="2">
        <v>5175</v>
      </c>
      <c r="D7" s="17">
        <v>40</v>
      </c>
      <c r="E7" s="2">
        <v>0</v>
      </c>
      <c r="F7" s="2" t="s">
        <v>212</v>
      </c>
      <c r="G7" s="62">
        <v>12</v>
      </c>
      <c r="H7" s="62">
        <v>12</v>
      </c>
      <c r="I7" s="62">
        <v>11.99</v>
      </c>
      <c r="J7" s="88">
        <f>I7/G7%</f>
        <v>99.91666666666667</v>
      </c>
      <c r="K7" s="88">
        <f>I7/H7%</f>
        <v>99.91666666666667</v>
      </c>
    </row>
    <row r="8" spans="1:11" ht="13.5" thickBot="1">
      <c r="A8" s="2">
        <v>940</v>
      </c>
      <c r="B8" s="2">
        <v>6171</v>
      </c>
      <c r="C8" s="2">
        <v>5192</v>
      </c>
      <c r="D8" s="17">
        <v>40</v>
      </c>
      <c r="E8" s="2">
        <v>0</v>
      </c>
      <c r="F8" s="2" t="s">
        <v>144</v>
      </c>
      <c r="G8" s="74">
        <v>13</v>
      </c>
      <c r="H8" s="74">
        <v>13</v>
      </c>
      <c r="I8" s="74">
        <v>1.5</v>
      </c>
      <c r="J8" s="88">
        <f>I8/G8%</f>
        <v>11.538461538461538</v>
      </c>
      <c r="K8" s="88">
        <f>I8/H8%</f>
        <v>11.538461538461538</v>
      </c>
    </row>
    <row r="9" spans="1:13" ht="13.5" thickBot="1">
      <c r="A9" s="9" t="s">
        <v>276</v>
      </c>
      <c r="B9" s="10"/>
      <c r="C9" s="10"/>
      <c r="D9" s="10"/>
      <c r="E9" s="10"/>
      <c r="F9" s="10"/>
      <c r="G9" s="64">
        <f>SUM(G5:G8)</f>
        <v>2256.5</v>
      </c>
      <c r="H9" s="64">
        <f>SUM(H5:H8)</f>
        <v>2256.5</v>
      </c>
      <c r="I9" s="64">
        <f>SUM(I5:I8)</f>
        <v>138.77</v>
      </c>
      <c r="J9" s="242">
        <f>I9/G9%</f>
        <v>6.1497894970086415</v>
      </c>
      <c r="K9" s="243">
        <f>I9/H9%</f>
        <v>6.1497894970086415</v>
      </c>
      <c r="M9" s="21"/>
    </row>
    <row r="10" spans="1:11" ht="14.25" customHeight="1">
      <c r="A10" s="43"/>
      <c r="B10" s="23"/>
      <c r="C10" s="23"/>
      <c r="D10" s="23"/>
      <c r="E10" s="23"/>
      <c r="F10" s="23"/>
      <c r="G10" s="66"/>
      <c r="H10" s="66"/>
      <c r="I10" s="66"/>
      <c r="J10" s="21"/>
      <c r="K10" s="21"/>
    </row>
    <row r="11" spans="1:11" ht="14.25" customHeight="1">
      <c r="A11" s="46" t="s">
        <v>434</v>
      </c>
      <c r="B11" s="21"/>
      <c r="C11" s="21"/>
      <c r="D11" s="21"/>
      <c r="E11" s="21"/>
      <c r="F11" s="21"/>
      <c r="G11" s="21"/>
      <c r="H11" s="21"/>
      <c r="I11" s="21"/>
      <c r="J11" s="21"/>
      <c r="K11" s="21"/>
    </row>
    <row r="12" spans="1:11" ht="27.75" customHeight="1">
      <c r="A12" s="725" t="s">
        <v>650</v>
      </c>
      <c r="B12" s="726"/>
      <c r="C12" s="726"/>
      <c r="D12" s="726"/>
      <c r="E12" s="726"/>
      <c r="F12" s="726"/>
      <c r="G12" s="715"/>
      <c r="H12" s="715"/>
      <c r="I12" s="715"/>
      <c r="J12" s="715"/>
      <c r="K12" s="715"/>
    </row>
    <row r="13" spans="1:11" ht="12.75" customHeight="1">
      <c r="A13" s="57"/>
      <c r="B13" s="21"/>
      <c r="C13" s="21"/>
      <c r="D13" s="21"/>
      <c r="E13" s="21"/>
      <c r="F13" s="21"/>
      <c r="G13" s="21"/>
      <c r="H13" s="21"/>
      <c r="I13" s="21"/>
      <c r="J13" s="21"/>
      <c r="K13" s="21"/>
    </row>
    <row r="14" spans="1:11" ht="14.25" customHeight="1" thickBot="1">
      <c r="A14" s="321" t="s">
        <v>388</v>
      </c>
      <c r="B14" s="321"/>
      <c r="C14" s="321"/>
      <c r="D14" s="321"/>
      <c r="E14" s="321"/>
      <c r="F14" s="321"/>
      <c r="G14" s="21"/>
      <c r="H14" s="21"/>
      <c r="I14" s="21"/>
      <c r="J14" s="21"/>
      <c r="K14" s="21"/>
    </row>
    <row r="15" spans="1:11" ht="14.25" customHeight="1" thickBot="1">
      <c r="A15" s="452" t="s">
        <v>224</v>
      </c>
      <c r="B15" s="426" t="s">
        <v>225</v>
      </c>
      <c r="C15" s="426" t="s">
        <v>34</v>
      </c>
      <c r="D15" s="426" t="s">
        <v>269</v>
      </c>
      <c r="E15" s="426" t="s">
        <v>270</v>
      </c>
      <c r="F15" s="426" t="s">
        <v>271</v>
      </c>
      <c r="G15" s="426" t="s">
        <v>241</v>
      </c>
      <c r="H15" s="426" t="s">
        <v>242</v>
      </c>
      <c r="I15" s="426" t="s">
        <v>243</v>
      </c>
      <c r="J15" s="453" t="s">
        <v>244</v>
      </c>
      <c r="K15" s="454" t="s">
        <v>245</v>
      </c>
    </row>
    <row r="16" spans="1:11" ht="14.25" customHeight="1">
      <c r="A16" s="386">
        <v>940</v>
      </c>
      <c r="B16" s="386">
        <v>6171</v>
      </c>
      <c r="C16" s="386">
        <v>5137</v>
      </c>
      <c r="D16" s="386">
        <v>40</v>
      </c>
      <c r="E16" s="386">
        <v>4</v>
      </c>
      <c r="F16" s="24" t="s">
        <v>61</v>
      </c>
      <c r="G16" s="67">
        <v>0</v>
      </c>
      <c r="H16" s="67">
        <v>10</v>
      </c>
      <c r="I16" s="67">
        <v>0</v>
      </c>
      <c r="J16" s="67">
        <v>0</v>
      </c>
      <c r="K16" s="67">
        <f aca="true" t="shared" si="0" ref="K16:K21">I16/H16%</f>
        <v>0</v>
      </c>
    </row>
    <row r="17" spans="1:11" ht="14.25" customHeight="1">
      <c r="A17" s="386">
        <v>940</v>
      </c>
      <c r="B17" s="386">
        <v>6171</v>
      </c>
      <c r="C17" s="386">
        <v>5139</v>
      </c>
      <c r="D17" s="386">
        <v>40</v>
      </c>
      <c r="E17" s="386">
        <v>4</v>
      </c>
      <c r="F17" s="92" t="s">
        <v>166</v>
      </c>
      <c r="G17" s="67">
        <v>0</v>
      </c>
      <c r="H17" s="67">
        <v>57</v>
      </c>
      <c r="I17" s="67">
        <v>15.13</v>
      </c>
      <c r="J17" s="67">
        <v>0</v>
      </c>
      <c r="K17" s="67">
        <f t="shared" si="0"/>
        <v>26.543859649122812</v>
      </c>
    </row>
    <row r="18" spans="1:11" ht="14.25" customHeight="1">
      <c r="A18" s="386">
        <v>940</v>
      </c>
      <c r="B18" s="386">
        <v>6171</v>
      </c>
      <c r="C18" s="386">
        <v>5164</v>
      </c>
      <c r="D18" s="386">
        <v>40</v>
      </c>
      <c r="E18" s="386">
        <v>4</v>
      </c>
      <c r="F18" s="92" t="s">
        <v>53</v>
      </c>
      <c r="G18" s="67">
        <v>0</v>
      </c>
      <c r="H18" s="67">
        <v>22</v>
      </c>
      <c r="I18" s="67">
        <v>0</v>
      </c>
      <c r="J18" s="67">
        <v>0</v>
      </c>
      <c r="K18" s="67">
        <f t="shared" si="0"/>
        <v>0</v>
      </c>
    </row>
    <row r="19" spans="1:11" ht="14.25" customHeight="1">
      <c r="A19" s="386">
        <v>940</v>
      </c>
      <c r="B19" s="386">
        <v>6171</v>
      </c>
      <c r="C19" s="386">
        <v>5169</v>
      </c>
      <c r="D19" s="386">
        <v>40</v>
      </c>
      <c r="E19" s="386">
        <v>4</v>
      </c>
      <c r="F19" s="24" t="s">
        <v>24</v>
      </c>
      <c r="G19" s="67">
        <v>0</v>
      </c>
      <c r="H19" s="67">
        <v>700.5</v>
      </c>
      <c r="I19" s="67">
        <v>306.34</v>
      </c>
      <c r="J19" s="67">
        <v>0</v>
      </c>
      <c r="K19" s="67">
        <f t="shared" si="0"/>
        <v>43.73162027123483</v>
      </c>
    </row>
    <row r="20" spans="1:11" ht="14.25" customHeight="1">
      <c r="A20" s="386">
        <v>940</v>
      </c>
      <c r="B20" s="386">
        <v>6171</v>
      </c>
      <c r="C20" s="386">
        <v>5175</v>
      </c>
      <c r="D20" s="386">
        <v>40</v>
      </c>
      <c r="E20" s="386">
        <v>4</v>
      </c>
      <c r="F20" s="92" t="s">
        <v>212</v>
      </c>
      <c r="G20" s="67">
        <v>0</v>
      </c>
      <c r="H20" s="67">
        <v>35</v>
      </c>
      <c r="I20" s="67">
        <v>0</v>
      </c>
      <c r="J20" s="67">
        <v>0</v>
      </c>
      <c r="K20" s="67">
        <f t="shared" si="0"/>
        <v>0</v>
      </c>
    </row>
    <row r="21" spans="1:11" ht="14.25" customHeight="1">
      <c r="A21" s="386">
        <v>940</v>
      </c>
      <c r="B21" s="386">
        <v>6171</v>
      </c>
      <c r="C21" s="386">
        <v>5194</v>
      </c>
      <c r="D21" s="386">
        <v>40</v>
      </c>
      <c r="E21" s="386">
        <v>4</v>
      </c>
      <c r="F21" s="92" t="s">
        <v>213</v>
      </c>
      <c r="G21" s="67">
        <v>0</v>
      </c>
      <c r="H21" s="67">
        <v>60</v>
      </c>
      <c r="I21" s="67">
        <v>0</v>
      </c>
      <c r="J21" s="67">
        <v>0</v>
      </c>
      <c r="K21" s="67">
        <f t="shared" si="0"/>
        <v>0</v>
      </c>
    </row>
    <row r="22" spans="1:11" ht="14.25" customHeight="1" thickBot="1">
      <c r="A22" s="92">
        <v>940</v>
      </c>
      <c r="B22" s="92">
        <v>6171</v>
      </c>
      <c r="C22" s="92">
        <v>5901</v>
      </c>
      <c r="D22" s="92">
        <v>40</v>
      </c>
      <c r="E22" s="92">
        <v>0</v>
      </c>
      <c r="F22" s="92" t="s">
        <v>208</v>
      </c>
      <c r="G22" s="67">
        <v>840</v>
      </c>
      <c r="H22" s="67">
        <v>0</v>
      </c>
      <c r="I22" s="67">
        <v>0</v>
      </c>
      <c r="J22" s="67">
        <v>0</v>
      </c>
      <c r="K22" s="67">
        <v>0</v>
      </c>
    </row>
    <row r="23" spans="1:11" ht="14.25" customHeight="1" thickBot="1">
      <c r="A23" s="264" t="s">
        <v>276</v>
      </c>
      <c r="B23" s="332"/>
      <c r="C23" s="332"/>
      <c r="D23" s="332"/>
      <c r="E23" s="332"/>
      <c r="F23" s="335"/>
      <c r="G23" s="64">
        <f>SUM(G16:G22)</f>
        <v>840</v>
      </c>
      <c r="H23" s="64">
        <f>SUM(H16:H22)</f>
        <v>884.5</v>
      </c>
      <c r="I23" s="64">
        <f>SUM(I16:I22)</f>
        <v>321.46999999999997</v>
      </c>
      <c r="J23" s="334">
        <v>0</v>
      </c>
      <c r="K23" s="334">
        <f>I23/H23%</f>
        <v>36.34482758620689</v>
      </c>
    </row>
    <row r="24" spans="1:11" ht="14.25" customHeight="1">
      <c r="A24" s="43"/>
      <c r="B24" s="23"/>
      <c r="C24" s="23"/>
      <c r="D24" s="23"/>
      <c r="E24" s="23"/>
      <c r="F24" s="23"/>
      <c r="G24" s="336"/>
      <c r="H24" s="336"/>
      <c r="I24" s="336"/>
      <c r="J24" s="336"/>
      <c r="K24" s="336"/>
    </row>
    <row r="25" spans="1:11" ht="14.25" customHeight="1">
      <c r="A25" s="729" t="s">
        <v>434</v>
      </c>
      <c r="B25" s="729"/>
      <c r="C25" s="729"/>
      <c r="D25" s="729"/>
      <c r="E25" s="729"/>
      <c r="F25" s="729"/>
      <c r="G25" s="729"/>
      <c r="H25" s="21"/>
      <c r="I25" s="21"/>
      <c r="J25" s="21"/>
      <c r="K25" s="21"/>
    </row>
    <row r="26" spans="1:11" ht="41.25" customHeight="1">
      <c r="A26" s="725" t="s">
        <v>1032</v>
      </c>
      <c r="B26" s="726"/>
      <c r="C26" s="726"/>
      <c r="D26" s="726"/>
      <c r="E26" s="726"/>
      <c r="F26" s="726"/>
      <c r="G26" s="715"/>
      <c r="H26" s="715"/>
      <c r="I26" s="715"/>
      <c r="J26" s="715"/>
      <c r="K26" s="715"/>
    </row>
    <row r="27" spans="1:11" ht="12" customHeight="1">
      <c r="A27" s="47"/>
      <c r="B27" s="58"/>
      <c r="C27" s="58"/>
      <c r="D27" s="58"/>
      <c r="E27" s="58"/>
      <c r="F27" s="58"/>
      <c r="G27" s="301"/>
      <c r="H27" s="301"/>
      <c r="I27" s="301"/>
      <c r="J27" s="301"/>
      <c r="K27" s="301"/>
    </row>
    <row r="28" spans="1:11" ht="13.5" thickBot="1">
      <c r="A28" s="728" t="s">
        <v>387</v>
      </c>
      <c r="B28" s="728"/>
      <c r="C28" s="728"/>
      <c r="D28" s="728"/>
      <c r="E28" s="728"/>
      <c r="F28" s="728"/>
      <c r="G28" s="55"/>
      <c r="H28" s="55"/>
      <c r="I28" s="55"/>
      <c r="J28" s="21"/>
      <c r="K28" s="21"/>
    </row>
    <row r="29" spans="1:11" ht="13.5" thickBot="1">
      <c r="A29" s="327" t="s">
        <v>224</v>
      </c>
      <c r="B29" s="328" t="s">
        <v>225</v>
      </c>
      <c r="C29" s="328" t="s">
        <v>34</v>
      </c>
      <c r="D29" s="328" t="s">
        <v>269</v>
      </c>
      <c r="E29" s="328" t="s">
        <v>270</v>
      </c>
      <c r="F29" s="329" t="s">
        <v>271</v>
      </c>
      <c r="G29" s="209" t="s">
        <v>241</v>
      </c>
      <c r="H29" s="209" t="s">
        <v>242</v>
      </c>
      <c r="I29" s="209" t="s">
        <v>243</v>
      </c>
      <c r="J29" s="209" t="s">
        <v>244</v>
      </c>
      <c r="K29" s="209" t="s">
        <v>245</v>
      </c>
    </row>
    <row r="30" spans="1:11" ht="13.5" thickBot="1">
      <c r="A30" s="36">
        <v>940</v>
      </c>
      <c r="B30" s="36">
        <v>6171</v>
      </c>
      <c r="C30" s="36">
        <v>5169</v>
      </c>
      <c r="D30" s="36">
        <v>40</v>
      </c>
      <c r="E30" s="36">
        <v>49</v>
      </c>
      <c r="F30" s="36" t="s">
        <v>24</v>
      </c>
      <c r="G30" s="294">
        <v>160</v>
      </c>
      <c r="H30" s="294">
        <v>160</v>
      </c>
      <c r="I30" s="67">
        <v>26.05</v>
      </c>
      <c r="J30" s="67">
        <f>I30/G30%</f>
        <v>16.28125</v>
      </c>
      <c r="K30" s="67">
        <f>I30/H30%</f>
        <v>16.28125</v>
      </c>
    </row>
    <row r="31" spans="1:13" ht="13.5" thickBot="1">
      <c r="A31" s="264" t="s">
        <v>276</v>
      </c>
      <c r="B31" s="332"/>
      <c r="C31" s="332"/>
      <c r="D31" s="332"/>
      <c r="E31" s="332"/>
      <c r="F31" s="335"/>
      <c r="G31" s="64">
        <f>SUM(G30:G30)</f>
        <v>160</v>
      </c>
      <c r="H31" s="64">
        <f>SUM(H30:H30)</f>
        <v>160</v>
      </c>
      <c r="I31" s="64">
        <f>SUM(I30:I30)</f>
        <v>26.05</v>
      </c>
      <c r="J31" s="333">
        <f>I31/G31%</f>
        <v>16.28125</v>
      </c>
      <c r="K31" s="334">
        <f>I31/H31%</f>
        <v>16.28125</v>
      </c>
      <c r="M31" s="21"/>
    </row>
    <row r="32" spans="1:13" ht="12.75">
      <c r="A32" s="43"/>
      <c r="B32" s="23"/>
      <c r="C32" s="23"/>
      <c r="D32" s="23"/>
      <c r="E32" s="23"/>
      <c r="F32" s="23"/>
      <c r="G32" s="66"/>
      <c r="H32" s="66"/>
      <c r="I32" s="66"/>
      <c r="J32" s="336"/>
      <c r="K32" s="336"/>
      <c r="M32" s="21"/>
    </row>
    <row r="33" spans="1:13" ht="12.75">
      <c r="A33" s="43"/>
      <c r="B33" s="23"/>
      <c r="C33" s="23"/>
      <c r="D33" s="23"/>
      <c r="E33" s="23"/>
      <c r="F33" s="23"/>
      <c r="G33" s="66"/>
      <c r="H33" s="66"/>
      <c r="I33" s="66"/>
      <c r="J33" s="336"/>
      <c r="K33" s="336"/>
      <c r="M33" s="21"/>
    </row>
    <row r="34" spans="1:13" ht="12.75">
      <c r="A34" s="43"/>
      <c r="B34" s="23"/>
      <c r="C34" s="23"/>
      <c r="D34" s="23"/>
      <c r="E34" s="23"/>
      <c r="F34" s="23"/>
      <c r="G34" s="66"/>
      <c r="H34" s="66"/>
      <c r="I34" s="66"/>
      <c r="J34" s="336"/>
      <c r="K34" s="336"/>
      <c r="M34" s="21"/>
    </row>
    <row r="35" spans="1:13" ht="12.75">
      <c r="A35" s="43"/>
      <c r="B35" s="23"/>
      <c r="C35" s="23"/>
      <c r="D35" s="23"/>
      <c r="E35" s="23"/>
      <c r="F35" s="23"/>
      <c r="G35" s="66"/>
      <c r="H35" s="66"/>
      <c r="I35" s="66"/>
      <c r="J35" s="336"/>
      <c r="K35" s="336"/>
      <c r="M35" s="21"/>
    </row>
    <row r="36" spans="1:11" ht="12.75">
      <c r="A36" s="727" t="s">
        <v>608</v>
      </c>
      <c r="B36" s="727"/>
      <c r="C36" s="727"/>
      <c r="D36" s="727"/>
      <c r="E36" s="727"/>
      <c r="F36" s="727"/>
      <c r="G36" s="21"/>
      <c r="H36" s="21"/>
      <c r="I36" s="21"/>
      <c r="J36" s="21"/>
      <c r="K36" s="21"/>
    </row>
    <row r="37" spans="1:11" ht="25.5" customHeight="1">
      <c r="A37" s="725" t="s">
        <v>402</v>
      </c>
      <c r="B37" s="726"/>
      <c r="C37" s="726"/>
      <c r="D37" s="726"/>
      <c r="E37" s="726"/>
      <c r="F37" s="726"/>
      <c r="G37" s="715"/>
      <c r="H37" s="715"/>
      <c r="I37" s="715"/>
      <c r="J37" s="715"/>
      <c r="K37" s="715"/>
    </row>
    <row r="38" spans="1:11" ht="16.5" customHeight="1">
      <c r="A38" s="47"/>
      <c r="B38" s="58"/>
      <c r="C38" s="58"/>
      <c r="D38" s="58"/>
      <c r="E38" s="58"/>
      <c r="F38" s="58"/>
      <c r="G38" s="301"/>
      <c r="H38" s="301"/>
      <c r="I38" s="301"/>
      <c r="J38" s="301"/>
      <c r="K38" s="301"/>
    </row>
    <row r="39" spans="1:11" ht="13.5" thickBot="1">
      <c r="A39" s="728" t="s">
        <v>382</v>
      </c>
      <c r="B39" s="728"/>
      <c r="C39" s="728"/>
      <c r="D39" s="728"/>
      <c r="E39" s="728"/>
      <c r="F39" s="728"/>
      <c r="G39" s="55"/>
      <c r="H39" s="55"/>
      <c r="I39" s="55"/>
      <c r="J39" s="21"/>
      <c r="K39" s="21"/>
    </row>
    <row r="40" spans="1:11" ht="14.25" customHeight="1" thickBot="1">
      <c r="A40" s="452" t="s">
        <v>224</v>
      </c>
      <c r="B40" s="426" t="s">
        <v>225</v>
      </c>
      <c r="C40" s="426" t="s">
        <v>34</v>
      </c>
      <c r="D40" s="426" t="s">
        <v>269</v>
      </c>
      <c r="E40" s="426" t="s">
        <v>270</v>
      </c>
      <c r="F40" s="478" t="s">
        <v>271</v>
      </c>
      <c r="G40" s="382" t="s">
        <v>241</v>
      </c>
      <c r="H40" s="382" t="s">
        <v>242</v>
      </c>
      <c r="I40" s="382" t="s">
        <v>243</v>
      </c>
      <c r="J40" s="382" t="s">
        <v>244</v>
      </c>
      <c r="K40" s="382" t="s">
        <v>245</v>
      </c>
    </row>
    <row r="41" spans="1:11" ht="14.25" customHeight="1">
      <c r="A41" s="386">
        <v>941</v>
      </c>
      <c r="B41" s="386">
        <v>6171</v>
      </c>
      <c r="C41" s="386">
        <v>5011</v>
      </c>
      <c r="D41" s="386">
        <v>41</v>
      </c>
      <c r="E41" s="386">
        <v>810</v>
      </c>
      <c r="F41" s="92" t="s">
        <v>221</v>
      </c>
      <c r="G41" s="67">
        <v>87.5</v>
      </c>
      <c r="H41" s="67">
        <v>97.5</v>
      </c>
      <c r="I41" s="67">
        <v>95.5</v>
      </c>
      <c r="J41" s="77">
        <f aca="true" t="shared" si="1" ref="J41:J47">I41/G41%</f>
        <v>109.14285714285714</v>
      </c>
      <c r="K41" s="77">
        <f aca="true" t="shared" si="2" ref="K41:K47">I41/H41%</f>
        <v>97.94871794871796</v>
      </c>
    </row>
    <row r="42" spans="1:11" ht="14.25" customHeight="1">
      <c r="A42" s="386">
        <v>941</v>
      </c>
      <c r="B42" s="386">
        <v>6171</v>
      </c>
      <c r="C42" s="386">
        <v>5023</v>
      </c>
      <c r="D42" s="386">
        <v>41</v>
      </c>
      <c r="E42" s="386">
        <v>810</v>
      </c>
      <c r="F42" s="92" t="s">
        <v>220</v>
      </c>
      <c r="G42" s="67">
        <v>10</v>
      </c>
      <c r="H42" s="67">
        <v>10</v>
      </c>
      <c r="I42" s="67">
        <v>10</v>
      </c>
      <c r="J42" s="77">
        <f t="shared" si="1"/>
        <v>100</v>
      </c>
      <c r="K42" s="77">
        <f t="shared" si="2"/>
        <v>100</v>
      </c>
    </row>
    <row r="43" spans="1:11" ht="14.25" customHeight="1">
      <c r="A43" s="338">
        <v>941</v>
      </c>
      <c r="B43" s="338">
        <v>6171</v>
      </c>
      <c r="C43" s="338">
        <v>5164</v>
      </c>
      <c r="D43" s="338">
        <v>41</v>
      </c>
      <c r="E43" s="338">
        <v>810</v>
      </c>
      <c r="F43" s="24" t="s">
        <v>53</v>
      </c>
      <c r="G43" s="77">
        <v>40</v>
      </c>
      <c r="H43" s="77">
        <v>40</v>
      </c>
      <c r="I43" s="77">
        <v>0</v>
      </c>
      <c r="J43" s="77">
        <f t="shared" si="1"/>
        <v>0</v>
      </c>
      <c r="K43" s="77">
        <f t="shared" si="2"/>
        <v>0</v>
      </c>
    </row>
    <row r="44" spans="1:11" ht="12.75">
      <c r="A44" s="24">
        <v>941</v>
      </c>
      <c r="B44" s="24">
        <v>6171</v>
      </c>
      <c r="C44" s="24">
        <v>5169</v>
      </c>
      <c r="D44" s="24">
        <v>41</v>
      </c>
      <c r="E44" s="24">
        <v>810</v>
      </c>
      <c r="F44" s="24" t="s">
        <v>24</v>
      </c>
      <c r="G44" s="77">
        <v>1800</v>
      </c>
      <c r="H44" s="77">
        <v>1700</v>
      </c>
      <c r="I44" s="77">
        <v>1628.03</v>
      </c>
      <c r="J44" s="77">
        <f t="shared" si="1"/>
        <v>90.44611111111111</v>
      </c>
      <c r="K44" s="77">
        <f t="shared" si="2"/>
        <v>95.7664705882353</v>
      </c>
    </row>
    <row r="45" spans="1:11" ht="12.75">
      <c r="A45" s="24">
        <v>941</v>
      </c>
      <c r="B45" s="24">
        <v>6171</v>
      </c>
      <c r="C45" s="24">
        <v>5175</v>
      </c>
      <c r="D45" s="24">
        <v>41</v>
      </c>
      <c r="E45" s="24">
        <v>810</v>
      </c>
      <c r="F45" s="24" t="s">
        <v>212</v>
      </c>
      <c r="G45" s="294">
        <v>160</v>
      </c>
      <c r="H45" s="294">
        <v>0</v>
      </c>
      <c r="I45" s="294">
        <v>0</v>
      </c>
      <c r="J45" s="77">
        <f t="shared" si="1"/>
        <v>0</v>
      </c>
      <c r="K45" s="77">
        <v>0</v>
      </c>
    </row>
    <row r="46" spans="1:11" ht="12.75">
      <c r="A46" s="36">
        <v>941</v>
      </c>
      <c r="B46" s="36">
        <v>6171</v>
      </c>
      <c r="C46" s="36">
        <v>5194</v>
      </c>
      <c r="D46" s="36">
        <v>41</v>
      </c>
      <c r="E46" s="36">
        <v>810</v>
      </c>
      <c r="F46" s="36" t="s">
        <v>213</v>
      </c>
      <c r="G46" s="294">
        <v>0</v>
      </c>
      <c r="H46" s="294">
        <v>260</v>
      </c>
      <c r="I46" s="294">
        <v>255</v>
      </c>
      <c r="J46" s="77">
        <v>0</v>
      </c>
      <c r="K46" s="77">
        <f t="shared" si="2"/>
        <v>98.07692307692308</v>
      </c>
    </row>
    <row r="47" spans="1:11" ht="12.75">
      <c r="A47" s="36">
        <v>941</v>
      </c>
      <c r="B47" s="36">
        <v>6171</v>
      </c>
      <c r="C47" s="36">
        <v>5499</v>
      </c>
      <c r="D47" s="36">
        <v>41</v>
      </c>
      <c r="E47" s="36">
        <v>810</v>
      </c>
      <c r="F47" s="36" t="s">
        <v>192</v>
      </c>
      <c r="G47" s="294">
        <v>1668</v>
      </c>
      <c r="H47" s="294">
        <v>1668</v>
      </c>
      <c r="I47" s="294">
        <v>1636.6</v>
      </c>
      <c r="J47" s="77">
        <f t="shared" si="1"/>
        <v>98.11750599520383</v>
      </c>
      <c r="K47" s="331">
        <f t="shared" si="2"/>
        <v>98.11750599520383</v>
      </c>
    </row>
    <row r="48" spans="1:11" ht="13.5" thickBot="1">
      <c r="A48" s="37">
        <v>941</v>
      </c>
      <c r="B48" s="36">
        <v>6171</v>
      </c>
      <c r="C48" s="36">
        <v>5901</v>
      </c>
      <c r="D48" s="36">
        <v>41</v>
      </c>
      <c r="E48" s="36">
        <v>810</v>
      </c>
      <c r="F48" s="36" t="s">
        <v>208</v>
      </c>
      <c r="G48" s="294">
        <v>21.3</v>
      </c>
      <c r="H48" s="294">
        <v>2135.1</v>
      </c>
      <c r="I48" s="294">
        <v>0</v>
      </c>
      <c r="J48" s="294">
        <v>0</v>
      </c>
      <c r="K48" s="294">
        <v>0</v>
      </c>
    </row>
    <row r="49" spans="1:13" ht="13.5" thickBot="1">
      <c r="A49" s="264" t="s">
        <v>276</v>
      </c>
      <c r="B49" s="332"/>
      <c r="C49" s="332"/>
      <c r="D49" s="332"/>
      <c r="E49" s="332"/>
      <c r="F49" s="332"/>
      <c r="G49" s="64">
        <f>SUM(G41:G48)</f>
        <v>3786.8</v>
      </c>
      <c r="H49" s="64">
        <f>SUM(H41:H48)</f>
        <v>5910.6</v>
      </c>
      <c r="I49" s="64">
        <f>SUM(I41:I48)</f>
        <v>3625.13</v>
      </c>
      <c r="J49" s="333">
        <f>I49/G49%</f>
        <v>95.73069610224992</v>
      </c>
      <c r="K49" s="334">
        <f>I49/H49%</f>
        <v>61.33269042060028</v>
      </c>
      <c r="M49" s="21"/>
    </row>
    <row r="50" spans="1:11" ht="12.75">
      <c r="A50" s="59"/>
      <c r="B50" s="58"/>
      <c r="C50" s="58"/>
      <c r="D50" s="58"/>
      <c r="E50" s="58"/>
      <c r="F50" s="58"/>
      <c r="G50" s="58"/>
      <c r="H50" s="58"/>
      <c r="I50" s="58"/>
      <c r="J50" s="21"/>
      <c r="K50" s="21"/>
    </row>
    <row r="51" spans="1:11" ht="12.75">
      <c r="A51" s="727" t="s">
        <v>435</v>
      </c>
      <c r="B51" s="727"/>
      <c r="C51" s="727"/>
      <c r="D51" s="727"/>
      <c r="E51" s="727"/>
      <c r="F51" s="727"/>
      <c r="G51" s="21"/>
      <c r="H51" s="21"/>
      <c r="I51" s="21"/>
      <c r="J51" s="21"/>
      <c r="K51" s="21"/>
    </row>
    <row r="52" spans="1:11" ht="39.75" customHeight="1">
      <c r="A52" s="725" t="s">
        <v>1072</v>
      </c>
      <c r="B52" s="726"/>
      <c r="C52" s="726"/>
      <c r="D52" s="726"/>
      <c r="E52" s="726"/>
      <c r="F52" s="726"/>
      <c r="G52" s="715"/>
      <c r="H52" s="715"/>
      <c r="I52" s="715"/>
      <c r="J52" s="715"/>
      <c r="K52" s="715"/>
    </row>
    <row r="53" spans="1:11" ht="9" customHeight="1">
      <c r="A53" s="47"/>
      <c r="B53" s="58"/>
      <c r="C53" s="58"/>
      <c r="D53" s="58"/>
      <c r="E53" s="58"/>
      <c r="F53" s="58"/>
      <c r="G53" s="301"/>
      <c r="H53" s="301"/>
      <c r="I53" s="301"/>
      <c r="J53" s="301"/>
      <c r="K53" s="301"/>
    </row>
    <row r="54" spans="1:11" ht="13.5" thickBot="1">
      <c r="A54" s="54" t="s">
        <v>381</v>
      </c>
      <c r="B54" s="21"/>
      <c r="C54" s="21"/>
      <c r="D54" s="21"/>
      <c r="E54" s="21"/>
      <c r="F54" s="21"/>
      <c r="G54" s="21"/>
      <c r="H54" s="21"/>
      <c r="I54" s="21"/>
      <c r="J54" s="21"/>
      <c r="K54" s="21"/>
    </row>
    <row r="55" spans="1:11" ht="14.25" customHeight="1" thickBot="1">
      <c r="A55" s="452" t="s">
        <v>224</v>
      </c>
      <c r="B55" s="426" t="s">
        <v>225</v>
      </c>
      <c r="C55" s="426" t="s">
        <v>34</v>
      </c>
      <c r="D55" s="426" t="s">
        <v>269</v>
      </c>
      <c r="E55" s="426" t="s">
        <v>270</v>
      </c>
      <c r="F55" s="478" t="s">
        <v>271</v>
      </c>
      <c r="G55" s="382" t="s">
        <v>241</v>
      </c>
      <c r="H55" s="382" t="s">
        <v>242</v>
      </c>
      <c r="I55" s="382" t="s">
        <v>243</v>
      </c>
      <c r="J55" s="382" t="s">
        <v>244</v>
      </c>
      <c r="K55" s="382" t="s">
        <v>245</v>
      </c>
    </row>
    <row r="56" spans="1:11" ht="14.25" customHeight="1">
      <c r="A56" s="103">
        <v>541</v>
      </c>
      <c r="B56" s="103">
        <v>4339</v>
      </c>
      <c r="C56" s="103">
        <v>5167</v>
      </c>
      <c r="D56" s="103">
        <v>41</v>
      </c>
      <c r="E56" s="103">
        <v>13010</v>
      </c>
      <c r="F56" s="24" t="s">
        <v>74</v>
      </c>
      <c r="G56" s="67">
        <v>0</v>
      </c>
      <c r="H56" s="67">
        <v>12</v>
      </c>
      <c r="I56" s="67">
        <v>4.77</v>
      </c>
      <c r="J56" s="67">
        <v>0</v>
      </c>
      <c r="K56" s="67">
        <f aca="true" t="shared" si="3" ref="K56:K65">I56/H56%</f>
        <v>39.75</v>
      </c>
    </row>
    <row r="57" spans="1:11" ht="14.25" customHeight="1">
      <c r="A57" s="103">
        <v>541</v>
      </c>
      <c r="B57" s="103">
        <v>4329</v>
      </c>
      <c r="C57" s="103">
        <v>5167</v>
      </c>
      <c r="D57" s="103">
        <v>41</v>
      </c>
      <c r="E57" s="103">
        <v>13011</v>
      </c>
      <c r="F57" s="24" t="s">
        <v>74</v>
      </c>
      <c r="G57" s="67">
        <v>0</v>
      </c>
      <c r="H57" s="67">
        <v>150</v>
      </c>
      <c r="I57" s="67">
        <v>140.88</v>
      </c>
      <c r="J57" s="67">
        <v>0</v>
      </c>
      <c r="K57" s="67">
        <f t="shared" si="3"/>
        <v>93.92</v>
      </c>
    </row>
    <row r="58" spans="1:11" ht="14.25" customHeight="1">
      <c r="A58" s="103">
        <v>541</v>
      </c>
      <c r="B58" s="103">
        <v>4339</v>
      </c>
      <c r="C58" s="103">
        <v>5167</v>
      </c>
      <c r="D58" s="103">
        <v>41</v>
      </c>
      <c r="E58" s="103">
        <v>13015</v>
      </c>
      <c r="F58" s="24" t="s">
        <v>74</v>
      </c>
      <c r="G58" s="67">
        <v>0</v>
      </c>
      <c r="H58" s="67">
        <v>38.6</v>
      </c>
      <c r="I58" s="67">
        <v>38.6</v>
      </c>
      <c r="J58" s="67">
        <v>0</v>
      </c>
      <c r="K58" s="67">
        <f t="shared" si="3"/>
        <v>100</v>
      </c>
    </row>
    <row r="59" spans="1:11" ht="12.75">
      <c r="A59" s="103">
        <v>941</v>
      </c>
      <c r="B59" s="103">
        <v>6171</v>
      </c>
      <c r="C59" s="103">
        <v>5038</v>
      </c>
      <c r="D59" s="103">
        <v>41</v>
      </c>
      <c r="E59" s="103">
        <v>0</v>
      </c>
      <c r="F59" s="103" t="s">
        <v>35</v>
      </c>
      <c r="G59" s="67">
        <v>520</v>
      </c>
      <c r="H59" s="67">
        <v>520</v>
      </c>
      <c r="I59" s="67">
        <v>513.96</v>
      </c>
      <c r="J59" s="67">
        <f>I59/G59%</f>
        <v>98.83846153846154</v>
      </c>
      <c r="K59" s="67">
        <f t="shared" si="3"/>
        <v>98.83846153846154</v>
      </c>
    </row>
    <row r="60" spans="1:11" ht="12.75">
      <c r="A60" s="24">
        <v>941</v>
      </c>
      <c r="B60" s="24">
        <v>6171</v>
      </c>
      <c r="C60" s="24">
        <v>5167</v>
      </c>
      <c r="D60" s="24">
        <v>41</v>
      </c>
      <c r="E60" s="24">
        <v>0</v>
      </c>
      <c r="F60" s="24" t="s">
        <v>74</v>
      </c>
      <c r="G60" s="77">
        <v>1150.2</v>
      </c>
      <c r="H60" s="77">
        <v>1150.2</v>
      </c>
      <c r="I60" s="77">
        <v>933.65</v>
      </c>
      <c r="J60" s="77">
        <f>I60/G60%</f>
        <v>81.17283950617283</v>
      </c>
      <c r="K60" s="77">
        <f t="shared" si="3"/>
        <v>81.17283950617283</v>
      </c>
    </row>
    <row r="61" spans="1:11" ht="12.75">
      <c r="A61" s="24">
        <v>941</v>
      </c>
      <c r="B61" s="24">
        <v>6171</v>
      </c>
      <c r="C61" s="24">
        <v>5167</v>
      </c>
      <c r="D61" s="24">
        <v>41</v>
      </c>
      <c r="E61" s="24">
        <v>81</v>
      </c>
      <c r="F61" s="24" t="s">
        <v>74</v>
      </c>
      <c r="G61" s="77">
        <v>0</v>
      </c>
      <c r="H61" s="77">
        <v>150</v>
      </c>
      <c r="I61" s="77">
        <v>94.37</v>
      </c>
      <c r="J61" s="67">
        <v>0</v>
      </c>
      <c r="K61" s="77">
        <f t="shared" si="3"/>
        <v>62.913333333333334</v>
      </c>
    </row>
    <row r="62" spans="1:11" ht="12.75">
      <c r="A62" s="24">
        <v>941</v>
      </c>
      <c r="B62" s="24">
        <v>6171</v>
      </c>
      <c r="C62" s="24">
        <v>5168</v>
      </c>
      <c r="D62" s="24">
        <v>41</v>
      </c>
      <c r="E62" s="24">
        <v>0</v>
      </c>
      <c r="F62" s="24" t="s">
        <v>323</v>
      </c>
      <c r="G62" s="77">
        <v>0</v>
      </c>
      <c r="H62" s="77">
        <v>20</v>
      </c>
      <c r="I62" s="77">
        <v>19.38</v>
      </c>
      <c r="J62" s="67">
        <v>0</v>
      </c>
      <c r="K62" s="67">
        <f t="shared" si="3"/>
        <v>96.89999999999999</v>
      </c>
    </row>
    <row r="63" spans="1:11" ht="12.75">
      <c r="A63" s="24">
        <v>941</v>
      </c>
      <c r="B63" s="24">
        <v>6171</v>
      </c>
      <c r="C63" s="24">
        <v>5169</v>
      </c>
      <c r="D63" s="24">
        <v>41</v>
      </c>
      <c r="E63" s="24">
        <v>0</v>
      </c>
      <c r="F63" s="24" t="s">
        <v>24</v>
      </c>
      <c r="G63" s="77">
        <v>60</v>
      </c>
      <c r="H63" s="77">
        <v>70</v>
      </c>
      <c r="I63" s="77">
        <v>67.44</v>
      </c>
      <c r="J63" s="67">
        <f>I63/G63%</f>
        <v>112.4</v>
      </c>
      <c r="K63" s="67">
        <f t="shared" si="3"/>
        <v>96.34285714285714</v>
      </c>
    </row>
    <row r="64" spans="1:11" ht="13.5" thickBot="1">
      <c r="A64" s="24">
        <v>941</v>
      </c>
      <c r="B64" s="24">
        <v>6171</v>
      </c>
      <c r="C64" s="24">
        <v>5176</v>
      </c>
      <c r="D64" s="24">
        <v>41</v>
      </c>
      <c r="E64" s="24">
        <v>0</v>
      </c>
      <c r="F64" s="24" t="s">
        <v>218</v>
      </c>
      <c r="G64" s="294">
        <v>40</v>
      </c>
      <c r="H64" s="294">
        <v>40</v>
      </c>
      <c r="I64" s="294">
        <v>7.76</v>
      </c>
      <c r="J64" s="67">
        <f>I64/G64%</f>
        <v>19.4</v>
      </c>
      <c r="K64" s="67">
        <f t="shared" si="3"/>
        <v>19.4</v>
      </c>
    </row>
    <row r="65" spans="1:13" ht="13.5" thickBot="1">
      <c r="A65" s="264" t="s">
        <v>276</v>
      </c>
      <c r="B65" s="332"/>
      <c r="C65" s="332"/>
      <c r="D65" s="332"/>
      <c r="E65" s="332"/>
      <c r="F65" s="332"/>
      <c r="G65" s="64">
        <f>SUM(G56:G64)</f>
        <v>1770.2</v>
      </c>
      <c r="H65" s="64">
        <f>SUM(H56:H64)</f>
        <v>2150.8</v>
      </c>
      <c r="I65" s="64">
        <f>SUM(I56:I64)</f>
        <v>1820.8100000000002</v>
      </c>
      <c r="J65" s="333">
        <f>I65/G65%</f>
        <v>102.85899898316575</v>
      </c>
      <c r="K65" s="334">
        <f t="shared" si="3"/>
        <v>84.6573368049098</v>
      </c>
      <c r="M65" s="21"/>
    </row>
    <row r="66" spans="1:13" ht="12.75">
      <c r="A66" s="43"/>
      <c r="B66" s="23"/>
      <c r="C66" s="23"/>
      <c r="D66" s="23"/>
      <c r="E66" s="23"/>
      <c r="F66" s="23"/>
      <c r="G66" s="66"/>
      <c r="H66" s="66"/>
      <c r="I66" s="66"/>
      <c r="J66" s="336"/>
      <c r="K66" s="336"/>
      <c r="M66" s="21"/>
    </row>
    <row r="67" spans="1:13" ht="7.5" customHeight="1">
      <c r="A67" s="43"/>
      <c r="B67" s="23"/>
      <c r="C67" s="23"/>
      <c r="D67" s="23"/>
      <c r="E67" s="23"/>
      <c r="F67" s="23"/>
      <c r="G67" s="66"/>
      <c r="H67" s="66"/>
      <c r="I67" s="66"/>
      <c r="J67" s="336"/>
      <c r="K67" s="336"/>
      <c r="M67" s="21"/>
    </row>
    <row r="68" spans="1:13" ht="12.75">
      <c r="A68" s="727" t="s">
        <v>530</v>
      </c>
      <c r="B68" s="727"/>
      <c r="C68" s="727"/>
      <c r="D68" s="727"/>
      <c r="E68" s="727"/>
      <c r="F68" s="727"/>
      <c r="G68" s="21"/>
      <c r="H68" s="21"/>
      <c r="I68" s="21"/>
      <c r="J68" s="21"/>
      <c r="K68" s="21"/>
      <c r="M68" s="21"/>
    </row>
    <row r="69" spans="1:13" ht="28.5" customHeight="1">
      <c r="A69" s="725" t="s">
        <v>651</v>
      </c>
      <c r="B69" s="726"/>
      <c r="C69" s="726"/>
      <c r="D69" s="726"/>
      <c r="E69" s="726"/>
      <c r="F69" s="726"/>
      <c r="G69" s="715"/>
      <c r="H69" s="715"/>
      <c r="I69" s="715"/>
      <c r="J69" s="715"/>
      <c r="K69" s="715"/>
      <c r="M69" s="21"/>
    </row>
    <row r="70" spans="1:13" ht="21" customHeight="1">
      <c r="A70" s="43"/>
      <c r="B70" s="23"/>
      <c r="C70" s="23"/>
      <c r="D70" s="23"/>
      <c r="E70" s="23"/>
      <c r="F70" s="23"/>
      <c r="G70" s="66"/>
      <c r="H70" s="66"/>
      <c r="I70" s="66"/>
      <c r="J70" s="336"/>
      <c r="K70" s="336"/>
      <c r="M70" s="21"/>
    </row>
    <row r="71" spans="1:11" ht="12.75" customHeight="1" hidden="1">
      <c r="A71" s="727" t="s">
        <v>436</v>
      </c>
      <c r="B71" s="727"/>
      <c r="C71" s="727"/>
      <c r="D71" s="727"/>
      <c r="E71" s="727"/>
      <c r="F71" s="727"/>
      <c r="G71" s="21"/>
      <c r="H71" s="21"/>
      <c r="I71" s="21"/>
      <c r="J71" s="21"/>
      <c r="K71" s="21"/>
    </row>
    <row r="72" spans="1:11" ht="26.25" customHeight="1" hidden="1">
      <c r="A72" s="725" t="s">
        <v>458</v>
      </c>
      <c r="B72" s="726"/>
      <c r="C72" s="726"/>
      <c r="D72" s="726"/>
      <c r="E72" s="726"/>
      <c r="F72" s="726"/>
      <c r="G72" s="715"/>
      <c r="H72" s="715"/>
      <c r="I72" s="715"/>
      <c r="J72" s="715"/>
      <c r="K72" s="715"/>
    </row>
    <row r="73" spans="1:11" ht="12.75">
      <c r="A73" s="727" t="s">
        <v>496</v>
      </c>
      <c r="B73" s="727"/>
      <c r="C73" s="727"/>
      <c r="D73" s="727"/>
      <c r="E73" s="727"/>
      <c r="F73" s="727"/>
      <c r="G73" s="21"/>
      <c r="H73" s="21"/>
      <c r="I73" s="21"/>
      <c r="J73" s="21"/>
      <c r="K73" s="21"/>
    </row>
    <row r="74" spans="1:11" ht="53.25" customHeight="1">
      <c r="A74" s="725" t="s">
        <v>597</v>
      </c>
      <c r="B74" s="726"/>
      <c r="C74" s="726"/>
      <c r="D74" s="726"/>
      <c r="E74" s="726"/>
      <c r="F74" s="726"/>
      <c r="G74" s="715"/>
      <c r="H74" s="715"/>
      <c r="I74" s="715"/>
      <c r="J74" s="715"/>
      <c r="K74" s="715"/>
    </row>
    <row r="75" spans="1:11" ht="8.25" customHeight="1">
      <c r="A75" s="47"/>
      <c r="B75" s="58"/>
      <c r="C75" s="58"/>
      <c r="D75" s="58"/>
      <c r="E75" s="58"/>
      <c r="F75" s="58"/>
      <c r="G75" s="301"/>
      <c r="H75" s="301"/>
      <c r="I75" s="301"/>
      <c r="J75" s="301"/>
      <c r="K75" s="301"/>
    </row>
    <row r="76" spans="1:11" ht="5.25" customHeight="1">
      <c r="A76" s="47"/>
      <c r="B76" s="58"/>
      <c r="C76" s="58"/>
      <c r="D76" s="58"/>
      <c r="E76" s="58"/>
      <c r="F76" s="58"/>
      <c r="G76" s="301"/>
      <c r="H76" s="301"/>
      <c r="I76" s="301"/>
      <c r="J76" s="301"/>
      <c r="K76" s="301"/>
    </row>
    <row r="77" spans="1:11" ht="13.5" thickBot="1">
      <c r="A77" s="54" t="s">
        <v>380</v>
      </c>
      <c r="B77" s="21"/>
      <c r="C77" s="21"/>
      <c r="D77" s="21"/>
      <c r="E77" s="21"/>
      <c r="F77" s="21"/>
      <c r="G77" s="21"/>
      <c r="H77" s="21"/>
      <c r="I77" s="21"/>
      <c r="J77" s="21"/>
      <c r="K77" s="21"/>
    </row>
    <row r="78" spans="1:13" ht="14.25" customHeight="1" thickBot="1">
      <c r="A78" s="327" t="s">
        <v>224</v>
      </c>
      <c r="B78" s="328" t="s">
        <v>225</v>
      </c>
      <c r="C78" s="328" t="s">
        <v>34</v>
      </c>
      <c r="D78" s="328" t="s">
        <v>269</v>
      </c>
      <c r="E78" s="328" t="s">
        <v>270</v>
      </c>
      <c r="F78" s="329" t="s">
        <v>271</v>
      </c>
      <c r="G78" s="209" t="s">
        <v>241</v>
      </c>
      <c r="H78" s="209" t="s">
        <v>242</v>
      </c>
      <c r="I78" s="209" t="s">
        <v>243</v>
      </c>
      <c r="J78" s="209" t="s">
        <v>244</v>
      </c>
      <c r="K78" s="209" t="s">
        <v>245</v>
      </c>
      <c r="M78" s="21"/>
    </row>
    <row r="79" spans="1:13" ht="14.25" customHeight="1">
      <c r="A79" s="92">
        <v>542</v>
      </c>
      <c r="B79" s="92">
        <v>4339</v>
      </c>
      <c r="C79" s="92">
        <v>5011</v>
      </c>
      <c r="D79" s="92">
        <v>42</v>
      </c>
      <c r="E79" s="92">
        <v>13010</v>
      </c>
      <c r="F79" s="24" t="s">
        <v>221</v>
      </c>
      <c r="G79" s="67">
        <v>0</v>
      </c>
      <c r="H79" s="67">
        <v>495.6</v>
      </c>
      <c r="I79" s="67">
        <v>479.13</v>
      </c>
      <c r="J79" s="67">
        <v>0</v>
      </c>
      <c r="K79" s="67">
        <f aca="true" t="shared" si="4" ref="K79:K85">I79/H79%</f>
        <v>96.67675544794189</v>
      </c>
      <c r="L79" s="21"/>
      <c r="M79" s="21"/>
    </row>
    <row r="80" spans="1:13" ht="14.25" customHeight="1">
      <c r="A80" s="24">
        <v>542</v>
      </c>
      <c r="B80" s="24">
        <v>4339</v>
      </c>
      <c r="C80" s="24">
        <v>5031</v>
      </c>
      <c r="D80" s="24">
        <v>42</v>
      </c>
      <c r="E80" s="24">
        <v>13010</v>
      </c>
      <c r="F80" s="24" t="s">
        <v>472</v>
      </c>
      <c r="G80" s="77">
        <v>0</v>
      </c>
      <c r="H80" s="77">
        <v>123</v>
      </c>
      <c r="I80" s="77">
        <v>118.82</v>
      </c>
      <c r="J80" s="77">
        <v>0</v>
      </c>
      <c r="K80" s="67">
        <f t="shared" si="4"/>
        <v>96.60162601626016</v>
      </c>
      <c r="L80" s="21"/>
      <c r="M80" s="21"/>
    </row>
    <row r="81" spans="1:13" ht="14.25" customHeight="1">
      <c r="A81" s="24">
        <v>542</v>
      </c>
      <c r="B81" s="24">
        <v>4339</v>
      </c>
      <c r="C81" s="24">
        <v>5032</v>
      </c>
      <c r="D81" s="24">
        <v>42</v>
      </c>
      <c r="E81" s="24">
        <v>13010</v>
      </c>
      <c r="F81" s="24" t="s">
        <v>11</v>
      </c>
      <c r="G81" s="77">
        <v>0</v>
      </c>
      <c r="H81" s="77">
        <v>44.6</v>
      </c>
      <c r="I81" s="77">
        <v>43.12</v>
      </c>
      <c r="J81" s="77">
        <v>0</v>
      </c>
      <c r="K81" s="67">
        <f t="shared" si="4"/>
        <v>96.68161434977577</v>
      </c>
      <c r="L81" s="21"/>
      <c r="M81" s="21"/>
    </row>
    <row r="82" spans="1:13" ht="14.25" customHeight="1">
      <c r="A82" s="92">
        <v>542</v>
      </c>
      <c r="B82" s="92">
        <v>4339</v>
      </c>
      <c r="C82" s="92">
        <v>5424</v>
      </c>
      <c r="D82" s="92">
        <v>42</v>
      </c>
      <c r="E82" s="92">
        <v>13010</v>
      </c>
      <c r="F82" s="24" t="s">
        <v>237</v>
      </c>
      <c r="G82" s="67">
        <v>0</v>
      </c>
      <c r="H82" s="67">
        <v>23</v>
      </c>
      <c r="I82" s="67">
        <v>18</v>
      </c>
      <c r="J82" s="67">
        <v>0</v>
      </c>
      <c r="K82" s="67">
        <f t="shared" si="4"/>
        <v>78.26086956521739</v>
      </c>
      <c r="L82" s="21"/>
      <c r="M82" s="21"/>
    </row>
    <row r="83" spans="1:13" ht="14.25" customHeight="1">
      <c r="A83" s="92">
        <v>542</v>
      </c>
      <c r="B83" s="92">
        <v>4329</v>
      </c>
      <c r="C83" s="92">
        <v>5011</v>
      </c>
      <c r="D83" s="92">
        <v>42</v>
      </c>
      <c r="E83" s="92">
        <v>13011</v>
      </c>
      <c r="F83" s="24" t="s">
        <v>221</v>
      </c>
      <c r="G83" s="67">
        <v>0</v>
      </c>
      <c r="H83" s="67">
        <v>5883.8</v>
      </c>
      <c r="I83" s="67">
        <v>5598.04</v>
      </c>
      <c r="J83" s="67">
        <v>0</v>
      </c>
      <c r="K83" s="67">
        <f t="shared" si="4"/>
        <v>95.14327475441041</v>
      </c>
      <c r="L83" s="21"/>
      <c r="M83" s="21"/>
    </row>
    <row r="84" spans="1:13" ht="14.25" customHeight="1">
      <c r="A84" s="92">
        <v>542</v>
      </c>
      <c r="B84" s="92">
        <v>4329</v>
      </c>
      <c r="C84" s="92">
        <v>5031</v>
      </c>
      <c r="D84" s="92">
        <v>42</v>
      </c>
      <c r="E84" s="92">
        <v>13011</v>
      </c>
      <c r="F84" s="24" t="s">
        <v>472</v>
      </c>
      <c r="G84" s="67">
        <v>0</v>
      </c>
      <c r="H84" s="67">
        <v>1471.6</v>
      </c>
      <c r="I84" s="67">
        <v>1388.31</v>
      </c>
      <c r="J84" s="67">
        <v>0</v>
      </c>
      <c r="K84" s="67">
        <f t="shared" si="4"/>
        <v>94.3401739603153</v>
      </c>
      <c r="L84" s="21"/>
      <c r="M84" s="21"/>
    </row>
    <row r="85" spans="1:13" ht="14.25" customHeight="1">
      <c r="A85" s="92">
        <v>542</v>
      </c>
      <c r="B85" s="92">
        <v>4329</v>
      </c>
      <c r="C85" s="92">
        <v>5032</v>
      </c>
      <c r="D85" s="92">
        <v>42</v>
      </c>
      <c r="E85" s="92">
        <v>13011</v>
      </c>
      <c r="F85" s="24" t="s">
        <v>11</v>
      </c>
      <c r="G85" s="67">
        <v>0</v>
      </c>
      <c r="H85" s="67">
        <v>534</v>
      </c>
      <c r="I85" s="67">
        <v>503.82</v>
      </c>
      <c r="J85" s="67">
        <v>0</v>
      </c>
      <c r="K85" s="67">
        <f t="shared" si="4"/>
        <v>94.34831460674157</v>
      </c>
      <c r="L85" s="21"/>
      <c r="M85" s="21"/>
    </row>
    <row r="86" spans="1:13" ht="14.25" customHeight="1">
      <c r="A86" s="92">
        <v>542</v>
      </c>
      <c r="B86" s="92">
        <v>4329</v>
      </c>
      <c r="C86" s="92">
        <v>5424</v>
      </c>
      <c r="D86" s="92">
        <v>42</v>
      </c>
      <c r="E86" s="92">
        <v>13011</v>
      </c>
      <c r="F86" s="24" t="s">
        <v>237</v>
      </c>
      <c r="G86" s="67">
        <v>0</v>
      </c>
      <c r="H86" s="67">
        <v>140</v>
      </c>
      <c r="I86" s="67">
        <v>123.63</v>
      </c>
      <c r="J86" s="67">
        <v>0</v>
      </c>
      <c r="K86" s="67">
        <f aca="true" t="shared" si="5" ref="K86:K108">I86/H86%</f>
        <v>88.30714285714286</v>
      </c>
      <c r="L86" s="21"/>
      <c r="M86" s="21"/>
    </row>
    <row r="87" spans="1:13" ht="14.25" customHeight="1">
      <c r="A87" s="92">
        <v>542</v>
      </c>
      <c r="B87" s="92">
        <v>4339</v>
      </c>
      <c r="C87" s="92">
        <v>5011</v>
      </c>
      <c r="D87" s="92">
        <v>42</v>
      </c>
      <c r="E87" s="92">
        <v>13015</v>
      </c>
      <c r="F87" s="24" t="s">
        <v>221</v>
      </c>
      <c r="G87" s="67">
        <v>0</v>
      </c>
      <c r="H87" s="67">
        <v>828</v>
      </c>
      <c r="I87" s="67">
        <v>828.01</v>
      </c>
      <c r="J87" s="67">
        <v>0</v>
      </c>
      <c r="K87" s="67">
        <f t="shared" si="5"/>
        <v>100.0012077294686</v>
      </c>
      <c r="L87" s="21"/>
      <c r="M87" s="21"/>
    </row>
    <row r="88" spans="1:13" ht="14.25" customHeight="1">
      <c r="A88" s="92">
        <v>542</v>
      </c>
      <c r="B88" s="92">
        <v>4339</v>
      </c>
      <c r="C88" s="92">
        <v>5031</v>
      </c>
      <c r="D88" s="92">
        <v>42</v>
      </c>
      <c r="E88" s="92">
        <v>13015</v>
      </c>
      <c r="F88" s="24" t="s">
        <v>472</v>
      </c>
      <c r="G88" s="67">
        <v>0</v>
      </c>
      <c r="H88" s="67">
        <v>205.4</v>
      </c>
      <c r="I88" s="67">
        <v>205.35</v>
      </c>
      <c r="J88" s="67">
        <v>0</v>
      </c>
      <c r="K88" s="67">
        <f t="shared" si="5"/>
        <v>99.97565725413826</v>
      </c>
      <c r="L88" s="21"/>
      <c r="M88" s="21"/>
    </row>
    <row r="89" spans="1:13" ht="14.25" customHeight="1">
      <c r="A89" s="92">
        <v>542</v>
      </c>
      <c r="B89" s="92">
        <v>4339</v>
      </c>
      <c r="C89" s="92">
        <v>5032</v>
      </c>
      <c r="D89" s="92">
        <v>42</v>
      </c>
      <c r="E89" s="92">
        <v>13015</v>
      </c>
      <c r="F89" s="24" t="s">
        <v>11</v>
      </c>
      <c r="G89" s="67">
        <v>0</v>
      </c>
      <c r="H89" s="67">
        <v>74.5</v>
      </c>
      <c r="I89" s="67">
        <v>74.52</v>
      </c>
      <c r="J89" s="67">
        <v>0</v>
      </c>
      <c r="K89" s="67">
        <f t="shared" si="5"/>
        <v>100.02684563758389</v>
      </c>
      <c r="L89" s="21"/>
      <c r="M89" s="21"/>
    </row>
    <row r="90" spans="1:13" ht="14.25" customHeight="1">
      <c r="A90" s="92">
        <v>542</v>
      </c>
      <c r="B90" s="92">
        <v>4339</v>
      </c>
      <c r="C90" s="92">
        <v>5424</v>
      </c>
      <c r="D90" s="92">
        <v>42</v>
      </c>
      <c r="E90" s="92">
        <v>13015</v>
      </c>
      <c r="F90" s="24" t="s">
        <v>237</v>
      </c>
      <c r="G90" s="67">
        <v>0</v>
      </c>
      <c r="H90" s="67">
        <v>13.9</v>
      </c>
      <c r="I90" s="67">
        <v>13.9</v>
      </c>
      <c r="J90" s="67">
        <v>0</v>
      </c>
      <c r="K90" s="67">
        <f t="shared" si="5"/>
        <v>100</v>
      </c>
      <c r="L90" s="21"/>
      <c r="M90" s="21"/>
    </row>
    <row r="91" spans="1:13" ht="14.25" customHeight="1">
      <c r="A91" s="92">
        <v>542</v>
      </c>
      <c r="B91" s="92">
        <v>4339</v>
      </c>
      <c r="C91" s="92">
        <v>5011</v>
      </c>
      <c r="D91" s="92">
        <v>42</v>
      </c>
      <c r="E91" s="92">
        <v>13018</v>
      </c>
      <c r="F91" s="24" t="s">
        <v>221</v>
      </c>
      <c r="G91" s="67">
        <v>0</v>
      </c>
      <c r="H91" s="67">
        <v>140</v>
      </c>
      <c r="I91" s="67">
        <v>140</v>
      </c>
      <c r="J91" s="67">
        <v>0</v>
      </c>
      <c r="K91" s="67">
        <f t="shared" si="5"/>
        <v>100</v>
      </c>
      <c r="L91" s="21"/>
      <c r="M91" s="21"/>
    </row>
    <row r="92" spans="1:13" ht="14.25" customHeight="1">
      <c r="A92" s="92">
        <v>542</v>
      </c>
      <c r="B92" s="92">
        <v>4339</v>
      </c>
      <c r="C92" s="92">
        <v>5031</v>
      </c>
      <c r="D92" s="92">
        <v>42</v>
      </c>
      <c r="E92" s="92">
        <v>13018</v>
      </c>
      <c r="F92" s="24" t="s">
        <v>472</v>
      </c>
      <c r="G92" s="67">
        <v>0</v>
      </c>
      <c r="H92" s="67">
        <v>34.7</v>
      </c>
      <c r="I92" s="67">
        <v>34.72</v>
      </c>
      <c r="J92" s="67">
        <v>0</v>
      </c>
      <c r="K92" s="67">
        <f t="shared" si="5"/>
        <v>100.05763688760806</v>
      </c>
      <c r="L92" s="21"/>
      <c r="M92" s="21"/>
    </row>
    <row r="93" spans="1:13" ht="14.25" customHeight="1">
      <c r="A93" s="92">
        <v>542</v>
      </c>
      <c r="B93" s="92">
        <v>4339</v>
      </c>
      <c r="C93" s="92">
        <v>5032</v>
      </c>
      <c r="D93" s="92">
        <v>42</v>
      </c>
      <c r="E93" s="92">
        <v>13018</v>
      </c>
      <c r="F93" s="24" t="s">
        <v>11</v>
      </c>
      <c r="G93" s="67">
        <v>0</v>
      </c>
      <c r="H93" s="67">
        <v>12.6</v>
      </c>
      <c r="I93" s="67">
        <v>12.6</v>
      </c>
      <c r="J93" s="67">
        <v>0</v>
      </c>
      <c r="K93" s="67">
        <f t="shared" si="5"/>
        <v>100</v>
      </c>
      <c r="L93" s="21"/>
      <c r="M93" s="21"/>
    </row>
    <row r="94" spans="1:13" ht="14.25" customHeight="1">
      <c r="A94" s="92">
        <v>942</v>
      </c>
      <c r="B94" s="92">
        <v>6112</v>
      </c>
      <c r="C94" s="92">
        <v>5019</v>
      </c>
      <c r="D94" s="92">
        <v>42</v>
      </c>
      <c r="E94" s="92">
        <v>0</v>
      </c>
      <c r="F94" s="92" t="s">
        <v>344</v>
      </c>
      <c r="G94" s="67">
        <v>70</v>
      </c>
      <c r="H94" s="67">
        <v>70</v>
      </c>
      <c r="I94" s="67">
        <v>3.8</v>
      </c>
      <c r="J94" s="67">
        <f aca="true" t="shared" si="6" ref="J94:J100">I94/G94%</f>
        <v>5.428571428571429</v>
      </c>
      <c r="K94" s="67">
        <f t="shared" si="5"/>
        <v>5.428571428571429</v>
      </c>
      <c r="L94" s="519"/>
      <c r="M94" s="23"/>
    </row>
    <row r="95" spans="1:13" ht="12.75">
      <c r="A95" s="92">
        <v>942</v>
      </c>
      <c r="B95" s="92">
        <v>6112</v>
      </c>
      <c r="C95" s="92">
        <v>5023</v>
      </c>
      <c r="D95" s="92">
        <v>42</v>
      </c>
      <c r="E95" s="92">
        <v>0</v>
      </c>
      <c r="F95" s="92" t="s">
        <v>220</v>
      </c>
      <c r="G95" s="67">
        <v>12400</v>
      </c>
      <c r="H95" s="67">
        <v>12400</v>
      </c>
      <c r="I95" s="67">
        <v>12373.4</v>
      </c>
      <c r="J95" s="67">
        <f t="shared" si="6"/>
        <v>99.78548387096774</v>
      </c>
      <c r="K95" s="67">
        <f t="shared" si="5"/>
        <v>99.78548387096774</v>
      </c>
      <c r="M95" s="21"/>
    </row>
    <row r="96" spans="1:13" ht="12.75">
      <c r="A96" s="24">
        <v>942</v>
      </c>
      <c r="B96" s="24">
        <v>6112</v>
      </c>
      <c r="C96" s="24">
        <v>5029</v>
      </c>
      <c r="D96" s="24">
        <v>42</v>
      </c>
      <c r="E96" s="24">
        <v>0</v>
      </c>
      <c r="F96" s="92" t="s">
        <v>471</v>
      </c>
      <c r="G96" s="67">
        <v>30</v>
      </c>
      <c r="H96" s="67">
        <v>30</v>
      </c>
      <c r="I96" s="67">
        <v>0</v>
      </c>
      <c r="J96" s="67">
        <v>0</v>
      </c>
      <c r="K96" s="67">
        <v>0</v>
      </c>
      <c r="M96" s="21"/>
    </row>
    <row r="97" spans="1:13" ht="12.75">
      <c r="A97" s="24">
        <v>942</v>
      </c>
      <c r="B97" s="24">
        <v>6112</v>
      </c>
      <c r="C97" s="24">
        <v>5031</v>
      </c>
      <c r="D97" s="24">
        <v>42</v>
      </c>
      <c r="E97" s="24">
        <v>0</v>
      </c>
      <c r="F97" s="24" t="s">
        <v>472</v>
      </c>
      <c r="G97" s="77">
        <v>2700</v>
      </c>
      <c r="H97" s="77">
        <v>2700</v>
      </c>
      <c r="I97" s="77">
        <v>2668.33</v>
      </c>
      <c r="J97" s="67">
        <f t="shared" si="6"/>
        <v>98.82703703703703</v>
      </c>
      <c r="K97" s="67">
        <f t="shared" si="5"/>
        <v>98.82703703703703</v>
      </c>
      <c r="M97" s="21"/>
    </row>
    <row r="98" spans="1:13" ht="12.75">
      <c r="A98" s="24">
        <v>942</v>
      </c>
      <c r="B98" s="24">
        <v>6112</v>
      </c>
      <c r="C98" s="24">
        <v>5032</v>
      </c>
      <c r="D98" s="24">
        <v>42</v>
      </c>
      <c r="E98" s="24">
        <v>0</v>
      </c>
      <c r="F98" s="24" t="s">
        <v>11</v>
      </c>
      <c r="G98" s="77">
        <v>1140</v>
      </c>
      <c r="H98" s="77">
        <v>1155</v>
      </c>
      <c r="I98" s="77">
        <v>1149.91</v>
      </c>
      <c r="J98" s="67">
        <f t="shared" si="6"/>
        <v>100.86929824561403</v>
      </c>
      <c r="K98" s="67">
        <f t="shared" si="5"/>
        <v>99.55930735930735</v>
      </c>
      <c r="M98" s="21"/>
    </row>
    <row r="99" spans="1:13" ht="12.75">
      <c r="A99" s="24">
        <v>942</v>
      </c>
      <c r="B99" s="24">
        <v>6112</v>
      </c>
      <c r="C99" s="24">
        <v>5039</v>
      </c>
      <c r="D99" s="24">
        <v>42</v>
      </c>
      <c r="E99" s="24">
        <v>0</v>
      </c>
      <c r="F99" s="24" t="s">
        <v>473</v>
      </c>
      <c r="G99" s="77">
        <v>30</v>
      </c>
      <c r="H99" s="77">
        <v>30</v>
      </c>
      <c r="I99" s="77">
        <v>1.29</v>
      </c>
      <c r="J99" s="67">
        <f t="shared" si="6"/>
        <v>4.300000000000001</v>
      </c>
      <c r="K99" s="67">
        <f t="shared" si="5"/>
        <v>4.300000000000001</v>
      </c>
      <c r="M99" s="21"/>
    </row>
    <row r="100" spans="1:13" ht="12.75">
      <c r="A100" s="24">
        <v>942</v>
      </c>
      <c r="B100" s="24">
        <v>6112</v>
      </c>
      <c r="C100" s="24">
        <v>5424</v>
      </c>
      <c r="D100" s="24">
        <v>42</v>
      </c>
      <c r="E100" s="24">
        <v>0</v>
      </c>
      <c r="F100" s="24" t="s">
        <v>237</v>
      </c>
      <c r="G100" s="77">
        <v>10</v>
      </c>
      <c r="H100" s="77">
        <v>10</v>
      </c>
      <c r="I100" s="77">
        <v>0</v>
      </c>
      <c r="J100" s="77">
        <f t="shared" si="6"/>
        <v>0</v>
      </c>
      <c r="K100" s="67">
        <v>0</v>
      </c>
      <c r="M100" s="21"/>
    </row>
    <row r="101" spans="1:13" ht="12.75">
      <c r="A101" s="24">
        <v>942</v>
      </c>
      <c r="B101" s="24">
        <v>6171</v>
      </c>
      <c r="C101" s="24">
        <v>5011</v>
      </c>
      <c r="D101" s="24">
        <v>42</v>
      </c>
      <c r="E101" s="24">
        <v>0</v>
      </c>
      <c r="F101" s="24" t="s">
        <v>221</v>
      </c>
      <c r="G101" s="77">
        <v>98000</v>
      </c>
      <c r="H101" s="77">
        <v>97685</v>
      </c>
      <c r="I101" s="77">
        <v>95042.08</v>
      </c>
      <c r="J101" s="67">
        <f aca="true" t="shared" si="7" ref="J101:J108">I101/G101%</f>
        <v>96.98171428571429</v>
      </c>
      <c r="K101" s="67">
        <f t="shared" si="5"/>
        <v>97.29444643496954</v>
      </c>
      <c r="M101" s="21"/>
    </row>
    <row r="102" spans="1:13" ht="12.75">
      <c r="A102" s="24">
        <v>942</v>
      </c>
      <c r="B102" s="24">
        <v>6171</v>
      </c>
      <c r="C102" s="24">
        <v>5021</v>
      </c>
      <c r="D102" s="24">
        <v>42</v>
      </c>
      <c r="E102" s="24">
        <v>0</v>
      </c>
      <c r="F102" s="24" t="s">
        <v>203</v>
      </c>
      <c r="G102" s="77">
        <v>2500</v>
      </c>
      <c r="H102" s="77">
        <v>2650</v>
      </c>
      <c r="I102" s="77">
        <v>1721.32</v>
      </c>
      <c r="J102" s="67">
        <f t="shared" si="7"/>
        <v>68.8528</v>
      </c>
      <c r="K102" s="67">
        <f t="shared" si="5"/>
        <v>64.9554716981132</v>
      </c>
      <c r="M102" s="21"/>
    </row>
    <row r="103" spans="1:13" ht="12.75">
      <c r="A103" s="24">
        <v>942</v>
      </c>
      <c r="B103" s="24">
        <v>6171</v>
      </c>
      <c r="C103" s="24">
        <v>5021</v>
      </c>
      <c r="D103" s="24">
        <v>42</v>
      </c>
      <c r="E103" s="24">
        <v>4</v>
      </c>
      <c r="F103" s="24" t="s">
        <v>203</v>
      </c>
      <c r="G103" s="77">
        <v>0</v>
      </c>
      <c r="H103" s="77">
        <v>10</v>
      </c>
      <c r="I103" s="77">
        <v>0</v>
      </c>
      <c r="J103" s="67">
        <v>0</v>
      </c>
      <c r="K103" s="67">
        <v>0</v>
      </c>
      <c r="M103" s="21"/>
    </row>
    <row r="104" spans="1:13" ht="12.75">
      <c r="A104" s="24">
        <v>942</v>
      </c>
      <c r="B104" s="24">
        <v>6171</v>
      </c>
      <c r="C104" s="24">
        <v>5024</v>
      </c>
      <c r="D104" s="24">
        <v>42</v>
      </c>
      <c r="E104" s="24">
        <v>0</v>
      </c>
      <c r="F104" s="24" t="s">
        <v>222</v>
      </c>
      <c r="G104" s="77">
        <v>300</v>
      </c>
      <c r="H104" s="77">
        <v>300</v>
      </c>
      <c r="I104" s="77">
        <v>0</v>
      </c>
      <c r="J104" s="77">
        <f t="shared" si="7"/>
        <v>0</v>
      </c>
      <c r="K104" s="77">
        <f t="shared" si="5"/>
        <v>0</v>
      </c>
      <c r="M104" s="21"/>
    </row>
    <row r="105" spans="1:13" ht="12.75">
      <c r="A105" s="24">
        <v>942</v>
      </c>
      <c r="B105" s="24">
        <v>6171</v>
      </c>
      <c r="C105" s="24">
        <v>5031</v>
      </c>
      <c r="D105" s="24">
        <v>42</v>
      </c>
      <c r="E105" s="24">
        <v>0</v>
      </c>
      <c r="F105" s="24" t="s">
        <v>472</v>
      </c>
      <c r="G105" s="77">
        <v>25000</v>
      </c>
      <c r="H105" s="77">
        <v>25000</v>
      </c>
      <c r="I105" s="77">
        <v>23938.51</v>
      </c>
      <c r="J105" s="77">
        <f t="shared" si="7"/>
        <v>95.75403999999999</v>
      </c>
      <c r="K105" s="77">
        <f t="shared" si="5"/>
        <v>95.75403999999999</v>
      </c>
      <c r="M105" s="21"/>
    </row>
    <row r="106" spans="1:13" ht="12.75">
      <c r="A106" s="24">
        <v>942</v>
      </c>
      <c r="B106" s="24">
        <v>6171</v>
      </c>
      <c r="C106" s="24">
        <v>5032</v>
      </c>
      <c r="D106" s="24">
        <v>42</v>
      </c>
      <c r="E106" s="24">
        <v>0</v>
      </c>
      <c r="F106" s="24" t="s">
        <v>11</v>
      </c>
      <c r="G106" s="77">
        <v>9000</v>
      </c>
      <c r="H106" s="77">
        <v>9000</v>
      </c>
      <c r="I106" s="77">
        <v>8720.56</v>
      </c>
      <c r="J106" s="77">
        <f t="shared" si="7"/>
        <v>96.8951111111111</v>
      </c>
      <c r="K106" s="77">
        <f t="shared" si="5"/>
        <v>96.8951111111111</v>
      </c>
      <c r="M106" s="21"/>
    </row>
    <row r="107" spans="1:13" ht="13.5" thickBot="1">
      <c r="A107" s="24">
        <v>942</v>
      </c>
      <c r="B107" s="24">
        <v>6171</v>
      </c>
      <c r="C107" s="24">
        <v>5424</v>
      </c>
      <c r="D107" s="24">
        <v>42</v>
      </c>
      <c r="E107" s="24">
        <v>0</v>
      </c>
      <c r="F107" s="24" t="s">
        <v>237</v>
      </c>
      <c r="G107" s="77">
        <v>520</v>
      </c>
      <c r="H107" s="77">
        <v>1220</v>
      </c>
      <c r="I107" s="77">
        <v>1065.08</v>
      </c>
      <c r="J107" s="77">
        <f t="shared" si="7"/>
        <v>204.8230769230769</v>
      </c>
      <c r="K107" s="77">
        <f t="shared" si="5"/>
        <v>87.3016393442623</v>
      </c>
      <c r="M107" s="21"/>
    </row>
    <row r="108" spans="1:13" ht="13.5" thickBot="1">
      <c r="A108" s="730" t="s">
        <v>276</v>
      </c>
      <c r="B108" s="731"/>
      <c r="C108" s="731"/>
      <c r="D108" s="731"/>
      <c r="E108" s="731"/>
      <c r="F108" s="732"/>
      <c r="G108" s="64">
        <f>SUM(G79:G107)</f>
        <v>151700</v>
      </c>
      <c r="H108" s="64">
        <f>SUM(H79:H107)</f>
        <v>162284.7</v>
      </c>
      <c r="I108" s="64">
        <f>SUM(I79:I107)</f>
        <v>156266.25</v>
      </c>
      <c r="J108" s="333">
        <f t="shared" si="7"/>
        <v>103.0100527356625</v>
      </c>
      <c r="K108" s="334">
        <f t="shared" si="5"/>
        <v>96.2914248847858</v>
      </c>
      <c r="M108" s="21"/>
    </row>
    <row r="109" spans="1:13" ht="28.5" customHeight="1">
      <c r="A109" s="339"/>
      <c r="B109" s="271"/>
      <c r="C109" s="271"/>
      <c r="D109" s="271"/>
      <c r="E109" s="271"/>
      <c r="F109" s="271"/>
      <c r="G109" s="66"/>
      <c r="H109" s="66"/>
      <c r="I109" s="66"/>
      <c r="J109" s="21"/>
      <c r="K109" s="21"/>
      <c r="M109" s="21"/>
    </row>
    <row r="110" spans="1:13" ht="15.75" customHeight="1">
      <c r="A110" s="727" t="s">
        <v>607</v>
      </c>
      <c r="B110" s="727"/>
      <c r="C110" s="727"/>
      <c r="D110" s="727"/>
      <c r="E110" s="727"/>
      <c r="F110" s="727"/>
      <c r="G110" s="301"/>
      <c r="H110" s="301"/>
      <c r="I110" s="301"/>
      <c r="J110" s="301"/>
      <c r="K110" s="301"/>
      <c r="M110" s="21"/>
    </row>
    <row r="111" spans="1:13" ht="39.75" customHeight="1">
      <c r="A111" s="725" t="s">
        <v>731</v>
      </c>
      <c r="B111" s="726"/>
      <c r="C111" s="726"/>
      <c r="D111" s="726"/>
      <c r="E111" s="726"/>
      <c r="F111" s="726"/>
      <c r="G111" s="715"/>
      <c r="H111" s="715"/>
      <c r="I111" s="715"/>
      <c r="J111" s="715"/>
      <c r="K111" s="715"/>
      <c r="M111" s="21"/>
    </row>
    <row r="112" spans="1:13" ht="15.75" customHeight="1">
      <c r="A112" s="339"/>
      <c r="B112" s="271"/>
      <c r="C112" s="271"/>
      <c r="D112" s="271"/>
      <c r="E112" s="271"/>
      <c r="F112" s="271"/>
      <c r="G112" s="66"/>
      <c r="H112" s="66"/>
      <c r="I112" s="66"/>
      <c r="J112" s="21"/>
      <c r="K112" s="21"/>
      <c r="M112" s="21"/>
    </row>
    <row r="113" spans="1:14" ht="15" customHeight="1">
      <c r="A113" s="727" t="s">
        <v>437</v>
      </c>
      <c r="B113" s="727"/>
      <c r="C113" s="727"/>
      <c r="D113" s="727"/>
      <c r="E113" s="727"/>
      <c r="F113" s="727"/>
      <c r="G113" s="21"/>
      <c r="H113" s="21"/>
      <c r="I113" s="21"/>
      <c r="J113" s="21"/>
      <c r="K113" s="21"/>
      <c r="M113" s="21"/>
      <c r="N113" s="21"/>
    </row>
    <row r="114" spans="1:11" ht="54" customHeight="1">
      <c r="A114" s="725" t="s">
        <v>598</v>
      </c>
      <c r="B114" s="726"/>
      <c r="C114" s="726"/>
      <c r="D114" s="726"/>
      <c r="E114" s="726"/>
      <c r="F114" s="726"/>
      <c r="G114" s="715"/>
      <c r="H114" s="715"/>
      <c r="I114" s="715"/>
      <c r="J114" s="715"/>
      <c r="K114" s="715"/>
    </row>
    <row r="115" spans="1:11" ht="13.5" customHeight="1">
      <c r="A115" s="47"/>
      <c r="B115" s="58"/>
      <c r="C115" s="58"/>
      <c r="D115" s="58"/>
      <c r="E115" s="58"/>
      <c r="F115" s="58"/>
      <c r="G115" s="301"/>
      <c r="H115" s="301"/>
      <c r="I115" s="301"/>
      <c r="J115" s="301"/>
      <c r="K115" s="301"/>
    </row>
    <row r="116" spans="1:13" ht="5.25" customHeight="1">
      <c r="A116" s="47"/>
      <c r="B116" s="58"/>
      <c r="C116" s="58"/>
      <c r="D116" s="58"/>
      <c r="E116" s="58"/>
      <c r="F116" s="58"/>
      <c r="G116" s="301"/>
      <c r="H116" s="301"/>
      <c r="I116" s="301"/>
      <c r="J116" s="301"/>
      <c r="K116" s="301"/>
      <c r="M116" s="21"/>
    </row>
    <row r="117" spans="1:11" ht="6.75" customHeight="1">
      <c r="A117" s="59"/>
      <c r="B117" s="58"/>
      <c r="C117" s="58"/>
      <c r="D117" s="58"/>
      <c r="E117" s="58"/>
      <c r="F117" s="58"/>
      <c r="G117" s="58"/>
      <c r="H117" s="58"/>
      <c r="I117" s="58"/>
      <c r="J117" s="21"/>
      <c r="K117" s="21"/>
    </row>
    <row r="118" spans="1:11" ht="13.5" thickBot="1">
      <c r="A118" s="54" t="s">
        <v>379</v>
      </c>
      <c r="B118" s="21"/>
      <c r="C118" s="21"/>
      <c r="D118" s="21"/>
      <c r="E118" s="21"/>
      <c r="F118" s="21"/>
      <c r="G118" s="21"/>
      <c r="H118" s="21"/>
      <c r="I118" s="21"/>
      <c r="J118" s="21"/>
      <c r="K118" s="21"/>
    </row>
    <row r="119" spans="1:11" ht="14.25" customHeight="1" thickBot="1">
      <c r="A119" s="327" t="s">
        <v>224</v>
      </c>
      <c r="B119" s="328" t="s">
        <v>225</v>
      </c>
      <c r="C119" s="328" t="s">
        <v>34</v>
      </c>
      <c r="D119" s="328" t="s">
        <v>269</v>
      </c>
      <c r="E119" s="328" t="s">
        <v>270</v>
      </c>
      <c r="F119" s="328" t="s">
        <v>271</v>
      </c>
      <c r="G119" s="209" t="s">
        <v>241</v>
      </c>
      <c r="H119" s="209" t="s">
        <v>242</v>
      </c>
      <c r="I119" s="209" t="s">
        <v>243</v>
      </c>
      <c r="J119" s="209" t="s">
        <v>244</v>
      </c>
      <c r="K119" s="209" t="s">
        <v>245</v>
      </c>
    </row>
    <row r="120" spans="1:11" s="11" customFormat="1" ht="14.25" customHeight="1">
      <c r="A120" s="276">
        <v>143</v>
      </c>
      <c r="B120" s="489">
        <v>3619</v>
      </c>
      <c r="C120" s="489">
        <v>5139</v>
      </c>
      <c r="D120" s="92">
        <v>43</v>
      </c>
      <c r="E120" s="92">
        <v>0</v>
      </c>
      <c r="F120" s="24" t="s">
        <v>166</v>
      </c>
      <c r="G120" s="67">
        <v>1</v>
      </c>
      <c r="H120" s="67">
        <v>1</v>
      </c>
      <c r="I120" s="67">
        <v>0.79</v>
      </c>
      <c r="J120" s="67">
        <f aca="true" t="shared" si="8" ref="J120:J147">I120/G120%</f>
        <v>79</v>
      </c>
      <c r="K120" s="67">
        <f aca="true" t="shared" si="9" ref="K120:K147">I120/H120%</f>
        <v>79</v>
      </c>
    </row>
    <row r="121" spans="1:11" s="11" customFormat="1" ht="12.75" customHeight="1">
      <c r="A121" s="206">
        <v>143</v>
      </c>
      <c r="B121" s="206">
        <v>3619</v>
      </c>
      <c r="C121" s="206">
        <v>5169</v>
      </c>
      <c r="D121" s="92">
        <v>43</v>
      </c>
      <c r="E121" s="92">
        <v>0</v>
      </c>
      <c r="F121" s="24" t="s">
        <v>24</v>
      </c>
      <c r="G121" s="67">
        <v>28</v>
      </c>
      <c r="H121" s="67">
        <v>25.9</v>
      </c>
      <c r="I121" s="67">
        <v>25.85</v>
      </c>
      <c r="J121" s="67">
        <f t="shared" si="8"/>
        <v>92.32142857142857</v>
      </c>
      <c r="K121" s="67">
        <f t="shared" si="9"/>
        <v>99.8069498069498</v>
      </c>
    </row>
    <row r="122" spans="1:11" s="11" customFormat="1" ht="12.75" customHeight="1">
      <c r="A122" s="103">
        <v>143</v>
      </c>
      <c r="B122" s="103">
        <v>3619</v>
      </c>
      <c r="C122" s="103">
        <v>5192</v>
      </c>
      <c r="D122" s="92">
        <v>43</v>
      </c>
      <c r="E122" s="92">
        <v>0</v>
      </c>
      <c r="F122" s="92" t="s">
        <v>144</v>
      </c>
      <c r="G122" s="67">
        <v>10</v>
      </c>
      <c r="H122" s="67">
        <v>0</v>
      </c>
      <c r="I122" s="67">
        <v>0</v>
      </c>
      <c r="J122" s="67">
        <f t="shared" si="8"/>
        <v>0</v>
      </c>
      <c r="K122" s="67">
        <v>0</v>
      </c>
    </row>
    <row r="123" spans="1:11" s="11" customFormat="1" ht="12.75" customHeight="1">
      <c r="A123" s="103">
        <v>743</v>
      </c>
      <c r="B123" s="103">
        <v>5512</v>
      </c>
      <c r="C123" s="103">
        <v>5132</v>
      </c>
      <c r="D123" s="92">
        <v>43</v>
      </c>
      <c r="E123" s="92">
        <v>0</v>
      </c>
      <c r="F123" s="92" t="s">
        <v>14</v>
      </c>
      <c r="G123" s="67">
        <v>2</v>
      </c>
      <c r="H123" s="67">
        <v>0.2</v>
      </c>
      <c r="I123" s="67">
        <v>0.03</v>
      </c>
      <c r="J123" s="67">
        <v>0</v>
      </c>
      <c r="K123" s="67">
        <f t="shared" si="9"/>
        <v>15</v>
      </c>
    </row>
    <row r="124" spans="1:11" s="11" customFormat="1" ht="12.75" customHeight="1">
      <c r="A124" s="103">
        <v>743</v>
      </c>
      <c r="B124" s="103">
        <v>5512</v>
      </c>
      <c r="C124" s="103">
        <v>5132</v>
      </c>
      <c r="D124" s="92">
        <v>43</v>
      </c>
      <c r="E124" s="92">
        <v>81</v>
      </c>
      <c r="F124" s="92" t="s">
        <v>14</v>
      </c>
      <c r="G124" s="67">
        <v>0</v>
      </c>
      <c r="H124" s="67">
        <v>84.6</v>
      </c>
      <c r="I124" s="67">
        <v>84.6</v>
      </c>
      <c r="J124" s="67">
        <v>0</v>
      </c>
      <c r="K124" s="67">
        <f t="shared" si="9"/>
        <v>100</v>
      </c>
    </row>
    <row r="125" spans="1:11" ht="12.75">
      <c r="A125" s="24">
        <v>743</v>
      </c>
      <c r="B125" s="24">
        <v>5512</v>
      </c>
      <c r="C125" s="24">
        <v>5133</v>
      </c>
      <c r="D125" s="24">
        <v>43</v>
      </c>
      <c r="E125" s="24">
        <v>0</v>
      </c>
      <c r="F125" s="24" t="s">
        <v>26</v>
      </c>
      <c r="G125" s="77">
        <v>1</v>
      </c>
      <c r="H125" s="77">
        <v>1</v>
      </c>
      <c r="I125" s="77">
        <v>0</v>
      </c>
      <c r="J125" s="77">
        <f t="shared" si="8"/>
        <v>0</v>
      </c>
      <c r="K125" s="67">
        <f t="shared" si="9"/>
        <v>0</v>
      </c>
    </row>
    <row r="126" spans="1:11" ht="12.75">
      <c r="A126" s="24">
        <v>743</v>
      </c>
      <c r="B126" s="24">
        <v>5512</v>
      </c>
      <c r="C126" s="24">
        <v>5134</v>
      </c>
      <c r="D126" s="24">
        <v>43</v>
      </c>
      <c r="E126" s="24">
        <v>0</v>
      </c>
      <c r="F126" s="24" t="s">
        <v>145</v>
      </c>
      <c r="G126" s="77">
        <v>2</v>
      </c>
      <c r="H126" s="77">
        <v>5</v>
      </c>
      <c r="I126" s="77">
        <v>3.24</v>
      </c>
      <c r="J126" s="67">
        <f t="shared" si="8"/>
        <v>162</v>
      </c>
      <c r="K126" s="67">
        <f t="shared" si="9"/>
        <v>64.8</v>
      </c>
    </row>
    <row r="127" spans="1:11" ht="12.75">
      <c r="A127" s="24">
        <v>743</v>
      </c>
      <c r="B127" s="24">
        <v>5512</v>
      </c>
      <c r="C127" s="24">
        <v>5134</v>
      </c>
      <c r="D127" s="24">
        <v>43</v>
      </c>
      <c r="E127" s="24">
        <v>81</v>
      </c>
      <c r="F127" s="24" t="s">
        <v>145</v>
      </c>
      <c r="G127" s="77">
        <v>0</v>
      </c>
      <c r="H127" s="77">
        <v>2.5</v>
      </c>
      <c r="I127" s="77">
        <v>2.5</v>
      </c>
      <c r="J127" s="67">
        <v>0</v>
      </c>
      <c r="K127" s="67">
        <f t="shared" si="9"/>
        <v>100</v>
      </c>
    </row>
    <row r="128" spans="1:11" ht="12.75">
      <c r="A128" s="24">
        <v>743</v>
      </c>
      <c r="B128" s="24">
        <v>5512</v>
      </c>
      <c r="C128" s="24">
        <v>5137</v>
      </c>
      <c r="D128" s="24">
        <v>43</v>
      </c>
      <c r="E128" s="24">
        <v>0</v>
      </c>
      <c r="F128" s="24" t="s">
        <v>61</v>
      </c>
      <c r="G128" s="77">
        <v>2</v>
      </c>
      <c r="H128" s="77">
        <v>1.2</v>
      </c>
      <c r="I128" s="77">
        <v>1.12</v>
      </c>
      <c r="J128" s="67">
        <f t="shared" si="8"/>
        <v>56.00000000000001</v>
      </c>
      <c r="K128" s="67">
        <f t="shared" si="9"/>
        <v>93.33333333333334</v>
      </c>
    </row>
    <row r="129" spans="1:11" ht="12.75">
      <c r="A129" s="24">
        <v>743</v>
      </c>
      <c r="B129" s="24">
        <v>5512</v>
      </c>
      <c r="C129" s="24">
        <v>5137</v>
      </c>
      <c r="D129" s="24">
        <v>43</v>
      </c>
      <c r="E129" s="24">
        <v>81</v>
      </c>
      <c r="F129" s="24" t="s">
        <v>61</v>
      </c>
      <c r="G129" s="77">
        <v>0</v>
      </c>
      <c r="H129" s="77">
        <v>44.7</v>
      </c>
      <c r="I129" s="77">
        <v>44.7</v>
      </c>
      <c r="J129" s="67">
        <v>0</v>
      </c>
      <c r="K129" s="67">
        <f t="shared" si="9"/>
        <v>100</v>
      </c>
    </row>
    <row r="130" spans="1:11" ht="12.75">
      <c r="A130" s="24">
        <v>743</v>
      </c>
      <c r="B130" s="24">
        <v>5512</v>
      </c>
      <c r="C130" s="24">
        <v>5139</v>
      </c>
      <c r="D130" s="24">
        <v>43</v>
      </c>
      <c r="E130" s="24">
        <v>0</v>
      </c>
      <c r="F130" s="24" t="s">
        <v>166</v>
      </c>
      <c r="G130" s="77">
        <v>20</v>
      </c>
      <c r="H130" s="77">
        <v>29.4</v>
      </c>
      <c r="I130" s="77">
        <v>28.73</v>
      </c>
      <c r="J130" s="77">
        <f t="shared" si="8"/>
        <v>143.65</v>
      </c>
      <c r="K130" s="77">
        <f t="shared" si="9"/>
        <v>97.72108843537416</v>
      </c>
    </row>
    <row r="131" spans="1:11" ht="12.75">
      <c r="A131" s="24">
        <v>743</v>
      </c>
      <c r="B131" s="24">
        <v>5512</v>
      </c>
      <c r="C131" s="24">
        <v>5139</v>
      </c>
      <c r="D131" s="24">
        <v>43</v>
      </c>
      <c r="E131" s="24">
        <v>81</v>
      </c>
      <c r="F131" s="24" t="s">
        <v>166</v>
      </c>
      <c r="G131" s="77">
        <v>0</v>
      </c>
      <c r="H131" s="77">
        <v>23.2</v>
      </c>
      <c r="I131" s="77">
        <v>23.2</v>
      </c>
      <c r="J131" s="67">
        <v>0</v>
      </c>
      <c r="K131" s="77">
        <f t="shared" si="9"/>
        <v>100</v>
      </c>
    </row>
    <row r="132" spans="1:11" ht="12.75">
      <c r="A132" s="24">
        <v>743</v>
      </c>
      <c r="B132" s="24">
        <v>5512</v>
      </c>
      <c r="C132" s="24">
        <v>5151</v>
      </c>
      <c r="D132" s="24">
        <v>43</v>
      </c>
      <c r="E132" s="24">
        <v>0</v>
      </c>
      <c r="F132" s="24" t="s">
        <v>112</v>
      </c>
      <c r="G132" s="77">
        <v>12</v>
      </c>
      <c r="H132" s="77">
        <v>10.4</v>
      </c>
      <c r="I132" s="77">
        <v>10.34</v>
      </c>
      <c r="J132" s="67">
        <f t="shared" si="8"/>
        <v>86.16666666666667</v>
      </c>
      <c r="K132" s="67">
        <f t="shared" si="9"/>
        <v>99.42307692307692</v>
      </c>
    </row>
    <row r="133" spans="1:11" ht="12.75">
      <c r="A133" s="24">
        <v>743</v>
      </c>
      <c r="B133" s="24">
        <v>5512</v>
      </c>
      <c r="C133" s="24">
        <v>5152</v>
      </c>
      <c r="D133" s="24">
        <v>43</v>
      </c>
      <c r="E133" s="24">
        <v>0</v>
      </c>
      <c r="F133" s="24" t="s">
        <v>113</v>
      </c>
      <c r="G133" s="77">
        <v>80</v>
      </c>
      <c r="H133" s="77">
        <v>73</v>
      </c>
      <c r="I133" s="77">
        <v>65.32</v>
      </c>
      <c r="J133" s="67">
        <f t="shared" si="8"/>
        <v>81.64999999999999</v>
      </c>
      <c r="K133" s="67">
        <f t="shared" si="9"/>
        <v>89.4794520547945</v>
      </c>
    </row>
    <row r="134" spans="1:11" ht="12.75">
      <c r="A134" s="24">
        <v>743</v>
      </c>
      <c r="B134" s="24">
        <v>5512</v>
      </c>
      <c r="C134" s="24">
        <v>5154</v>
      </c>
      <c r="D134" s="24">
        <v>43</v>
      </c>
      <c r="E134" s="24">
        <v>0</v>
      </c>
      <c r="F134" s="24" t="s">
        <v>114</v>
      </c>
      <c r="G134" s="77">
        <v>100</v>
      </c>
      <c r="H134" s="77">
        <v>125.2</v>
      </c>
      <c r="I134" s="77">
        <v>125.15</v>
      </c>
      <c r="J134" s="67">
        <f t="shared" si="8"/>
        <v>125.15</v>
      </c>
      <c r="K134" s="67">
        <f t="shared" si="9"/>
        <v>99.96006389776359</v>
      </c>
    </row>
    <row r="135" spans="1:11" ht="12.75">
      <c r="A135" s="24">
        <v>743</v>
      </c>
      <c r="B135" s="24">
        <v>5512</v>
      </c>
      <c r="C135" s="24">
        <v>5156</v>
      </c>
      <c r="D135" s="24">
        <v>43</v>
      </c>
      <c r="E135" s="24">
        <v>0</v>
      </c>
      <c r="F135" s="24" t="s">
        <v>62</v>
      </c>
      <c r="G135" s="77">
        <v>110</v>
      </c>
      <c r="H135" s="77">
        <v>105</v>
      </c>
      <c r="I135" s="77">
        <v>103.62</v>
      </c>
      <c r="J135" s="67">
        <f t="shared" si="8"/>
        <v>94.2</v>
      </c>
      <c r="K135" s="67">
        <f t="shared" si="9"/>
        <v>98.68571428571428</v>
      </c>
    </row>
    <row r="136" spans="1:11" ht="12.75">
      <c r="A136" s="24">
        <v>743</v>
      </c>
      <c r="B136" s="24">
        <v>5512</v>
      </c>
      <c r="C136" s="24">
        <v>5156</v>
      </c>
      <c r="D136" s="24">
        <v>43</v>
      </c>
      <c r="E136" s="24">
        <v>81</v>
      </c>
      <c r="F136" s="24" t="s">
        <v>62</v>
      </c>
      <c r="G136" s="77">
        <v>0</v>
      </c>
      <c r="H136" s="77">
        <v>10</v>
      </c>
      <c r="I136" s="77">
        <v>10</v>
      </c>
      <c r="J136" s="67">
        <v>0</v>
      </c>
      <c r="K136" s="67">
        <f t="shared" si="9"/>
        <v>100</v>
      </c>
    </row>
    <row r="137" spans="1:11" ht="12.75">
      <c r="A137" s="24">
        <v>743</v>
      </c>
      <c r="B137" s="24">
        <v>5512</v>
      </c>
      <c r="C137" s="24">
        <v>5162</v>
      </c>
      <c r="D137" s="24">
        <v>43</v>
      </c>
      <c r="E137" s="24">
        <v>0</v>
      </c>
      <c r="F137" s="24" t="s">
        <v>60</v>
      </c>
      <c r="G137" s="77">
        <v>26</v>
      </c>
      <c r="H137" s="77">
        <v>0.5</v>
      </c>
      <c r="I137" s="77">
        <v>0.5</v>
      </c>
      <c r="J137" s="67">
        <f t="shared" si="8"/>
        <v>1.923076923076923</v>
      </c>
      <c r="K137" s="67">
        <f t="shared" si="9"/>
        <v>100</v>
      </c>
    </row>
    <row r="138" spans="1:11" ht="12.75">
      <c r="A138" s="24">
        <v>743</v>
      </c>
      <c r="B138" s="24">
        <v>5512</v>
      </c>
      <c r="C138" s="24">
        <v>5163</v>
      </c>
      <c r="D138" s="24">
        <v>43</v>
      </c>
      <c r="E138" s="24">
        <v>0</v>
      </c>
      <c r="F138" s="24" t="s">
        <v>59</v>
      </c>
      <c r="G138" s="77">
        <v>185</v>
      </c>
      <c r="H138" s="77">
        <v>11</v>
      </c>
      <c r="I138" s="77">
        <v>10.54</v>
      </c>
      <c r="J138" s="67">
        <f t="shared" si="8"/>
        <v>5.697297297297297</v>
      </c>
      <c r="K138" s="67">
        <f t="shared" si="9"/>
        <v>95.81818181818181</v>
      </c>
    </row>
    <row r="139" spans="1:11" ht="12.75">
      <c r="A139" s="24">
        <v>743</v>
      </c>
      <c r="B139" s="24">
        <v>5512</v>
      </c>
      <c r="C139" s="24">
        <v>5167</v>
      </c>
      <c r="D139" s="24">
        <v>43</v>
      </c>
      <c r="E139" s="24">
        <v>0</v>
      </c>
      <c r="F139" s="24" t="s">
        <v>74</v>
      </c>
      <c r="G139" s="77">
        <v>10</v>
      </c>
      <c r="H139" s="77">
        <v>7.2</v>
      </c>
      <c r="I139" s="77">
        <v>7.2</v>
      </c>
      <c r="J139" s="67">
        <f t="shared" si="8"/>
        <v>72</v>
      </c>
      <c r="K139" s="67">
        <f t="shared" si="9"/>
        <v>99.99999999999999</v>
      </c>
    </row>
    <row r="140" spans="1:11" ht="12.75">
      <c r="A140" s="24">
        <v>743</v>
      </c>
      <c r="B140" s="24">
        <v>5512</v>
      </c>
      <c r="C140" s="24">
        <v>5169</v>
      </c>
      <c r="D140" s="24">
        <v>43</v>
      </c>
      <c r="E140" s="24">
        <v>0</v>
      </c>
      <c r="F140" s="24" t="s">
        <v>24</v>
      </c>
      <c r="G140" s="77">
        <v>67</v>
      </c>
      <c r="H140" s="77">
        <v>70.9</v>
      </c>
      <c r="I140" s="77">
        <v>70.85</v>
      </c>
      <c r="J140" s="77">
        <f t="shared" si="8"/>
        <v>105.74626865671641</v>
      </c>
      <c r="K140" s="77">
        <f t="shared" si="9"/>
        <v>99.92947813822283</v>
      </c>
    </row>
    <row r="141" spans="1:11" ht="12.75">
      <c r="A141" s="24">
        <v>743</v>
      </c>
      <c r="B141" s="24">
        <v>5512</v>
      </c>
      <c r="C141" s="24">
        <v>5169</v>
      </c>
      <c r="D141" s="24">
        <v>43</v>
      </c>
      <c r="E141" s="24">
        <v>81</v>
      </c>
      <c r="F141" s="24" t="s">
        <v>24</v>
      </c>
      <c r="G141" s="77">
        <v>0</v>
      </c>
      <c r="H141" s="77">
        <v>50</v>
      </c>
      <c r="I141" s="77">
        <v>50</v>
      </c>
      <c r="J141" s="77">
        <v>0</v>
      </c>
      <c r="K141" s="77">
        <f t="shared" si="9"/>
        <v>100</v>
      </c>
    </row>
    <row r="142" spans="1:11" ht="12.75">
      <c r="A142" s="24">
        <v>743</v>
      </c>
      <c r="B142" s="24">
        <v>5512</v>
      </c>
      <c r="C142" s="24">
        <v>5171</v>
      </c>
      <c r="D142" s="24">
        <v>43</v>
      </c>
      <c r="E142" s="24">
        <v>0</v>
      </c>
      <c r="F142" s="24" t="s">
        <v>13</v>
      </c>
      <c r="G142" s="77">
        <v>20</v>
      </c>
      <c r="H142" s="77">
        <v>83.6</v>
      </c>
      <c r="I142" s="77">
        <v>83.59</v>
      </c>
      <c r="J142" s="67">
        <f t="shared" si="8"/>
        <v>417.95</v>
      </c>
      <c r="K142" s="67">
        <f t="shared" si="9"/>
        <v>99.98803827751198</v>
      </c>
    </row>
    <row r="143" spans="1:11" ht="12.75">
      <c r="A143" s="24">
        <v>743</v>
      </c>
      <c r="B143" s="24">
        <v>5512</v>
      </c>
      <c r="C143" s="24">
        <v>5171</v>
      </c>
      <c r="D143" s="24">
        <v>43</v>
      </c>
      <c r="E143" s="24">
        <v>81</v>
      </c>
      <c r="F143" s="24" t="s">
        <v>13</v>
      </c>
      <c r="G143" s="77">
        <v>0</v>
      </c>
      <c r="H143" s="77">
        <v>115</v>
      </c>
      <c r="I143" s="77">
        <v>115</v>
      </c>
      <c r="J143" s="77">
        <v>0</v>
      </c>
      <c r="K143" s="77">
        <f t="shared" si="9"/>
        <v>100.00000000000001</v>
      </c>
    </row>
    <row r="144" spans="1:11" ht="12.75">
      <c r="A144" s="24">
        <v>743</v>
      </c>
      <c r="B144" s="24">
        <v>5512</v>
      </c>
      <c r="C144" s="24">
        <v>5175</v>
      </c>
      <c r="D144" s="24">
        <v>43</v>
      </c>
      <c r="E144" s="24">
        <v>0</v>
      </c>
      <c r="F144" s="24" t="s">
        <v>212</v>
      </c>
      <c r="G144" s="77">
        <v>6</v>
      </c>
      <c r="H144" s="77">
        <v>6</v>
      </c>
      <c r="I144" s="77">
        <v>6</v>
      </c>
      <c r="J144" s="67">
        <f t="shared" si="8"/>
        <v>100</v>
      </c>
      <c r="K144" s="67">
        <f t="shared" si="9"/>
        <v>100</v>
      </c>
    </row>
    <row r="145" spans="1:11" ht="12.75">
      <c r="A145" s="24">
        <v>943</v>
      </c>
      <c r="B145" s="24">
        <v>6171</v>
      </c>
      <c r="C145" s="24">
        <v>5169</v>
      </c>
      <c r="D145" s="24">
        <v>43</v>
      </c>
      <c r="E145" s="24">
        <v>0</v>
      </c>
      <c r="F145" s="24" t="s">
        <v>24</v>
      </c>
      <c r="G145" s="294">
        <v>5</v>
      </c>
      <c r="H145" s="294">
        <v>0</v>
      </c>
      <c r="I145" s="294">
        <v>0</v>
      </c>
      <c r="J145" s="67">
        <f t="shared" si="8"/>
        <v>0</v>
      </c>
      <c r="K145" s="67">
        <v>0</v>
      </c>
    </row>
    <row r="146" spans="1:11" ht="13.5" thickBot="1">
      <c r="A146" s="36">
        <v>943</v>
      </c>
      <c r="B146" s="36">
        <v>6171</v>
      </c>
      <c r="C146" s="36">
        <v>5175</v>
      </c>
      <c r="D146" s="36">
        <v>43</v>
      </c>
      <c r="E146" s="36">
        <v>0</v>
      </c>
      <c r="F146" s="36" t="s">
        <v>212</v>
      </c>
      <c r="G146" s="294">
        <v>8</v>
      </c>
      <c r="H146" s="294">
        <v>8</v>
      </c>
      <c r="I146" s="294">
        <v>4.85</v>
      </c>
      <c r="J146" s="331">
        <f t="shared" si="8"/>
        <v>60.62499999999999</v>
      </c>
      <c r="K146" s="331">
        <f t="shared" si="9"/>
        <v>60.62499999999999</v>
      </c>
    </row>
    <row r="147" spans="1:13" ht="13.5" thickBot="1">
      <c r="A147" s="264" t="s">
        <v>276</v>
      </c>
      <c r="B147" s="332"/>
      <c r="C147" s="332"/>
      <c r="D147" s="332"/>
      <c r="E147" s="332"/>
      <c r="F147" s="332"/>
      <c r="G147" s="64">
        <f>SUM(G120:G146)</f>
        <v>695</v>
      </c>
      <c r="H147" s="64">
        <f>SUM(H120:H146)</f>
        <v>894.5</v>
      </c>
      <c r="I147" s="64">
        <f>SUM(I120:I146)</f>
        <v>877.72</v>
      </c>
      <c r="J147" s="334">
        <f t="shared" si="8"/>
        <v>126.29064748201439</v>
      </c>
      <c r="K147" s="490">
        <f t="shared" si="9"/>
        <v>98.12409167132476</v>
      </c>
      <c r="M147" s="21"/>
    </row>
    <row r="148" spans="1:13" ht="12.75" customHeight="1">
      <c r="A148" s="43"/>
      <c r="B148" s="23"/>
      <c r="C148" s="23"/>
      <c r="D148" s="23"/>
      <c r="E148" s="23"/>
      <c r="F148" s="23"/>
      <c r="G148" s="66"/>
      <c r="H148" s="66"/>
      <c r="I148" s="66"/>
      <c r="J148" s="336"/>
      <c r="K148" s="336"/>
      <c r="M148" s="21"/>
    </row>
    <row r="149" spans="1:11" ht="12.75">
      <c r="A149" s="57" t="s">
        <v>163</v>
      </c>
      <c r="B149" s="21"/>
      <c r="C149" s="21"/>
      <c r="D149" s="21"/>
      <c r="E149" s="21"/>
      <c r="F149" s="21"/>
      <c r="G149" s="21"/>
      <c r="H149" s="21"/>
      <c r="I149" s="21"/>
      <c r="J149" s="21"/>
      <c r="K149" s="21"/>
    </row>
    <row r="150" spans="1:11" ht="27" customHeight="1">
      <c r="A150" s="725" t="s">
        <v>804</v>
      </c>
      <c r="B150" s="726"/>
      <c r="C150" s="726"/>
      <c r="D150" s="726"/>
      <c r="E150" s="726"/>
      <c r="F150" s="726"/>
      <c r="G150" s="715"/>
      <c r="H150" s="715"/>
      <c r="I150" s="715"/>
      <c r="J150" s="715"/>
      <c r="K150" s="715"/>
    </row>
    <row r="151" spans="1:11" ht="13.5" customHeight="1">
      <c r="A151" s="54"/>
      <c r="B151" s="21"/>
      <c r="C151" s="21"/>
      <c r="D151" s="21"/>
      <c r="E151" s="21"/>
      <c r="F151" s="21"/>
      <c r="G151" s="21"/>
      <c r="H151" s="21"/>
      <c r="I151" s="21"/>
      <c r="J151" s="21"/>
      <c r="K151" s="21"/>
    </row>
    <row r="152" spans="1:11" ht="12.75">
      <c r="A152" s="57" t="s">
        <v>497</v>
      </c>
      <c r="B152" s="21"/>
      <c r="C152" s="21"/>
      <c r="D152" s="21"/>
      <c r="E152" s="21"/>
      <c r="F152" s="21"/>
      <c r="G152" s="21"/>
      <c r="H152" s="21"/>
      <c r="I152" s="21"/>
      <c r="J152" s="21"/>
      <c r="K152" s="21"/>
    </row>
    <row r="153" spans="1:11" ht="79.5" customHeight="1">
      <c r="A153" s="725" t="s">
        <v>1033</v>
      </c>
      <c r="B153" s="726"/>
      <c r="C153" s="726"/>
      <c r="D153" s="726"/>
      <c r="E153" s="726"/>
      <c r="F153" s="726"/>
      <c r="G153" s="715"/>
      <c r="H153" s="715"/>
      <c r="I153" s="715"/>
      <c r="J153" s="715"/>
      <c r="K153" s="715"/>
    </row>
    <row r="154" spans="1:11" ht="6.75" customHeight="1">
      <c r="A154" s="21"/>
      <c r="B154" s="21"/>
      <c r="C154" s="21"/>
      <c r="D154" s="21"/>
      <c r="E154" s="21"/>
      <c r="F154" s="21"/>
      <c r="G154" s="21"/>
      <c r="H154" s="21"/>
      <c r="I154" s="21"/>
      <c r="J154" s="21"/>
      <c r="K154" s="21"/>
    </row>
    <row r="155" spans="1:11" ht="12.75">
      <c r="A155" s="57" t="s">
        <v>42</v>
      </c>
      <c r="B155" s="21"/>
      <c r="C155" s="21"/>
      <c r="D155" s="21"/>
      <c r="E155" s="21"/>
      <c r="F155" s="21"/>
      <c r="G155" s="21"/>
      <c r="H155" s="21"/>
      <c r="I155" s="21"/>
      <c r="J155" s="21"/>
      <c r="K155" s="21"/>
    </row>
    <row r="156" spans="1:11" ht="27.75" customHeight="1">
      <c r="A156" s="725" t="s">
        <v>805</v>
      </c>
      <c r="B156" s="726"/>
      <c r="C156" s="726"/>
      <c r="D156" s="726"/>
      <c r="E156" s="726"/>
      <c r="F156" s="726"/>
      <c r="G156" s="715"/>
      <c r="H156" s="715"/>
      <c r="I156" s="715"/>
      <c r="J156" s="715"/>
      <c r="K156" s="715"/>
    </row>
    <row r="157" spans="1:11" ht="12.75">
      <c r="A157" s="21"/>
      <c r="B157" s="21"/>
      <c r="C157" s="21"/>
      <c r="D157" s="21"/>
      <c r="E157" s="21"/>
      <c r="F157" s="21"/>
      <c r="G157" s="21"/>
      <c r="H157" s="21"/>
      <c r="I157" s="21"/>
      <c r="J157" s="21"/>
      <c r="K157" s="21"/>
    </row>
    <row r="158" spans="1:11" ht="12.75">
      <c r="A158" s="21"/>
      <c r="B158" s="21"/>
      <c r="C158" s="21"/>
      <c r="D158" s="21"/>
      <c r="E158" s="21"/>
      <c r="F158" s="21"/>
      <c r="G158" s="21"/>
      <c r="H158" s="21"/>
      <c r="I158" s="21"/>
      <c r="J158" s="21"/>
      <c r="K158" s="21"/>
    </row>
    <row r="159" spans="1:11" ht="12.75">
      <c r="A159" s="21"/>
      <c r="B159" s="21"/>
      <c r="C159" s="21"/>
      <c r="D159" s="21"/>
      <c r="E159" s="21"/>
      <c r="F159" s="21"/>
      <c r="G159" s="21"/>
      <c r="H159" s="21"/>
      <c r="I159" s="21"/>
      <c r="J159" s="21"/>
      <c r="K159" s="21"/>
    </row>
    <row r="160" spans="1:11" ht="12.75">
      <c r="A160" s="21"/>
      <c r="B160" s="21"/>
      <c r="C160" s="21"/>
      <c r="D160" s="21"/>
      <c r="E160" s="21"/>
      <c r="F160" s="21"/>
      <c r="G160" s="21"/>
      <c r="H160" s="21"/>
      <c r="I160" s="21"/>
      <c r="J160" s="21"/>
      <c r="K160" s="21"/>
    </row>
  </sheetData>
  <sheetProtection/>
  <mergeCells count="23">
    <mergeCell ref="A51:F51"/>
    <mergeCell ref="A108:F108"/>
    <mergeCell ref="A114:K114"/>
    <mergeCell ref="A113:F113"/>
    <mergeCell ref="A73:F73"/>
    <mergeCell ref="A52:K52"/>
    <mergeCell ref="A72:K72"/>
    <mergeCell ref="A68:F68"/>
    <mergeCell ref="A69:K69"/>
    <mergeCell ref="A12:K12"/>
    <mergeCell ref="A28:F28"/>
    <mergeCell ref="A26:K26"/>
    <mergeCell ref="A37:K37"/>
    <mergeCell ref="A39:F39"/>
    <mergeCell ref="A25:G25"/>
    <mergeCell ref="A36:F36"/>
    <mergeCell ref="A156:K156"/>
    <mergeCell ref="A150:K150"/>
    <mergeCell ref="A153:K153"/>
    <mergeCell ref="A74:K74"/>
    <mergeCell ref="A71:F71"/>
    <mergeCell ref="A110:F110"/>
    <mergeCell ref="A111:K111"/>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K42"/>
  <sheetViews>
    <sheetView zoomScalePageLayoutView="0" workbookViewId="0" topLeftCell="A22">
      <selection activeCell="G43" sqref="G43:H44"/>
    </sheetView>
  </sheetViews>
  <sheetFormatPr defaultColWidth="9.00390625" defaultRowHeight="12.75"/>
  <cols>
    <col min="1" max="1" width="4.625" style="0" customWidth="1"/>
    <col min="2" max="3" width="5.625" style="0" customWidth="1"/>
    <col min="4" max="4" width="6.50390625" style="0" customWidth="1"/>
    <col min="5" max="5" width="9.875" style="0" customWidth="1"/>
    <col min="6" max="6" width="42.625" style="0" customWidth="1"/>
    <col min="7" max="7" width="10.375" style="0" customWidth="1"/>
    <col min="8" max="8" width="10.00390625" style="0" customWidth="1"/>
    <col min="9" max="9" width="16.00390625" style="0" customWidth="1"/>
  </cols>
  <sheetData>
    <row r="1" spans="1:11" ht="19.5" customHeight="1">
      <c r="A1" s="321" t="s">
        <v>556</v>
      </c>
      <c r="B1" s="321"/>
      <c r="C1" s="21"/>
      <c r="D1" s="21"/>
      <c r="E1" s="21"/>
      <c r="F1" s="21"/>
      <c r="G1" s="21"/>
      <c r="H1" s="21"/>
      <c r="I1" s="21"/>
      <c r="J1" s="21"/>
      <c r="K1" s="21"/>
    </row>
    <row r="2" spans="1:11" ht="8.25" customHeight="1">
      <c r="A2" s="321"/>
      <c r="B2" s="321"/>
      <c r="C2" s="21"/>
      <c r="D2" s="21"/>
      <c r="E2" s="21"/>
      <c r="F2" s="21"/>
      <c r="G2" s="21"/>
      <c r="H2" s="21"/>
      <c r="I2" s="21"/>
      <c r="J2" s="21"/>
      <c r="K2" s="21"/>
    </row>
    <row r="3" spans="1:11" ht="19.5" customHeight="1" thickBot="1">
      <c r="A3" s="43" t="s">
        <v>518</v>
      </c>
      <c r="B3" s="23"/>
      <c r="C3" s="23"/>
      <c r="D3" s="23"/>
      <c r="E3" s="23"/>
      <c r="F3" s="23"/>
      <c r="G3" s="66"/>
      <c r="H3" s="66"/>
      <c r="I3" s="66"/>
      <c r="J3" s="336"/>
      <c r="K3" s="336"/>
    </row>
    <row r="4" spans="1:11" ht="14.25" customHeight="1" thickBot="1">
      <c r="A4" s="8" t="s">
        <v>224</v>
      </c>
      <c r="B4" s="4" t="s">
        <v>225</v>
      </c>
      <c r="C4" s="4" t="s">
        <v>34</v>
      </c>
      <c r="D4" s="4" t="s">
        <v>269</v>
      </c>
      <c r="E4" s="4" t="s">
        <v>270</v>
      </c>
      <c r="F4" s="26" t="s">
        <v>271</v>
      </c>
      <c r="G4" s="19" t="s">
        <v>241</v>
      </c>
      <c r="H4" s="19" t="s">
        <v>242</v>
      </c>
      <c r="I4" s="19" t="s">
        <v>243</v>
      </c>
      <c r="J4" s="209" t="s">
        <v>244</v>
      </c>
      <c r="K4" s="209" t="s">
        <v>245</v>
      </c>
    </row>
    <row r="5" spans="1:11" ht="14.25" customHeight="1">
      <c r="A5" s="24">
        <v>940</v>
      </c>
      <c r="B5" s="24">
        <v>6171</v>
      </c>
      <c r="C5" s="24">
        <v>5137</v>
      </c>
      <c r="D5" s="24">
        <v>15045</v>
      </c>
      <c r="E5" s="24">
        <v>104113013</v>
      </c>
      <c r="F5" s="24" t="s">
        <v>61</v>
      </c>
      <c r="G5" s="77">
        <v>0</v>
      </c>
      <c r="H5" s="77">
        <v>11.6</v>
      </c>
      <c r="I5" s="77">
        <v>4</v>
      </c>
      <c r="J5" s="77">
        <v>0</v>
      </c>
      <c r="K5" s="67">
        <f aca="true" t="shared" si="0" ref="K5:K12">I5/H5%</f>
        <v>34.48275862068966</v>
      </c>
    </row>
    <row r="6" spans="1:11" ht="14.25" customHeight="1">
      <c r="A6" s="24">
        <v>940</v>
      </c>
      <c r="B6" s="24">
        <v>6171</v>
      </c>
      <c r="C6" s="24">
        <v>5169</v>
      </c>
      <c r="D6" s="24">
        <v>15045</v>
      </c>
      <c r="E6" s="24">
        <v>104113013</v>
      </c>
      <c r="F6" s="24" t="s">
        <v>24</v>
      </c>
      <c r="G6" s="77">
        <v>0</v>
      </c>
      <c r="H6" s="77">
        <v>53.1</v>
      </c>
      <c r="I6" s="77">
        <v>53.1</v>
      </c>
      <c r="J6" s="77">
        <v>0</v>
      </c>
      <c r="K6" s="67">
        <f t="shared" si="0"/>
        <v>100</v>
      </c>
    </row>
    <row r="7" spans="1:11" ht="14.25" customHeight="1">
      <c r="A7" s="24">
        <v>940</v>
      </c>
      <c r="B7" s="24">
        <v>6171</v>
      </c>
      <c r="C7" s="24">
        <v>5139</v>
      </c>
      <c r="D7" s="24">
        <v>15045</v>
      </c>
      <c r="E7" s="24">
        <v>104113013</v>
      </c>
      <c r="F7" s="92" t="s">
        <v>166</v>
      </c>
      <c r="G7" s="77">
        <v>0</v>
      </c>
      <c r="H7" s="77">
        <v>18</v>
      </c>
      <c r="I7" s="77">
        <v>17.95</v>
      </c>
      <c r="J7" s="77">
        <v>0</v>
      </c>
      <c r="K7" s="67">
        <f t="shared" si="0"/>
        <v>99.72222222222223</v>
      </c>
    </row>
    <row r="8" spans="1:11" ht="12.75" hidden="1">
      <c r="A8" s="24">
        <v>940</v>
      </c>
      <c r="B8" s="24">
        <v>6171</v>
      </c>
      <c r="C8" s="24">
        <v>5172</v>
      </c>
      <c r="D8" s="24">
        <v>10859</v>
      </c>
      <c r="E8" s="24">
        <v>104113013</v>
      </c>
      <c r="F8" s="24" t="s">
        <v>209</v>
      </c>
      <c r="G8" s="77">
        <v>0</v>
      </c>
      <c r="H8" s="77"/>
      <c r="I8" s="77">
        <v>0</v>
      </c>
      <c r="J8" s="77">
        <v>0</v>
      </c>
      <c r="K8" s="67" t="e">
        <f t="shared" si="0"/>
        <v>#DIV/0!</v>
      </c>
    </row>
    <row r="9" spans="1:11" ht="13.5" thickBot="1">
      <c r="A9" s="24">
        <v>942</v>
      </c>
      <c r="B9" s="24">
        <v>6171</v>
      </c>
      <c r="C9" s="24">
        <v>5021</v>
      </c>
      <c r="D9" s="24">
        <v>15045</v>
      </c>
      <c r="E9" s="24">
        <v>104113013</v>
      </c>
      <c r="F9" s="24" t="s">
        <v>203</v>
      </c>
      <c r="G9" s="77">
        <v>0</v>
      </c>
      <c r="H9" s="77">
        <v>142.7</v>
      </c>
      <c r="I9" s="77">
        <v>142.2</v>
      </c>
      <c r="J9" s="67">
        <v>0</v>
      </c>
      <c r="K9" s="67">
        <f t="shared" si="0"/>
        <v>99.64961457603364</v>
      </c>
    </row>
    <row r="10" spans="1:11" ht="12.75" hidden="1">
      <c r="A10" s="24">
        <v>942</v>
      </c>
      <c r="B10" s="24">
        <v>6171</v>
      </c>
      <c r="C10" s="24">
        <v>5031</v>
      </c>
      <c r="D10" s="24">
        <v>15045</v>
      </c>
      <c r="E10" s="24">
        <v>104113013</v>
      </c>
      <c r="F10" s="24" t="s">
        <v>65</v>
      </c>
      <c r="G10" s="77">
        <v>0</v>
      </c>
      <c r="H10" s="77">
        <v>0</v>
      </c>
      <c r="I10" s="77">
        <v>0</v>
      </c>
      <c r="J10" s="77">
        <v>0</v>
      </c>
      <c r="K10" s="67" t="e">
        <f t="shared" si="0"/>
        <v>#DIV/0!</v>
      </c>
    </row>
    <row r="11" spans="1:11" ht="13.5" hidden="1" thickBot="1">
      <c r="A11" s="2">
        <v>942</v>
      </c>
      <c r="B11" s="2">
        <v>6171</v>
      </c>
      <c r="C11" s="2">
        <v>5032</v>
      </c>
      <c r="D11" s="24">
        <v>15045</v>
      </c>
      <c r="E11" s="2">
        <v>104113013</v>
      </c>
      <c r="F11" s="2" t="s">
        <v>11</v>
      </c>
      <c r="G11" s="62">
        <v>0</v>
      </c>
      <c r="H11" s="77">
        <v>0</v>
      </c>
      <c r="I11" s="62">
        <v>0</v>
      </c>
      <c r="J11" s="246">
        <v>0</v>
      </c>
      <c r="K11" s="67" t="e">
        <f t="shared" si="0"/>
        <v>#DIV/0!</v>
      </c>
    </row>
    <row r="12" spans="1:11" ht="14.25" customHeight="1" thickBot="1">
      <c r="A12" s="733" t="s">
        <v>127</v>
      </c>
      <c r="B12" s="734"/>
      <c r="C12" s="734"/>
      <c r="D12" s="734"/>
      <c r="E12" s="734"/>
      <c r="F12" s="735"/>
      <c r="G12" s="385">
        <f>SUM(G5:G11)</f>
        <v>0</v>
      </c>
      <c r="H12" s="385">
        <f>SUM(H5:H11)</f>
        <v>225.39999999999998</v>
      </c>
      <c r="I12" s="385">
        <f>SUM(I5:I11)</f>
        <v>217.25</v>
      </c>
      <c r="J12" s="550">
        <v>0</v>
      </c>
      <c r="K12" s="425">
        <f t="shared" si="0"/>
        <v>96.38420585625556</v>
      </c>
    </row>
    <row r="13" spans="1:11" ht="18.75" customHeight="1" thickBot="1">
      <c r="A13" s="43" t="s">
        <v>519</v>
      </c>
      <c r="B13" s="539"/>
      <c r="C13" s="539"/>
      <c r="D13" s="539"/>
      <c r="E13" s="539"/>
      <c r="F13" s="539"/>
      <c r="G13" s="98"/>
      <c r="H13" s="98"/>
      <c r="I13" s="98"/>
      <c r="J13" s="540"/>
      <c r="K13" s="98"/>
    </row>
    <row r="14" spans="1:11" ht="15" customHeight="1" thickBot="1">
      <c r="A14" s="8" t="s">
        <v>224</v>
      </c>
      <c r="B14" s="4" t="s">
        <v>225</v>
      </c>
      <c r="C14" s="4" t="s">
        <v>34</v>
      </c>
      <c r="D14" s="4" t="s">
        <v>269</v>
      </c>
      <c r="E14" s="4" t="s">
        <v>270</v>
      </c>
      <c r="F14" s="26" t="s">
        <v>271</v>
      </c>
      <c r="G14" s="19" t="s">
        <v>241</v>
      </c>
      <c r="H14" s="19" t="s">
        <v>242</v>
      </c>
      <c r="I14" s="19" t="s">
        <v>243</v>
      </c>
      <c r="J14" s="209" t="s">
        <v>244</v>
      </c>
      <c r="K14" s="209" t="s">
        <v>245</v>
      </c>
    </row>
    <row r="15" spans="1:11" ht="14.25" customHeight="1">
      <c r="A15" s="24">
        <v>940</v>
      </c>
      <c r="B15" s="24">
        <v>6171</v>
      </c>
      <c r="C15" s="24">
        <v>5137</v>
      </c>
      <c r="D15" s="24">
        <v>15045</v>
      </c>
      <c r="E15" s="24">
        <v>104513013</v>
      </c>
      <c r="F15" s="24" t="s">
        <v>61</v>
      </c>
      <c r="G15" s="77">
        <v>0</v>
      </c>
      <c r="H15" s="77">
        <v>12.9</v>
      </c>
      <c r="I15" s="77">
        <v>4.44</v>
      </c>
      <c r="J15" s="77">
        <v>0</v>
      </c>
      <c r="K15" s="77">
        <f aca="true" t="shared" si="1" ref="K15:K22">I15/H15%</f>
        <v>34.418604651162795</v>
      </c>
    </row>
    <row r="16" spans="1:11" ht="14.25" customHeight="1">
      <c r="A16" s="24">
        <v>940</v>
      </c>
      <c r="B16" s="24">
        <v>6171</v>
      </c>
      <c r="C16" s="24">
        <v>5169</v>
      </c>
      <c r="D16" s="24">
        <v>15045</v>
      </c>
      <c r="E16" s="24">
        <v>104513013</v>
      </c>
      <c r="F16" s="24" t="s">
        <v>24</v>
      </c>
      <c r="G16" s="77">
        <v>0</v>
      </c>
      <c r="H16" s="77">
        <v>59</v>
      </c>
      <c r="I16" s="77">
        <v>59</v>
      </c>
      <c r="J16" s="77">
        <v>0</v>
      </c>
      <c r="K16" s="77">
        <f t="shared" si="1"/>
        <v>100</v>
      </c>
    </row>
    <row r="17" spans="1:11" ht="14.25" customHeight="1">
      <c r="A17" s="24">
        <v>940</v>
      </c>
      <c r="B17" s="24">
        <v>6171</v>
      </c>
      <c r="C17" s="24">
        <v>5139</v>
      </c>
      <c r="D17" s="24">
        <v>15045</v>
      </c>
      <c r="E17" s="24">
        <v>104513013</v>
      </c>
      <c r="F17" s="92" t="s">
        <v>166</v>
      </c>
      <c r="G17" s="77">
        <v>0</v>
      </c>
      <c r="H17" s="77">
        <v>20</v>
      </c>
      <c r="I17" s="77">
        <v>19.94</v>
      </c>
      <c r="J17" s="77">
        <v>0</v>
      </c>
      <c r="K17" s="77">
        <f t="shared" si="1"/>
        <v>99.7</v>
      </c>
    </row>
    <row r="18" spans="1:11" ht="12.75" hidden="1">
      <c r="A18" s="24">
        <v>940</v>
      </c>
      <c r="B18" s="24">
        <v>6171</v>
      </c>
      <c r="C18" s="24">
        <v>5172</v>
      </c>
      <c r="D18" s="24">
        <v>15045</v>
      </c>
      <c r="E18" s="24">
        <v>104513013</v>
      </c>
      <c r="F18" s="24" t="s">
        <v>209</v>
      </c>
      <c r="G18" s="77">
        <v>0</v>
      </c>
      <c r="H18" s="77"/>
      <c r="I18" s="77">
        <v>0</v>
      </c>
      <c r="J18" s="77">
        <v>0</v>
      </c>
      <c r="K18" s="77" t="e">
        <f t="shared" si="1"/>
        <v>#DIV/0!</v>
      </c>
    </row>
    <row r="19" spans="1:11" ht="13.5" thickBot="1">
      <c r="A19" s="24">
        <v>942</v>
      </c>
      <c r="B19" s="24">
        <v>6171</v>
      </c>
      <c r="C19" s="24">
        <v>5021</v>
      </c>
      <c r="D19" s="24">
        <v>15045</v>
      </c>
      <c r="E19" s="24">
        <v>104513013</v>
      </c>
      <c r="F19" s="24" t="s">
        <v>203</v>
      </c>
      <c r="G19" s="77">
        <v>0</v>
      </c>
      <c r="H19" s="77">
        <v>158.5</v>
      </c>
      <c r="I19" s="77">
        <v>158</v>
      </c>
      <c r="J19" s="67">
        <v>0</v>
      </c>
      <c r="K19" s="77">
        <f t="shared" si="1"/>
        <v>99.6845425867508</v>
      </c>
    </row>
    <row r="20" spans="1:11" ht="12.75" hidden="1">
      <c r="A20" s="24">
        <v>942</v>
      </c>
      <c r="B20" s="24">
        <v>6171</v>
      </c>
      <c r="C20" s="24">
        <v>5031</v>
      </c>
      <c r="D20" s="24">
        <v>15045</v>
      </c>
      <c r="E20" s="24">
        <v>104513013</v>
      </c>
      <c r="F20" s="24" t="s">
        <v>65</v>
      </c>
      <c r="G20" s="77">
        <v>0</v>
      </c>
      <c r="H20" s="77"/>
      <c r="I20" s="77"/>
      <c r="J20" s="77">
        <v>0</v>
      </c>
      <c r="K20" s="67" t="e">
        <f t="shared" si="1"/>
        <v>#DIV/0!</v>
      </c>
    </row>
    <row r="21" spans="1:11" ht="13.5" hidden="1" thickBot="1">
      <c r="A21" s="6">
        <v>942</v>
      </c>
      <c r="B21" s="6">
        <v>6171</v>
      </c>
      <c r="C21" s="6">
        <v>5032</v>
      </c>
      <c r="D21" s="24">
        <v>15045</v>
      </c>
      <c r="E21" s="6">
        <v>104513013</v>
      </c>
      <c r="F21" s="6" t="s">
        <v>11</v>
      </c>
      <c r="G21" s="74">
        <v>0</v>
      </c>
      <c r="H21" s="294"/>
      <c r="I21" s="74"/>
      <c r="J21" s="77">
        <v>0</v>
      </c>
      <c r="K21" s="331" t="e">
        <f t="shared" si="1"/>
        <v>#DIV/0!</v>
      </c>
    </row>
    <row r="22" spans="1:11" ht="14.25" customHeight="1" thickBot="1">
      <c r="A22" s="733" t="s">
        <v>127</v>
      </c>
      <c r="B22" s="734"/>
      <c r="C22" s="734"/>
      <c r="D22" s="734"/>
      <c r="E22" s="734"/>
      <c r="F22" s="735"/>
      <c r="G22" s="385">
        <f>SUM(G15:G21)</f>
        <v>0</v>
      </c>
      <c r="H22" s="385">
        <f>SUM(H15:H21)</f>
        <v>250.4</v>
      </c>
      <c r="I22" s="385">
        <f>SUM(I15:I21)</f>
        <v>241.38</v>
      </c>
      <c r="J22" s="550">
        <v>0</v>
      </c>
      <c r="K22" s="425">
        <f t="shared" si="1"/>
        <v>96.39776357827476</v>
      </c>
    </row>
    <row r="23" spans="1:11" ht="21.75" customHeight="1" thickBot="1">
      <c r="A23" s="43" t="s">
        <v>557</v>
      </c>
      <c r="B23" s="539"/>
      <c r="C23" s="539"/>
      <c r="D23" s="539"/>
      <c r="E23" s="539"/>
      <c r="F23" s="541"/>
      <c r="G23" s="331"/>
      <c r="H23" s="331"/>
      <c r="I23" s="331"/>
      <c r="J23" s="234"/>
      <c r="K23" s="331"/>
    </row>
    <row r="24" spans="1:11" ht="13.5" thickBot="1">
      <c r="A24" s="8" t="s">
        <v>224</v>
      </c>
      <c r="B24" s="4" t="s">
        <v>225</v>
      </c>
      <c r="C24" s="4" t="s">
        <v>34</v>
      </c>
      <c r="D24" s="4" t="s">
        <v>269</v>
      </c>
      <c r="E24" s="4" t="s">
        <v>270</v>
      </c>
      <c r="F24" s="26" t="s">
        <v>271</v>
      </c>
      <c r="G24" s="19" t="s">
        <v>241</v>
      </c>
      <c r="H24" s="19" t="s">
        <v>242</v>
      </c>
      <c r="I24" s="19" t="s">
        <v>243</v>
      </c>
      <c r="J24" s="209" t="s">
        <v>244</v>
      </c>
      <c r="K24" s="209" t="s">
        <v>245</v>
      </c>
    </row>
    <row r="25" spans="1:11" ht="14.25" customHeight="1">
      <c r="A25" s="24">
        <v>940</v>
      </c>
      <c r="B25" s="24">
        <v>6171</v>
      </c>
      <c r="C25" s="24">
        <v>5137</v>
      </c>
      <c r="D25" s="24">
        <v>15045</v>
      </c>
      <c r="E25" s="24">
        <v>104100077</v>
      </c>
      <c r="F25" s="24" t="s">
        <v>61</v>
      </c>
      <c r="G25" s="77">
        <v>0</v>
      </c>
      <c r="H25" s="77">
        <v>1.3</v>
      </c>
      <c r="I25" s="77">
        <v>0.44</v>
      </c>
      <c r="J25" s="77">
        <v>0</v>
      </c>
      <c r="K25" s="67">
        <f aca="true" t="shared" si="2" ref="K25:K32">I25/H25%</f>
        <v>33.84615384615385</v>
      </c>
    </row>
    <row r="26" spans="1:11" ht="14.25" customHeight="1">
      <c r="A26" s="24">
        <v>940</v>
      </c>
      <c r="B26" s="24">
        <v>6171</v>
      </c>
      <c r="C26" s="24">
        <v>5169</v>
      </c>
      <c r="D26" s="24">
        <v>15045</v>
      </c>
      <c r="E26" s="24">
        <v>104100077</v>
      </c>
      <c r="F26" s="24" t="s">
        <v>24</v>
      </c>
      <c r="G26" s="77">
        <v>0</v>
      </c>
      <c r="H26" s="77">
        <v>5.9</v>
      </c>
      <c r="I26" s="77">
        <v>5.9</v>
      </c>
      <c r="J26" s="77">
        <v>0</v>
      </c>
      <c r="K26" s="67">
        <f t="shared" si="2"/>
        <v>100</v>
      </c>
    </row>
    <row r="27" spans="1:11" ht="14.25" customHeight="1">
      <c r="A27" s="24">
        <v>940</v>
      </c>
      <c r="B27" s="24">
        <v>6171</v>
      </c>
      <c r="C27" s="24">
        <v>5139</v>
      </c>
      <c r="D27" s="24">
        <v>15045</v>
      </c>
      <c r="E27" s="24">
        <v>104100077</v>
      </c>
      <c r="F27" s="92" t="s">
        <v>166</v>
      </c>
      <c r="G27" s="77">
        <v>0</v>
      </c>
      <c r="H27" s="77">
        <v>2</v>
      </c>
      <c r="I27" s="77">
        <v>1.99</v>
      </c>
      <c r="J27" s="77">
        <v>0</v>
      </c>
      <c r="K27" s="67">
        <f t="shared" si="2"/>
        <v>99.5</v>
      </c>
    </row>
    <row r="28" spans="1:11" ht="12.75" hidden="1">
      <c r="A28" s="24">
        <v>940</v>
      </c>
      <c r="B28" s="24">
        <v>6171</v>
      </c>
      <c r="C28" s="24">
        <v>5172</v>
      </c>
      <c r="D28" s="24">
        <v>15045</v>
      </c>
      <c r="E28" s="24">
        <v>104113077</v>
      </c>
      <c r="F28" s="24" t="s">
        <v>209</v>
      </c>
      <c r="G28" s="77">
        <v>0</v>
      </c>
      <c r="H28" s="77"/>
      <c r="I28" s="77"/>
      <c r="J28" s="77">
        <v>0</v>
      </c>
      <c r="K28" s="67" t="e">
        <f t="shared" si="2"/>
        <v>#DIV/0!</v>
      </c>
    </row>
    <row r="29" spans="1:11" ht="13.5" thickBot="1">
      <c r="A29" s="24">
        <v>942</v>
      </c>
      <c r="B29" s="24">
        <v>6171</v>
      </c>
      <c r="C29" s="24">
        <v>5021</v>
      </c>
      <c r="D29" s="24">
        <v>15045</v>
      </c>
      <c r="E29" s="24">
        <v>104100077</v>
      </c>
      <c r="F29" s="24" t="s">
        <v>203</v>
      </c>
      <c r="G29" s="77">
        <v>0</v>
      </c>
      <c r="H29" s="77">
        <v>15.8</v>
      </c>
      <c r="I29" s="77">
        <v>15.8</v>
      </c>
      <c r="J29" s="67">
        <v>0</v>
      </c>
      <c r="K29" s="67">
        <f t="shared" si="2"/>
        <v>100</v>
      </c>
    </row>
    <row r="30" spans="1:11" ht="12.75" hidden="1">
      <c r="A30" s="24">
        <v>942</v>
      </c>
      <c r="B30" s="24">
        <v>6171</v>
      </c>
      <c r="C30" s="24">
        <v>5031</v>
      </c>
      <c r="D30" s="24">
        <v>15045</v>
      </c>
      <c r="E30" s="24">
        <v>104100077</v>
      </c>
      <c r="F30" s="24" t="s">
        <v>65</v>
      </c>
      <c r="G30" s="77">
        <v>0</v>
      </c>
      <c r="H30" s="77"/>
      <c r="I30" s="77"/>
      <c r="J30" s="77">
        <v>0</v>
      </c>
      <c r="K30" s="67" t="e">
        <f t="shared" si="2"/>
        <v>#DIV/0!</v>
      </c>
    </row>
    <row r="31" spans="1:11" ht="13.5" hidden="1" thickBot="1">
      <c r="A31" s="40">
        <v>942</v>
      </c>
      <c r="B31" s="40">
        <v>6171</v>
      </c>
      <c r="C31" s="40">
        <v>5032</v>
      </c>
      <c r="D31" s="24">
        <v>15045</v>
      </c>
      <c r="E31" s="24">
        <v>104100077</v>
      </c>
      <c r="F31" s="40" t="s">
        <v>11</v>
      </c>
      <c r="G31" s="63">
        <v>0</v>
      </c>
      <c r="H31" s="542"/>
      <c r="I31" s="63"/>
      <c r="J31" s="310">
        <v>0</v>
      </c>
      <c r="K31" s="542" t="e">
        <f t="shared" si="2"/>
        <v>#DIV/0!</v>
      </c>
    </row>
    <row r="32" spans="1:11" ht="15" customHeight="1" thickBot="1">
      <c r="A32" s="429" t="s">
        <v>127</v>
      </c>
      <c r="B32" s="10"/>
      <c r="C32" s="10"/>
      <c r="D32" s="10"/>
      <c r="E32" s="10"/>
      <c r="F32" s="10"/>
      <c r="G32" s="549">
        <f>SUM(G25:G31)</f>
        <v>0</v>
      </c>
      <c r="H32" s="549">
        <f>SUM(H25:H31)</f>
        <v>25</v>
      </c>
      <c r="I32" s="549">
        <f>SUM(I25:I31)</f>
        <v>24.130000000000003</v>
      </c>
      <c r="J32" s="550">
        <v>0</v>
      </c>
      <c r="K32" s="425">
        <f t="shared" si="2"/>
        <v>96.52000000000001</v>
      </c>
    </row>
    <row r="33" spans="1:11" ht="9" customHeight="1" thickBot="1">
      <c r="A33" s="292"/>
      <c r="B33" s="15"/>
      <c r="C33" s="15"/>
      <c r="D33" s="15"/>
      <c r="E33" s="15"/>
      <c r="F33" s="15"/>
      <c r="G33" s="68"/>
      <c r="H33" s="68"/>
      <c r="I33" s="68"/>
      <c r="J33" s="540"/>
      <c r="K33" s="98"/>
    </row>
    <row r="34" spans="1:11" ht="19.5" customHeight="1" thickBot="1">
      <c r="A34" s="736" t="s">
        <v>276</v>
      </c>
      <c r="B34" s="712"/>
      <c r="C34" s="712"/>
      <c r="D34" s="712"/>
      <c r="E34" s="712"/>
      <c r="F34" s="737"/>
      <c r="G34" s="543">
        <f>SUM(G12,G22,G32)</f>
        <v>0</v>
      </c>
      <c r="H34" s="543">
        <f>SUM(H12,H22,H32)</f>
        <v>500.79999999999995</v>
      </c>
      <c r="I34" s="543">
        <f>SUM(I12,I22,I32)</f>
        <v>482.76</v>
      </c>
      <c r="J34" s="243">
        <v>0</v>
      </c>
      <c r="K34" s="243">
        <f>I34/H34%</f>
        <v>96.39776357827478</v>
      </c>
    </row>
    <row r="35" spans="1:11" ht="14.25" customHeight="1">
      <c r="A35" s="32"/>
      <c r="B35" s="30"/>
      <c r="C35" s="30"/>
      <c r="D35" s="30"/>
      <c r="E35" s="30"/>
      <c r="F35" s="30"/>
      <c r="G35" s="544"/>
      <c r="H35" s="544"/>
      <c r="I35" s="544"/>
      <c r="J35" s="269"/>
      <c r="K35" s="269"/>
    </row>
    <row r="36" spans="1:11" ht="12.75">
      <c r="A36" s="340" t="s">
        <v>434</v>
      </c>
      <c r="B36" s="271"/>
      <c r="C36" s="271"/>
      <c r="D36" s="271"/>
      <c r="E36" s="271"/>
      <c r="F36" s="271"/>
      <c r="G36" s="66"/>
      <c r="H36" s="66"/>
      <c r="I36" s="66"/>
      <c r="J36" s="21"/>
      <c r="K36" s="21"/>
    </row>
    <row r="37" spans="1:11" ht="53.25" customHeight="1">
      <c r="A37" s="725" t="s">
        <v>860</v>
      </c>
      <c r="B37" s="726"/>
      <c r="C37" s="726"/>
      <c r="D37" s="726"/>
      <c r="E37" s="726"/>
      <c r="F37" s="726"/>
      <c r="G37" s="715"/>
      <c r="H37" s="715"/>
      <c r="I37" s="715"/>
      <c r="J37" s="715"/>
      <c r="K37" s="715"/>
    </row>
    <row r="38" spans="1:11" ht="14.25" customHeight="1">
      <c r="A38" s="321"/>
      <c r="B38" s="321"/>
      <c r="C38" s="21"/>
      <c r="D38" s="21"/>
      <c r="E38" s="21"/>
      <c r="F38" s="21"/>
      <c r="G38" s="21"/>
      <c r="H38" s="21"/>
      <c r="I38" s="21"/>
      <c r="J38" s="21"/>
      <c r="K38" s="21"/>
    </row>
    <row r="39" spans="1:11" ht="12.75">
      <c r="A39" s="54"/>
      <c r="B39" s="21"/>
      <c r="C39" s="21"/>
      <c r="D39" s="21"/>
      <c r="E39" s="21"/>
      <c r="F39" s="21"/>
      <c r="G39" s="21"/>
      <c r="H39" s="21"/>
      <c r="I39" s="21"/>
      <c r="J39" s="21"/>
      <c r="K39" s="21"/>
    </row>
    <row r="40" spans="1:11" ht="12.75">
      <c r="A40" s="43"/>
      <c r="B40" s="23"/>
      <c r="C40" s="23"/>
      <c r="D40" s="23"/>
      <c r="E40" s="23"/>
      <c r="F40" s="23"/>
      <c r="G40" s="66"/>
      <c r="H40" s="66"/>
      <c r="I40" s="66"/>
      <c r="J40" s="336"/>
      <c r="K40" s="336"/>
    </row>
    <row r="41" ht="12.75">
      <c r="F41" s="15"/>
    </row>
    <row r="42" ht="12.75">
      <c r="F42" s="15"/>
    </row>
  </sheetData>
  <sheetProtection/>
  <mergeCells count="4">
    <mergeCell ref="A12:F12"/>
    <mergeCell ref="A22:F22"/>
    <mergeCell ref="A34:F34"/>
    <mergeCell ref="A37:K37"/>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19.xml><?xml version="1.0" encoding="utf-8"?>
<worksheet xmlns="http://schemas.openxmlformats.org/spreadsheetml/2006/main" xmlns:r="http://schemas.openxmlformats.org/officeDocument/2006/relationships">
  <dimension ref="A1:K43"/>
  <sheetViews>
    <sheetView zoomScalePageLayoutView="0" workbookViewId="0" topLeftCell="A1">
      <selection activeCell="N14" sqref="N14"/>
    </sheetView>
  </sheetViews>
  <sheetFormatPr defaultColWidth="9.00390625" defaultRowHeight="12.75"/>
  <cols>
    <col min="1" max="1" width="4.625" style="0" customWidth="1"/>
    <col min="2" max="3" width="5.625" style="0" customWidth="1"/>
    <col min="4" max="4" width="6.50390625" style="0" customWidth="1"/>
    <col min="5" max="5" width="9.875" style="0" customWidth="1"/>
    <col min="6" max="6" width="42.625" style="0" customWidth="1"/>
    <col min="7" max="7" width="10.375" style="0" customWidth="1"/>
    <col min="8" max="8" width="10.00390625" style="0" customWidth="1"/>
    <col min="9" max="9" width="16.00390625" style="0" customWidth="1"/>
  </cols>
  <sheetData>
    <row r="1" spans="1:11" ht="19.5" customHeight="1">
      <c r="A1" s="321" t="s">
        <v>591</v>
      </c>
      <c r="B1" s="321"/>
      <c r="C1" s="21"/>
      <c r="D1" s="21"/>
      <c r="E1" s="21"/>
      <c r="F1" s="21"/>
      <c r="G1" s="21"/>
      <c r="H1" s="21"/>
      <c r="I1" s="21"/>
      <c r="J1" s="21"/>
      <c r="K1" s="21"/>
    </row>
    <row r="2" spans="1:11" ht="8.25" customHeight="1">
      <c r="A2" s="321"/>
      <c r="B2" s="321"/>
      <c r="C2" s="21"/>
      <c r="D2" s="21"/>
      <c r="E2" s="21"/>
      <c r="F2" s="21"/>
      <c r="G2" s="21"/>
      <c r="H2" s="21"/>
      <c r="I2" s="21"/>
      <c r="J2" s="21"/>
      <c r="K2" s="21"/>
    </row>
    <row r="3" spans="1:11" ht="19.5" customHeight="1" thickBot="1">
      <c r="A3" s="43" t="s">
        <v>518</v>
      </c>
      <c r="B3" s="23"/>
      <c r="C3" s="23"/>
      <c r="D3" s="23"/>
      <c r="E3" s="23"/>
      <c r="F3" s="23"/>
      <c r="G3" s="66"/>
      <c r="H3" s="66"/>
      <c r="I3" s="66"/>
      <c r="J3" s="336"/>
      <c r="K3" s="336"/>
    </row>
    <row r="4" spans="1:11" ht="14.25" customHeight="1" thickBot="1">
      <c r="A4" s="8" t="s">
        <v>224</v>
      </c>
      <c r="B4" s="4" t="s">
        <v>225</v>
      </c>
      <c r="C4" s="4" t="s">
        <v>34</v>
      </c>
      <c r="D4" s="4" t="s">
        <v>269</v>
      </c>
      <c r="E4" s="4" t="s">
        <v>270</v>
      </c>
      <c r="F4" s="26" t="s">
        <v>271</v>
      </c>
      <c r="G4" s="19" t="s">
        <v>241</v>
      </c>
      <c r="H4" s="19" t="s">
        <v>242</v>
      </c>
      <c r="I4" s="19" t="s">
        <v>243</v>
      </c>
      <c r="J4" s="209" t="s">
        <v>244</v>
      </c>
      <c r="K4" s="209" t="s">
        <v>245</v>
      </c>
    </row>
    <row r="5" spans="1:11" ht="14.25" customHeight="1">
      <c r="A5" s="24">
        <v>940</v>
      </c>
      <c r="B5" s="24">
        <v>6171</v>
      </c>
      <c r="C5" s="24">
        <v>5139</v>
      </c>
      <c r="D5" s="24">
        <v>15333</v>
      </c>
      <c r="E5" s="24">
        <v>104113013</v>
      </c>
      <c r="F5" s="24" t="s">
        <v>579</v>
      </c>
      <c r="G5" s="77">
        <v>0</v>
      </c>
      <c r="H5" s="77">
        <v>18</v>
      </c>
      <c r="I5" s="77">
        <v>17.86</v>
      </c>
      <c r="J5" s="77">
        <v>0</v>
      </c>
      <c r="K5" s="67">
        <f aca="true" t="shared" si="0" ref="K5:K13">I5/H5%</f>
        <v>99.22222222222223</v>
      </c>
    </row>
    <row r="6" spans="1:11" ht="14.25" customHeight="1">
      <c r="A6" s="24">
        <v>940</v>
      </c>
      <c r="B6" s="24">
        <v>6171</v>
      </c>
      <c r="C6" s="24">
        <v>5169</v>
      </c>
      <c r="D6" s="24">
        <v>15333</v>
      </c>
      <c r="E6" s="24">
        <v>104113013</v>
      </c>
      <c r="F6" s="24" t="s">
        <v>24</v>
      </c>
      <c r="G6" s="77">
        <v>0</v>
      </c>
      <c r="H6" s="77">
        <v>808.8</v>
      </c>
      <c r="I6" s="77">
        <v>749.18</v>
      </c>
      <c r="J6" s="77">
        <v>0</v>
      </c>
      <c r="K6" s="67">
        <f t="shared" si="0"/>
        <v>92.62858555885262</v>
      </c>
    </row>
    <row r="7" spans="1:11" ht="12.75" hidden="1">
      <c r="A7" s="24">
        <v>940</v>
      </c>
      <c r="B7" s="24">
        <v>6171</v>
      </c>
      <c r="C7" s="24">
        <v>5172</v>
      </c>
      <c r="D7" s="24">
        <v>10859</v>
      </c>
      <c r="E7" s="24">
        <v>104113013</v>
      </c>
      <c r="F7" s="24" t="s">
        <v>209</v>
      </c>
      <c r="G7" s="77">
        <v>0</v>
      </c>
      <c r="H7" s="77"/>
      <c r="I7" s="77">
        <v>0</v>
      </c>
      <c r="J7" s="77">
        <v>0</v>
      </c>
      <c r="K7" s="67" t="e">
        <f t="shared" si="0"/>
        <v>#DIV/0!</v>
      </c>
    </row>
    <row r="8" spans="1:11" ht="12.75" hidden="1">
      <c r="A8" s="24">
        <v>940</v>
      </c>
      <c r="B8" s="24">
        <v>6171</v>
      </c>
      <c r="C8" s="24">
        <v>5175</v>
      </c>
      <c r="D8" s="24">
        <v>10859</v>
      </c>
      <c r="E8" s="24">
        <v>104113013</v>
      </c>
      <c r="F8" s="24" t="s">
        <v>212</v>
      </c>
      <c r="G8" s="77">
        <v>0</v>
      </c>
      <c r="H8" s="77"/>
      <c r="I8" s="77">
        <v>0</v>
      </c>
      <c r="J8" s="67">
        <v>0</v>
      </c>
      <c r="K8" s="67">
        <v>0</v>
      </c>
    </row>
    <row r="9" spans="1:11" ht="12.75" hidden="1">
      <c r="A9" s="24">
        <v>940</v>
      </c>
      <c r="B9" s="24">
        <v>6171</v>
      </c>
      <c r="C9" s="24">
        <v>5194</v>
      </c>
      <c r="D9" s="24">
        <v>10859</v>
      </c>
      <c r="E9" s="24">
        <v>104113013</v>
      </c>
      <c r="F9" s="24" t="s">
        <v>213</v>
      </c>
      <c r="G9" s="77">
        <v>0</v>
      </c>
      <c r="H9" s="77"/>
      <c r="I9" s="77">
        <v>0</v>
      </c>
      <c r="J9" s="67">
        <v>0</v>
      </c>
      <c r="K9" s="67" t="e">
        <f t="shared" si="0"/>
        <v>#DIV/0!</v>
      </c>
    </row>
    <row r="10" spans="1:11" ht="12.75">
      <c r="A10" s="24">
        <v>942</v>
      </c>
      <c r="B10" s="24">
        <v>6171</v>
      </c>
      <c r="C10" s="24">
        <v>5021</v>
      </c>
      <c r="D10" s="24">
        <v>15333</v>
      </c>
      <c r="E10" s="24">
        <v>104113013</v>
      </c>
      <c r="F10" s="24" t="s">
        <v>203</v>
      </c>
      <c r="G10" s="77">
        <v>0</v>
      </c>
      <c r="H10" s="77">
        <v>58.2</v>
      </c>
      <c r="I10" s="77">
        <v>58.14</v>
      </c>
      <c r="J10" s="67">
        <v>0</v>
      </c>
      <c r="K10" s="67">
        <f t="shared" si="0"/>
        <v>99.89690721649484</v>
      </c>
    </row>
    <row r="11" spans="1:11" ht="12.75">
      <c r="A11" s="24">
        <v>942</v>
      </c>
      <c r="B11" s="24">
        <v>6171</v>
      </c>
      <c r="C11" s="24">
        <v>5031</v>
      </c>
      <c r="D11" s="24">
        <v>15333</v>
      </c>
      <c r="E11" s="24">
        <v>104113013</v>
      </c>
      <c r="F11" s="24" t="s">
        <v>65</v>
      </c>
      <c r="G11" s="77">
        <v>0</v>
      </c>
      <c r="H11" s="77">
        <v>14.5</v>
      </c>
      <c r="I11" s="77">
        <v>14.42</v>
      </c>
      <c r="J11" s="77">
        <v>0</v>
      </c>
      <c r="K11" s="67">
        <f t="shared" si="0"/>
        <v>99.44827586206897</v>
      </c>
    </row>
    <row r="12" spans="1:11" ht="13.5" thickBot="1">
      <c r="A12" s="2">
        <v>942</v>
      </c>
      <c r="B12" s="2">
        <v>6171</v>
      </c>
      <c r="C12" s="2">
        <v>5032</v>
      </c>
      <c r="D12" s="2">
        <v>15333</v>
      </c>
      <c r="E12" s="2">
        <v>104113013</v>
      </c>
      <c r="F12" s="2" t="s">
        <v>11</v>
      </c>
      <c r="G12" s="62">
        <v>0</v>
      </c>
      <c r="H12" s="77">
        <v>5.3</v>
      </c>
      <c r="I12" s="62">
        <v>5.23</v>
      </c>
      <c r="J12" s="246">
        <v>0</v>
      </c>
      <c r="K12" s="67">
        <f t="shared" si="0"/>
        <v>98.67924528301887</v>
      </c>
    </row>
    <row r="13" spans="1:11" ht="14.25" customHeight="1" thickBot="1">
      <c r="A13" s="733" t="s">
        <v>127</v>
      </c>
      <c r="B13" s="734"/>
      <c r="C13" s="734"/>
      <c r="D13" s="734"/>
      <c r="E13" s="734"/>
      <c r="F13" s="735"/>
      <c r="G13" s="385">
        <f>SUM(G5:G12)</f>
        <v>0</v>
      </c>
      <c r="H13" s="385">
        <f>SUM(H5:H12)</f>
        <v>904.8</v>
      </c>
      <c r="I13" s="385">
        <f>SUM(I5:I12)</f>
        <v>844.8299999999999</v>
      </c>
      <c r="J13" s="550">
        <v>0</v>
      </c>
      <c r="K13" s="425">
        <f t="shared" si="0"/>
        <v>93.37201591511935</v>
      </c>
    </row>
    <row r="14" spans="1:11" ht="18.75" customHeight="1" thickBot="1">
      <c r="A14" s="43" t="s">
        <v>519</v>
      </c>
      <c r="B14" s="539"/>
      <c r="C14" s="539"/>
      <c r="D14" s="539"/>
      <c r="E14" s="539"/>
      <c r="F14" s="539"/>
      <c r="G14" s="98"/>
      <c r="H14" s="98"/>
      <c r="I14" s="98"/>
      <c r="J14" s="540"/>
      <c r="K14" s="98"/>
    </row>
    <row r="15" spans="1:11" ht="15" customHeight="1" thickBot="1">
      <c r="A15" s="8" t="s">
        <v>224</v>
      </c>
      <c r="B15" s="4" t="s">
        <v>225</v>
      </c>
      <c r="C15" s="4" t="s">
        <v>34</v>
      </c>
      <c r="D15" s="4" t="s">
        <v>269</v>
      </c>
      <c r="E15" s="4" t="s">
        <v>270</v>
      </c>
      <c r="F15" s="26" t="s">
        <v>271</v>
      </c>
      <c r="G15" s="19" t="s">
        <v>241</v>
      </c>
      <c r="H15" s="19" t="s">
        <v>242</v>
      </c>
      <c r="I15" s="19" t="s">
        <v>243</v>
      </c>
      <c r="J15" s="209" t="s">
        <v>244</v>
      </c>
      <c r="K15" s="209" t="s">
        <v>245</v>
      </c>
    </row>
    <row r="16" spans="1:11" ht="14.25" customHeight="1">
      <c r="A16" s="24">
        <v>940</v>
      </c>
      <c r="B16" s="24">
        <v>6171</v>
      </c>
      <c r="C16" s="24">
        <v>5139</v>
      </c>
      <c r="D16" s="24">
        <v>15333</v>
      </c>
      <c r="E16" s="24">
        <v>104513013</v>
      </c>
      <c r="F16" s="24" t="s">
        <v>579</v>
      </c>
      <c r="G16" s="77">
        <v>0</v>
      </c>
      <c r="H16" s="77">
        <v>20</v>
      </c>
      <c r="I16" s="77">
        <v>19.84</v>
      </c>
      <c r="J16" s="77">
        <v>0</v>
      </c>
      <c r="K16" s="77">
        <f aca="true" t="shared" si="1" ref="K16:K24">I16/H16%</f>
        <v>99.19999999999999</v>
      </c>
    </row>
    <row r="17" spans="1:11" ht="14.25" customHeight="1">
      <c r="A17" s="24">
        <v>940</v>
      </c>
      <c r="B17" s="24">
        <v>6171</v>
      </c>
      <c r="C17" s="24">
        <v>5169</v>
      </c>
      <c r="D17" s="24">
        <v>15333</v>
      </c>
      <c r="E17" s="24">
        <v>104513013</v>
      </c>
      <c r="F17" s="24" t="s">
        <v>24</v>
      </c>
      <c r="G17" s="77">
        <v>0</v>
      </c>
      <c r="H17" s="77">
        <v>898.8</v>
      </c>
      <c r="I17" s="77">
        <v>832.47</v>
      </c>
      <c r="J17" s="77">
        <v>0</v>
      </c>
      <c r="K17" s="77">
        <f t="shared" si="1"/>
        <v>92.62016021361816</v>
      </c>
    </row>
    <row r="18" spans="1:11" ht="12.75" hidden="1">
      <c r="A18" s="24">
        <v>940</v>
      </c>
      <c r="B18" s="24">
        <v>6171</v>
      </c>
      <c r="C18" s="24">
        <v>5172</v>
      </c>
      <c r="D18" s="24">
        <v>10859</v>
      </c>
      <c r="E18" s="24">
        <v>104513013</v>
      </c>
      <c r="F18" s="24" t="s">
        <v>209</v>
      </c>
      <c r="G18" s="77">
        <v>0</v>
      </c>
      <c r="H18" s="77"/>
      <c r="I18" s="77"/>
      <c r="J18" s="77">
        <v>0</v>
      </c>
      <c r="K18" s="67" t="e">
        <f t="shared" si="1"/>
        <v>#DIV/0!</v>
      </c>
    </row>
    <row r="19" spans="1:11" ht="12.75" hidden="1">
      <c r="A19" s="24">
        <v>940</v>
      </c>
      <c r="B19" s="24">
        <v>6171</v>
      </c>
      <c r="C19" s="24">
        <v>5175</v>
      </c>
      <c r="D19" s="24">
        <v>10859</v>
      </c>
      <c r="E19" s="24">
        <v>104513013</v>
      </c>
      <c r="F19" s="24" t="s">
        <v>212</v>
      </c>
      <c r="G19" s="77">
        <v>0</v>
      </c>
      <c r="H19" s="77"/>
      <c r="I19" s="77"/>
      <c r="J19" s="67">
        <v>0</v>
      </c>
      <c r="K19" s="67">
        <v>0</v>
      </c>
    </row>
    <row r="20" spans="1:11" ht="12.75" hidden="1">
      <c r="A20" s="24">
        <v>940</v>
      </c>
      <c r="B20" s="24">
        <v>6171</v>
      </c>
      <c r="C20" s="24">
        <v>5194</v>
      </c>
      <c r="D20" s="24">
        <v>10859</v>
      </c>
      <c r="E20" s="24">
        <v>104513013</v>
      </c>
      <c r="F20" s="24" t="s">
        <v>213</v>
      </c>
      <c r="G20" s="77">
        <v>0</v>
      </c>
      <c r="H20" s="77"/>
      <c r="I20" s="77"/>
      <c r="J20" s="67">
        <v>0</v>
      </c>
      <c r="K20" s="67" t="e">
        <f t="shared" si="1"/>
        <v>#DIV/0!</v>
      </c>
    </row>
    <row r="21" spans="1:11" ht="12.75">
      <c r="A21" s="24">
        <v>942</v>
      </c>
      <c r="B21" s="24">
        <v>6171</v>
      </c>
      <c r="C21" s="24">
        <v>5021</v>
      </c>
      <c r="D21" s="24">
        <v>15333</v>
      </c>
      <c r="E21" s="24">
        <v>104513013</v>
      </c>
      <c r="F21" s="24" t="s">
        <v>203</v>
      </c>
      <c r="G21" s="77">
        <v>0</v>
      </c>
      <c r="H21" s="77">
        <v>64.6</v>
      </c>
      <c r="I21" s="77">
        <v>64.6</v>
      </c>
      <c r="J21" s="67">
        <v>0</v>
      </c>
      <c r="K21" s="67">
        <f t="shared" si="1"/>
        <v>100</v>
      </c>
    </row>
    <row r="22" spans="1:11" ht="12.75">
      <c r="A22" s="24">
        <v>942</v>
      </c>
      <c r="B22" s="24">
        <v>6171</v>
      </c>
      <c r="C22" s="24">
        <v>5031</v>
      </c>
      <c r="D22" s="24">
        <v>15333</v>
      </c>
      <c r="E22" s="24">
        <v>104513013</v>
      </c>
      <c r="F22" s="24" t="s">
        <v>65</v>
      </c>
      <c r="G22" s="77">
        <v>0</v>
      </c>
      <c r="H22" s="77">
        <v>16.1</v>
      </c>
      <c r="I22" s="77">
        <v>16.02</v>
      </c>
      <c r="J22" s="77">
        <v>0</v>
      </c>
      <c r="K22" s="67">
        <f t="shared" si="1"/>
        <v>99.5031055900621</v>
      </c>
    </row>
    <row r="23" spans="1:11" ht="13.5" thickBot="1">
      <c r="A23" s="6">
        <v>942</v>
      </c>
      <c r="B23" s="6">
        <v>6171</v>
      </c>
      <c r="C23" s="6">
        <v>5032</v>
      </c>
      <c r="D23" s="24">
        <v>15333</v>
      </c>
      <c r="E23" s="6">
        <v>104513013</v>
      </c>
      <c r="F23" s="6" t="s">
        <v>11</v>
      </c>
      <c r="G23" s="74">
        <v>0</v>
      </c>
      <c r="H23" s="294">
        <v>5.9</v>
      </c>
      <c r="I23" s="74">
        <v>5.81</v>
      </c>
      <c r="J23" s="77">
        <v>0</v>
      </c>
      <c r="K23" s="331">
        <f t="shared" si="1"/>
        <v>98.47457627118642</v>
      </c>
    </row>
    <row r="24" spans="1:11" ht="14.25" customHeight="1" thickBot="1">
      <c r="A24" s="733" t="s">
        <v>127</v>
      </c>
      <c r="B24" s="734"/>
      <c r="C24" s="734"/>
      <c r="D24" s="734"/>
      <c r="E24" s="734"/>
      <c r="F24" s="735"/>
      <c r="G24" s="385">
        <f>SUM(G16:G23)</f>
        <v>0</v>
      </c>
      <c r="H24" s="385">
        <f>SUM(H16:H23)</f>
        <v>1005.4</v>
      </c>
      <c r="I24" s="385">
        <f>SUM(I16:I23)</f>
        <v>938.74</v>
      </c>
      <c r="J24" s="550">
        <v>0</v>
      </c>
      <c r="K24" s="425">
        <f t="shared" si="1"/>
        <v>93.36980306345733</v>
      </c>
    </row>
    <row r="25" spans="1:11" ht="21.75" customHeight="1" thickBot="1">
      <c r="A25" s="43" t="s">
        <v>557</v>
      </c>
      <c r="B25" s="539"/>
      <c r="C25" s="539"/>
      <c r="D25" s="539"/>
      <c r="E25" s="539"/>
      <c r="F25" s="541"/>
      <c r="G25" s="331"/>
      <c r="H25" s="331"/>
      <c r="I25" s="331"/>
      <c r="J25" s="234"/>
      <c r="K25" s="331"/>
    </row>
    <row r="26" spans="1:11" ht="13.5" thickBot="1">
      <c r="A26" s="8" t="s">
        <v>224</v>
      </c>
      <c r="B26" s="4" t="s">
        <v>225</v>
      </c>
      <c r="C26" s="4" t="s">
        <v>34</v>
      </c>
      <c r="D26" s="4" t="s">
        <v>269</v>
      </c>
      <c r="E26" s="4" t="s">
        <v>270</v>
      </c>
      <c r="F26" s="26" t="s">
        <v>271</v>
      </c>
      <c r="G26" s="19" t="s">
        <v>241</v>
      </c>
      <c r="H26" s="19" t="s">
        <v>242</v>
      </c>
      <c r="I26" s="19" t="s">
        <v>243</v>
      </c>
      <c r="J26" s="209" t="s">
        <v>244</v>
      </c>
      <c r="K26" s="209" t="s">
        <v>245</v>
      </c>
    </row>
    <row r="27" spans="1:11" ht="14.25" customHeight="1">
      <c r="A27" s="24">
        <v>940</v>
      </c>
      <c r="B27" s="24">
        <v>6171</v>
      </c>
      <c r="C27" s="24">
        <v>5139</v>
      </c>
      <c r="D27" s="24">
        <v>15333</v>
      </c>
      <c r="E27" s="24">
        <v>104100077</v>
      </c>
      <c r="F27" s="24" t="s">
        <v>579</v>
      </c>
      <c r="G27" s="77">
        <v>0</v>
      </c>
      <c r="H27" s="77">
        <v>2</v>
      </c>
      <c r="I27" s="77">
        <v>1.98</v>
      </c>
      <c r="J27" s="77">
        <v>0</v>
      </c>
      <c r="K27" s="67">
        <f aca="true" t="shared" si="2" ref="K27:K35">I27/H27%</f>
        <v>99</v>
      </c>
    </row>
    <row r="28" spans="1:11" ht="14.25" customHeight="1">
      <c r="A28" s="24">
        <v>940</v>
      </c>
      <c r="B28" s="24">
        <v>6171</v>
      </c>
      <c r="C28" s="24">
        <v>5169</v>
      </c>
      <c r="D28" s="24">
        <v>15333</v>
      </c>
      <c r="E28" s="24">
        <v>104100077</v>
      </c>
      <c r="F28" s="24" t="s">
        <v>24</v>
      </c>
      <c r="G28" s="77">
        <v>0</v>
      </c>
      <c r="H28" s="77">
        <v>89.7</v>
      </c>
      <c r="I28" s="77">
        <v>83.1</v>
      </c>
      <c r="J28" s="77">
        <v>0</v>
      </c>
      <c r="K28" s="67">
        <f t="shared" si="2"/>
        <v>92.64214046822741</v>
      </c>
    </row>
    <row r="29" spans="1:11" ht="12.75" hidden="1">
      <c r="A29" s="24">
        <v>940</v>
      </c>
      <c r="B29" s="24">
        <v>6171</v>
      </c>
      <c r="C29" s="24">
        <v>5172</v>
      </c>
      <c r="D29" s="24">
        <v>10859</v>
      </c>
      <c r="E29" s="24">
        <v>104100077</v>
      </c>
      <c r="F29" s="24" t="s">
        <v>209</v>
      </c>
      <c r="G29" s="77">
        <v>0</v>
      </c>
      <c r="H29" s="77"/>
      <c r="I29" s="77"/>
      <c r="J29" s="77">
        <v>0</v>
      </c>
      <c r="K29" s="67" t="e">
        <f t="shared" si="2"/>
        <v>#DIV/0!</v>
      </c>
    </row>
    <row r="30" spans="1:11" ht="12.75" hidden="1">
      <c r="A30" s="24">
        <v>940</v>
      </c>
      <c r="B30" s="24">
        <v>6171</v>
      </c>
      <c r="C30" s="24">
        <v>5175</v>
      </c>
      <c r="D30" s="24">
        <v>10859</v>
      </c>
      <c r="E30" s="24">
        <v>104100077</v>
      </c>
      <c r="F30" s="24" t="s">
        <v>212</v>
      </c>
      <c r="G30" s="77">
        <v>0</v>
      </c>
      <c r="H30" s="77"/>
      <c r="I30" s="77"/>
      <c r="J30" s="67">
        <v>0</v>
      </c>
      <c r="K30" s="67" t="e">
        <f t="shared" si="2"/>
        <v>#DIV/0!</v>
      </c>
    </row>
    <row r="31" spans="1:11" ht="12.75" hidden="1">
      <c r="A31" s="24">
        <v>940</v>
      </c>
      <c r="B31" s="24">
        <v>6171</v>
      </c>
      <c r="C31" s="24">
        <v>5194</v>
      </c>
      <c r="D31" s="24">
        <v>10859</v>
      </c>
      <c r="E31" s="24">
        <v>104100077</v>
      </c>
      <c r="F31" s="24" t="s">
        <v>213</v>
      </c>
      <c r="G31" s="77">
        <v>0</v>
      </c>
      <c r="H31" s="77"/>
      <c r="I31" s="77"/>
      <c r="J31" s="67">
        <v>0</v>
      </c>
      <c r="K31" s="67" t="e">
        <f t="shared" si="2"/>
        <v>#DIV/0!</v>
      </c>
    </row>
    <row r="32" spans="1:11" ht="12.75">
      <c r="A32" s="24">
        <v>942</v>
      </c>
      <c r="B32" s="24">
        <v>6171</v>
      </c>
      <c r="C32" s="24">
        <v>5021</v>
      </c>
      <c r="D32" s="24">
        <v>15333</v>
      </c>
      <c r="E32" s="24">
        <v>104100077</v>
      </c>
      <c r="F32" s="24" t="s">
        <v>203</v>
      </c>
      <c r="G32" s="77">
        <v>0</v>
      </c>
      <c r="H32" s="77">
        <v>6.5</v>
      </c>
      <c r="I32" s="77">
        <v>6.46</v>
      </c>
      <c r="J32" s="67">
        <v>0</v>
      </c>
      <c r="K32" s="67">
        <f t="shared" si="2"/>
        <v>99.38461538461539</v>
      </c>
    </row>
    <row r="33" spans="1:11" ht="12.75">
      <c r="A33" s="24">
        <v>942</v>
      </c>
      <c r="B33" s="24">
        <v>6171</v>
      </c>
      <c r="C33" s="24">
        <v>5031</v>
      </c>
      <c r="D33" s="24">
        <v>15333</v>
      </c>
      <c r="E33" s="24">
        <v>104100077</v>
      </c>
      <c r="F33" s="24" t="s">
        <v>65</v>
      </c>
      <c r="G33" s="77">
        <v>0</v>
      </c>
      <c r="H33" s="77">
        <v>1.7</v>
      </c>
      <c r="I33" s="77">
        <v>1.6</v>
      </c>
      <c r="J33" s="77">
        <v>0</v>
      </c>
      <c r="K33" s="67">
        <f t="shared" si="2"/>
        <v>94.11764705882352</v>
      </c>
    </row>
    <row r="34" spans="1:11" ht="13.5" thickBot="1">
      <c r="A34" s="40">
        <v>942</v>
      </c>
      <c r="B34" s="40">
        <v>6171</v>
      </c>
      <c r="C34" s="40">
        <v>5032</v>
      </c>
      <c r="D34" s="40">
        <v>15333</v>
      </c>
      <c r="E34" s="24">
        <v>104100077</v>
      </c>
      <c r="F34" s="40" t="s">
        <v>11</v>
      </c>
      <c r="G34" s="63">
        <v>0</v>
      </c>
      <c r="H34" s="542">
        <v>0.6</v>
      </c>
      <c r="I34" s="63">
        <v>0.58</v>
      </c>
      <c r="J34" s="310">
        <v>0</v>
      </c>
      <c r="K34" s="542">
        <f t="shared" si="2"/>
        <v>96.66666666666666</v>
      </c>
    </row>
    <row r="35" spans="1:11" ht="15" customHeight="1" thickBot="1">
      <c r="A35" s="429" t="s">
        <v>127</v>
      </c>
      <c r="B35" s="10"/>
      <c r="C35" s="10"/>
      <c r="D35" s="10"/>
      <c r="E35" s="10"/>
      <c r="F35" s="10"/>
      <c r="G35" s="511">
        <f>SUM(G27:G34)</f>
        <v>0</v>
      </c>
      <c r="H35" s="511">
        <f>SUM(H27:H34)</f>
        <v>100.5</v>
      </c>
      <c r="I35" s="511">
        <f>SUM(I27:I34)</f>
        <v>93.71999999999998</v>
      </c>
      <c r="J35" s="512">
        <v>0</v>
      </c>
      <c r="K35" s="538">
        <f t="shared" si="2"/>
        <v>93.25373134328358</v>
      </c>
    </row>
    <row r="36" spans="1:11" ht="9" customHeight="1" thickBot="1">
      <c r="A36" s="292"/>
      <c r="B36" s="15"/>
      <c r="C36" s="15"/>
      <c r="D36" s="15"/>
      <c r="E36" s="15"/>
      <c r="F36" s="15"/>
      <c r="G36" s="68"/>
      <c r="H36" s="68"/>
      <c r="I36" s="68"/>
      <c r="J36" s="540"/>
      <c r="K36" s="98"/>
    </row>
    <row r="37" spans="1:11" ht="19.5" customHeight="1" thickBot="1">
      <c r="A37" s="736" t="s">
        <v>276</v>
      </c>
      <c r="B37" s="712"/>
      <c r="C37" s="712"/>
      <c r="D37" s="712"/>
      <c r="E37" s="712"/>
      <c r="F37" s="737"/>
      <c r="G37" s="543">
        <f>SUM(G13,G24,G35)</f>
        <v>0</v>
      </c>
      <c r="H37" s="543">
        <f>SUM(H13,H24,H35)</f>
        <v>2010.6999999999998</v>
      </c>
      <c r="I37" s="543">
        <f>SUM(I13,I24,I35)</f>
        <v>1877.29</v>
      </c>
      <c r="J37" s="243">
        <v>0</v>
      </c>
      <c r="K37" s="243">
        <f>I37/H37%</f>
        <v>93.36499726463421</v>
      </c>
    </row>
    <row r="38" spans="1:11" ht="11.25" customHeight="1">
      <c r="A38" s="32"/>
      <c r="B38" s="30"/>
      <c r="C38" s="30"/>
      <c r="D38" s="30"/>
      <c r="E38" s="30"/>
      <c r="F38" s="30"/>
      <c r="G38" s="544"/>
      <c r="H38" s="544"/>
      <c r="I38" s="544"/>
      <c r="J38" s="269"/>
      <c r="K38" s="269"/>
    </row>
    <row r="39" spans="1:11" ht="12.75">
      <c r="A39" s="340" t="s">
        <v>437</v>
      </c>
      <c r="B39" s="271"/>
      <c r="C39" s="271"/>
      <c r="D39" s="271"/>
      <c r="E39" s="271"/>
      <c r="F39" s="271"/>
      <c r="G39" s="66"/>
      <c r="H39" s="66"/>
      <c r="I39" s="66"/>
      <c r="J39" s="21"/>
      <c r="K39" s="21"/>
    </row>
    <row r="40" spans="1:11" ht="54" customHeight="1">
      <c r="A40" s="725" t="s">
        <v>1034</v>
      </c>
      <c r="B40" s="726"/>
      <c r="C40" s="726"/>
      <c r="D40" s="726"/>
      <c r="E40" s="726"/>
      <c r="F40" s="726"/>
      <c r="G40" s="715"/>
      <c r="H40" s="715"/>
      <c r="I40" s="715"/>
      <c r="J40" s="715"/>
      <c r="K40" s="715"/>
    </row>
    <row r="41" spans="1:11" ht="14.25" customHeight="1">
      <c r="A41" s="321"/>
      <c r="B41" s="321"/>
      <c r="C41" s="21"/>
      <c r="D41" s="21"/>
      <c r="E41" s="21"/>
      <c r="F41" s="21"/>
      <c r="G41" s="21"/>
      <c r="H41" s="21"/>
      <c r="I41" s="21"/>
      <c r="J41" s="21"/>
      <c r="K41" s="21"/>
    </row>
    <row r="42" spans="1:11" ht="12.75">
      <c r="A42" s="54"/>
      <c r="B42" s="21"/>
      <c r="C42" s="21"/>
      <c r="D42" s="21"/>
      <c r="E42" s="21"/>
      <c r="F42" s="21"/>
      <c r="G42" s="21"/>
      <c r="H42" s="21"/>
      <c r="I42" s="21"/>
      <c r="J42" s="21"/>
      <c r="K42" s="21"/>
    </row>
    <row r="43" spans="1:11" ht="12.75">
      <c r="A43" s="43"/>
      <c r="B43" s="23"/>
      <c r="C43" s="23"/>
      <c r="D43" s="23"/>
      <c r="E43" s="23"/>
      <c r="F43" s="23"/>
      <c r="G43" s="66"/>
      <c r="H43" s="66"/>
      <c r="I43" s="66"/>
      <c r="J43" s="336"/>
      <c r="K43" s="336"/>
    </row>
  </sheetData>
  <sheetProtection/>
  <mergeCells count="4">
    <mergeCell ref="A13:F13"/>
    <mergeCell ref="A24:F24"/>
    <mergeCell ref="A37:F37"/>
    <mergeCell ref="A40:K40"/>
  </mergeCells>
  <printOptions/>
  <pageMargins left="0.7086614173228347" right="0.7086614173228347" top="0.5905511811023623" bottom="0.5905511811023623" header="0.31496062992125984" footer="0.31496062992125984"/>
  <pageSetup horizontalDpi="600" verticalDpi="600" orientation="landscape" paperSize="9" r:id="rId1"/>
  <headerFooter>
    <oddFooter>&amp;L&amp;A&amp;R&amp;P</oddFooter>
  </headerFooter>
</worksheet>
</file>

<file path=xl/worksheets/sheet2.xml><?xml version="1.0" encoding="utf-8"?>
<worksheet xmlns="http://schemas.openxmlformats.org/spreadsheetml/2006/main" xmlns:r="http://schemas.openxmlformats.org/officeDocument/2006/relationships">
  <dimension ref="A13:J41"/>
  <sheetViews>
    <sheetView zoomScalePageLayoutView="0" workbookViewId="0" topLeftCell="A7">
      <selection activeCell="E22" sqref="E22"/>
    </sheetView>
  </sheetViews>
  <sheetFormatPr defaultColWidth="9.00390625" defaultRowHeight="12.75"/>
  <cols>
    <col min="1" max="1" width="14.625" style="0" customWidth="1"/>
    <col min="2" max="2" width="6.50390625" style="0" customWidth="1"/>
    <col min="10" max="10" width="15.625" style="0" customWidth="1"/>
  </cols>
  <sheetData>
    <row r="11" ht="36" customHeight="1"/>
    <row r="13" spans="1:10" ht="30">
      <c r="A13" s="654" t="s">
        <v>759</v>
      </c>
      <c r="B13" s="654"/>
      <c r="C13" s="78"/>
      <c r="D13" s="78"/>
      <c r="E13" s="78"/>
      <c r="F13" s="78"/>
      <c r="G13" s="78"/>
      <c r="H13" s="78"/>
      <c r="I13" s="78"/>
      <c r="J13" s="78"/>
    </row>
    <row r="14" spans="1:10" ht="30">
      <c r="A14" s="654" t="s">
        <v>760</v>
      </c>
      <c r="B14" s="654"/>
      <c r="C14" s="78"/>
      <c r="D14" s="78"/>
      <c r="E14" s="78"/>
      <c r="F14" s="78"/>
      <c r="G14" s="78"/>
      <c r="H14" s="78"/>
      <c r="I14" s="78"/>
      <c r="J14" s="78"/>
    </row>
    <row r="15" spans="1:10" ht="30">
      <c r="A15" s="654" t="s">
        <v>761</v>
      </c>
      <c r="B15" s="654"/>
      <c r="C15" s="78"/>
      <c r="D15" s="78"/>
      <c r="E15" s="78"/>
      <c r="F15" s="78"/>
      <c r="G15" s="78"/>
      <c r="H15" s="78"/>
      <c r="I15" s="78"/>
      <c r="J15" s="78"/>
    </row>
    <row r="16" spans="1:10" ht="30">
      <c r="A16" s="654" t="s">
        <v>762</v>
      </c>
      <c r="B16" s="654"/>
      <c r="C16" s="78"/>
      <c r="D16" s="78"/>
      <c r="E16" s="78"/>
      <c r="F16" s="78"/>
      <c r="G16" s="78"/>
      <c r="H16" s="78"/>
      <c r="I16" s="78"/>
      <c r="J16" s="78"/>
    </row>
    <row r="17" spans="1:10" ht="30">
      <c r="A17" s="654" t="s">
        <v>938</v>
      </c>
      <c r="B17" s="654"/>
      <c r="C17" s="78"/>
      <c r="D17" s="78"/>
      <c r="E17" s="78"/>
      <c r="F17" s="78"/>
      <c r="G17" s="78"/>
      <c r="H17" s="78"/>
      <c r="I17" s="78"/>
      <c r="J17" s="78"/>
    </row>
    <row r="41" ht="12.75">
      <c r="D41" s="15"/>
    </row>
  </sheetData>
  <sheetProtection/>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&amp;L&amp;A&amp;R&amp;P</oddFooter>
  </headerFooter>
</worksheet>
</file>

<file path=xl/worksheets/sheet20.xml><?xml version="1.0" encoding="utf-8"?>
<worksheet xmlns="http://schemas.openxmlformats.org/spreadsheetml/2006/main" xmlns:r="http://schemas.openxmlformats.org/officeDocument/2006/relationships">
  <dimension ref="A1:M40"/>
  <sheetViews>
    <sheetView zoomScalePageLayoutView="0" workbookViewId="0" topLeftCell="A1">
      <selection activeCell="N26" sqref="N26"/>
    </sheetView>
  </sheetViews>
  <sheetFormatPr defaultColWidth="9.00390625" defaultRowHeight="12.75"/>
  <cols>
    <col min="1" max="1" width="6.125" style="0" customWidth="1"/>
    <col min="2" max="2" width="7.125" style="0" customWidth="1"/>
    <col min="3" max="3" width="6.625" style="0" customWidth="1"/>
    <col min="4" max="4" width="5.50390625" style="0" customWidth="1"/>
    <col min="5" max="5" width="7.875" style="0" customWidth="1"/>
    <col min="6" max="6" width="40.375" style="0" customWidth="1"/>
    <col min="7" max="7" width="10.50390625" style="0" customWidth="1"/>
    <col min="8" max="8" width="10.875" style="0" customWidth="1"/>
    <col min="9" max="9" width="13.00390625" style="0" customWidth="1"/>
    <col min="10" max="10" width="8.00390625" style="0" customWidth="1"/>
  </cols>
  <sheetData>
    <row r="1" spans="1:13" ht="15.75" customHeight="1">
      <c r="A1" s="725"/>
      <c r="B1" s="726"/>
      <c r="C1" s="726"/>
      <c r="D1" s="726"/>
      <c r="E1" s="726"/>
      <c r="F1" s="726"/>
      <c r="G1" s="715"/>
      <c r="H1" s="715"/>
      <c r="I1" s="715"/>
      <c r="J1" s="715"/>
      <c r="K1" s="715"/>
      <c r="M1" s="21"/>
    </row>
    <row r="2" spans="1:12" ht="13.5" thickBot="1">
      <c r="A2" s="493" t="s">
        <v>698</v>
      </c>
      <c r="B2" s="493"/>
      <c r="C2" s="493"/>
      <c r="D2" s="493"/>
      <c r="E2" s="493"/>
      <c r="F2" s="493"/>
      <c r="G2" s="493"/>
      <c r="H2" s="493"/>
      <c r="I2" s="493"/>
      <c r="J2" s="493"/>
      <c r="K2" s="493"/>
      <c r="L2" s="21"/>
    </row>
    <row r="3" spans="1:11" ht="13.5" thickBot="1">
      <c r="A3" s="452" t="s">
        <v>224</v>
      </c>
      <c r="B3" s="426" t="s">
        <v>225</v>
      </c>
      <c r="C3" s="426" t="s">
        <v>34</v>
      </c>
      <c r="D3" s="426" t="s">
        <v>269</v>
      </c>
      <c r="E3" s="426" t="s">
        <v>270</v>
      </c>
      <c r="F3" s="426" t="s">
        <v>271</v>
      </c>
      <c r="G3" s="426" t="s">
        <v>241</v>
      </c>
      <c r="H3" s="426" t="s">
        <v>242</v>
      </c>
      <c r="I3" s="426" t="s">
        <v>243</v>
      </c>
      <c r="J3" s="426" t="s">
        <v>244</v>
      </c>
      <c r="K3" s="453" t="s">
        <v>245</v>
      </c>
    </row>
    <row r="4" spans="1:11" ht="12.75" hidden="1">
      <c r="A4" s="24">
        <v>905</v>
      </c>
      <c r="B4" s="338">
        <v>6114</v>
      </c>
      <c r="C4" s="24">
        <v>5901</v>
      </c>
      <c r="D4" s="24">
        <v>5</v>
      </c>
      <c r="E4" s="24">
        <v>98071</v>
      </c>
      <c r="F4" s="92" t="s">
        <v>693</v>
      </c>
      <c r="G4" s="67">
        <v>0</v>
      </c>
      <c r="H4" s="67">
        <v>0</v>
      </c>
      <c r="I4" s="67">
        <v>0</v>
      </c>
      <c r="J4" s="67">
        <v>0</v>
      </c>
      <c r="K4" s="67">
        <v>0</v>
      </c>
    </row>
    <row r="5" spans="1:11" ht="12.75">
      <c r="A5" s="24">
        <v>942</v>
      </c>
      <c r="B5" s="338">
        <v>6114</v>
      </c>
      <c r="C5" s="24">
        <v>5019</v>
      </c>
      <c r="D5" s="24">
        <v>42</v>
      </c>
      <c r="E5" s="24">
        <v>98071</v>
      </c>
      <c r="F5" s="92" t="s">
        <v>344</v>
      </c>
      <c r="G5" s="67">
        <v>0</v>
      </c>
      <c r="H5" s="67">
        <v>11.2</v>
      </c>
      <c r="I5" s="67">
        <v>7.19</v>
      </c>
      <c r="J5" s="67">
        <v>0</v>
      </c>
      <c r="K5" s="88">
        <f>I5/H5%</f>
        <v>64.19642857142858</v>
      </c>
    </row>
    <row r="6" spans="1:11" ht="12.75">
      <c r="A6" s="24">
        <v>942</v>
      </c>
      <c r="B6" s="338">
        <v>6114</v>
      </c>
      <c r="C6" s="24">
        <v>5021</v>
      </c>
      <c r="D6" s="24">
        <v>42</v>
      </c>
      <c r="E6" s="24">
        <v>98071</v>
      </c>
      <c r="F6" s="24" t="s">
        <v>203</v>
      </c>
      <c r="G6" s="67">
        <v>0</v>
      </c>
      <c r="H6" s="67">
        <v>1385.7</v>
      </c>
      <c r="I6" s="67">
        <v>1345.75</v>
      </c>
      <c r="J6" s="67">
        <v>0</v>
      </c>
      <c r="K6" s="88">
        <f aca="true" t="shared" si="0" ref="K6:K21">I6/H6%</f>
        <v>97.11698058742873</v>
      </c>
    </row>
    <row r="7" spans="1:11" ht="12.75">
      <c r="A7" s="24">
        <v>942</v>
      </c>
      <c r="B7" s="338">
        <v>6114</v>
      </c>
      <c r="C7" s="24">
        <v>5029</v>
      </c>
      <c r="D7" s="24">
        <v>42</v>
      </c>
      <c r="E7" s="24">
        <v>98071</v>
      </c>
      <c r="F7" s="92" t="s">
        <v>471</v>
      </c>
      <c r="G7" s="67">
        <v>0</v>
      </c>
      <c r="H7" s="67">
        <v>2</v>
      </c>
      <c r="I7" s="67">
        <v>0</v>
      </c>
      <c r="J7" s="67">
        <v>0</v>
      </c>
      <c r="K7" s="88">
        <f t="shared" si="0"/>
        <v>0</v>
      </c>
    </row>
    <row r="8" spans="1:11" ht="12.75" hidden="1">
      <c r="A8" s="24">
        <v>942</v>
      </c>
      <c r="B8" s="338">
        <v>6114</v>
      </c>
      <c r="C8" s="24">
        <v>5031</v>
      </c>
      <c r="D8" s="24">
        <v>42</v>
      </c>
      <c r="E8" s="24">
        <v>98071</v>
      </c>
      <c r="F8" s="24" t="s">
        <v>694</v>
      </c>
      <c r="G8" s="67">
        <v>0</v>
      </c>
      <c r="H8" s="67">
        <v>0</v>
      </c>
      <c r="I8" s="67">
        <v>0</v>
      </c>
      <c r="J8" s="67">
        <v>0</v>
      </c>
      <c r="K8" s="88" t="e">
        <f t="shared" si="0"/>
        <v>#DIV/0!</v>
      </c>
    </row>
    <row r="9" spans="1:11" ht="12.75" hidden="1">
      <c r="A9" s="24">
        <v>942</v>
      </c>
      <c r="B9" s="338">
        <v>6114</v>
      </c>
      <c r="C9" s="24">
        <v>5032</v>
      </c>
      <c r="D9" s="24">
        <v>42</v>
      </c>
      <c r="E9" s="24">
        <v>98071</v>
      </c>
      <c r="F9" s="24" t="s">
        <v>695</v>
      </c>
      <c r="G9" s="67">
        <v>0</v>
      </c>
      <c r="H9" s="67">
        <v>0</v>
      </c>
      <c r="I9" s="67">
        <v>0</v>
      </c>
      <c r="J9" s="67">
        <v>0</v>
      </c>
      <c r="K9" s="88" t="e">
        <f t="shared" si="0"/>
        <v>#DIV/0!</v>
      </c>
    </row>
    <row r="10" spans="1:11" ht="12.75">
      <c r="A10" s="24">
        <v>942</v>
      </c>
      <c r="B10" s="338">
        <v>6114</v>
      </c>
      <c r="C10" s="24">
        <v>5039</v>
      </c>
      <c r="D10" s="24">
        <v>42</v>
      </c>
      <c r="E10" s="24">
        <v>98071</v>
      </c>
      <c r="F10" s="24" t="s">
        <v>696</v>
      </c>
      <c r="G10" s="67">
        <v>0</v>
      </c>
      <c r="H10" s="67">
        <v>3.5</v>
      </c>
      <c r="I10" s="67">
        <v>2.43</v>
      </c>
      <c r="J10" s="67">
        <v>0</v>
      </c>
      <c r="K10" s="88">
        <f t="shared" si="0"/>
        <v>69.42857142857143</v>
      </c>
    </row>
    <row r="11" spans="1:11" ht="12.75">
      <c r="A11" s="24">
        <v>925</v>
      </c>
      <c r="B11" s="338">
        <v>6114</v>
      </c>
      <c r="C11" s="24">
        <v>5137</v>
      </c>
      <c r="D11" s="24">
        <v>25</v>
      </c>
      <c r="E11" s="24">
        <v>98071</v>
      </c>
      <c r="F11" s="36" t="s">
        <v>758</v>
      </c>
      <c r="G11" s="67">
        <v>0</v>
      </c>
      <c r="H11" s="67">
        <v>77</v>
      </c>
      <c r="I11" s="67">
        <v>76.28</v>
      </c>
      <c r="J11" s="67">
        <v>0</v>
      </c>
      <c r="K11" s="88">
        <f t="shared" si="0"/>
        <v>99.06493506493507</v>
      </c>
    </row>
    <row r="12" spans="1:13" ht="12.75">
      <c r="A12" s="24">
        <v>925</v>
      </c>
      <c r="B12" s="338">
        <v>6114</v>
      </c>
      <c r="C12" s="24">
        <v>5139</v>
      </c>
      <c r="D12" s="24">
        <v>25</v>
      </c>
      <c r="E12" s="24">
        <v>98071</v>
      </c>
      <c r="F12" s="36" t="s">
        <v>166</v>
      </c>
      <c r="G12" s="67">
        <v>0</v>
      </c>
      <c r="H12" s="67">
        <v>75</v>
      </c>
      <c r="I12" s="67">
        <v>61.8</v>
      </c>
      <c r="J12" s="67">
        <v>0</v>
      </c>
      <c r="K12" s="88">
        <f t="shared" si="0"/>
        <v>82.39999999999999</v>
      </c>
      <c r="M12" s="98"/>
    </row>
    <row r="13" spans="1:11" ht="12.75">
      <c r="A13" s="24">
        <v>925</v>
      </c>
      <c r="B13" s="338">
        <v>6114</v>
      </c>
      <c r="C13" s="24">
        <v>5156</v>
      </c>
      <c r="D13" s="24">
        <v>25</v>
      </c>
      <c r="E13" s="24">
        <v>98071</v>
      </c>
      <c r="F13" s="36" t="s">
        <v>62</v>
      </c>
      <c r="G13" s="67">
        <v>0</v>
      </c>
      <c r="H13" s="67">
        <v>10</v>
      </c>
      <c r="I13" s="67">
        <v>10</v>
      </c>
      <c r="J13" s="67">
        <v>0</v>
      </c>
      <c r="K13" s="88">
        <f t="shared" si="0"/>
        <v>100</v>
      </c>
    </row>
    <row r="14" spans="1:13" ht="12.75">
      <c r="A14" s="24">
        <v>925</v>
      </c>
      <c r="B14" s="338">
        <v>6114</v>
      </c>
      <c r="C14" s="24">
        <v>5164</v>
      </c>
      <c r="D14" s="24">
        <v>25</v>
      </c>
      <c r="E14" s="24">
        <v>98071</v>
      </c>
      <c r="F14" s="36" t="s">
        <v>53</v>
      </c>
      <c r="G14" s="67">
        <v>0</v>
      </c>
      <c r="H14" s="67">
        <v>10</v>
      </c>
      <c r="I14" s="67">
        <v>10</v>
      </c>
      <c r="J14" s="67">
        <v>0</v>
      </c>
      <c r="K14" s="88">
        <f t="shared" si="0"/>
        <v>100</v>
      </c>
      <c r="M14" s="21"/>
    </row>
    <row r="15" spans="1:13" ht="12.75">
      <c r="A15" s="24">
        <v>925</v>
      </c>
      <c r="B15" s="338">
        <v>6114</v>
      </c>
      <c r="C15" s="24">
        <v>5169</v>
      </c>
      <c r="D15" s="24">
        <v>25</v>
      </c>
      <c r="E15" s="24">
        <v>98071</v>
      </c>
      <c r="F15" s="36" t="s">
        <v>24</v>
      </c>
      <c r="G15" s="67">
        <v>0</v>
      </c>
      <c r="H15" s="67">
        <v>40</v>
      </c>
      <c r="I15" s="67">
        <v>22.5</v>
      </c>
      <c r="J15" s="67">
        <v>0</v>
      </c>
      <c r="K15" s="88">
        <f t="shared" si="0"/>
        <v>56.25</v>
      </c>
      <c r="M15" s="23"/>
    </row>
    <row r="16" spans="1:13" ht="12.75">
      <c r="A16" s="24">
        <v>925</v>
      </c>
      <c r="B16" s="338">
        <v>6114</v>
      </c>
      <c r="C16" s="24">
        <v>5171</v>
      </c>
      <c r="D16" s="24">
        <v>25</v>
      </c>
      <c r="E16" s="24">
        <v>98071</v>
      </c>
      <c r="F16" s="24" t="s">
        <v>13</v>
      </c>
      <c r="G16" s="77">
        <v>0</v>
      </c>
      <c r="H16" s="77">
        <v>30</v>
      </c>
      <c r="I16" s="77">
        <v>29.46</v>
      </c>
      <c r="J16" s="77">
        <v>0</v>
      </c>
      <c r="K16" s="88">
        <f t="shared" si="0"/>
        <v>98.2</v>
      </c>
      <c r="M16" s="21"/>
    </row>
    <row r="17" spans="1:13" ht="12.75">
      <c r="A17" s="24">
        <v>950</v>
      </c>
      <c r="B17" s="338">
        <v>6114</v>
      </c>
      <c r="C17" s="24">
        <v>5151</v>
      </c>
      <c r="D17" s="24">
        <v>50</v>
      </c>
      <c r="E17" s="24">
        <v>98071</v>
      </c>
      <c r="F17" s="24" t="s">
        <v>112</v>
      </c>
      <c r="G17" s="77">
        <v>0</v>
      </c>
      <c r="H17" s="77">
        <v>20.5</v>
      </c>
      <c r="I17" s="77">
        <v>20.44</v>
      </c>
      <c r="J17" s="77">
        <v>0</v>
      </c>
      <c r="K17" s="88">
        <f t="shared" si="0"/>
        <v>99.70731707317074</v>
      </c>
      <c r="M17" s="21"/>
    </row>
    <row r="18" spans="1:13" ht="12.75">
      <c r="A18" s="24">
        <v>950</v>
      </c>
      <c r="B18" s="338">
        <v>6114</v>
      </c>
      <c r="C18" s="24">
        <v>5152</v>
      </c>
      <c r="D18" s="24">
        <v>50</v>
      </c>
      <c r="E18" s="24">
        <v>98071</v>
      </c>
      <c r="F18" s="24" t="s">
        <v>113</v>
      </c>
      <c r="G18" s="77">
        <v>0</v>
      </c>
      <c r="H18" s="77">
        <v>32.3</v>
      </c>
      <c r="I18" s="77">
        <v>32.27</v>
      </c>
      <c r="J18" s="77">
        <v>0</v>
      </c>
      <c r="K18" s="88">
        <f t="shared" si="0"/>
        <v>99.90712074303408</v>
      </c>
      <c r="M18" s="21"/>
    </row>
    <row r="19" spans="1:13" ht="12.75">
      <c r="A19" s="24">
        <v>950</v>
      </c>
      <c r="B19" s="338">
        <v>6114</v>
      </c>
      <c r="C19" s="24">
        <v>5154</v>
      </c>
      <c r="D19" s="24">
        <v>50</v>
      </c>
      <c r="E19" s="24">
        <v>98071</v>
      </c>
      <c r="F19" s="24" t="s">
        <v>114</v>
      </c>
      <c r="G19" s="77">
        <v>0</v>
      </c>
      <c r="H19" s="77">
        <v>27.1</v>
      </c>
      <c r="I19" s="77">
        <v>27.13</v>
      </c>
      <c r="J19" s="77">
        <v>0</v>
      </c>
      <c r="K19" s="88">
        <f t="shared" si="0"/>
        <v>100.11070110701105</v>
      </c>
      <c r="M19" s="21"/>
    </row>
    <row r="20" spans="1:13" ht="12.75">
      <c r="A20" s="24">
        <v>950</v>
      </c>
      <c r="B20" s="338">
        <v>6114</v>
      </c>
      <c r="C20" s="24">
        <v>5169</v>
      </c>
      <c r="D20" s="24">
        <v>50</v>
      </c>
      <c r="E20" s="24">
        <v>98071</v>
      </c>
      <c r="F20" s="24" t="s">
        <v>24</v>
      </c>
      <c r="G20" s="77">
        <v>0</v>
      </c>
      <c r="H20" s="77">
        <v>23.6</v>
      </c>
      <c r="I20" s="77">
        <v>23.6</v>
      </c>
      <c r="J20" s="77">
        <v>0</v>
      </c>
      <c r="K20" s="88">
        <f t="shared" si="0"/>
        <v>100</v>
      </c>
      <c r="M20" s="21"/>
    </row>
    <row r="21" spans="1:13" ht="13.5" thickBot="1">
      <c r="A21" s="36">
        <v>950</v>
      </c>
      <c r="B21" s="338">
        <v>6114</v>
      </c>
      <c r="C21" s="36">
        <v>5175</v>
      </c>
      <c r="D21" s="36">
        <v>50</v>
      </c>
      <c r="E21" s="24">
        <v>98071</v>
      </c>
      <c r="F21" s="24" t="s">
        <v>212</v>
      </c>
      <c r="G21" s="294">
        <v>0</v>
      </c>
      <c r="H21" s="294">
        <v>70.1</v>
      </c>
      <c r="I21" s="294">
        <v>69.53</v>
      </c>
      <c r="J21" s="294">
        <v>0</v>
      </c>
      <c r="K21" s="88">
        <f t="shared" si="0"/>
        <v>99.18687589158345</v>
      </c>
      <c r="M21" s="21"/>
    </row>
    <row r="22" spans="1:13" ht="13.5" thickBot="1">
      <c r="A22" s="622" t="s">
        <v>697</v>
      </c>
      <c r="B22" s="623"/>
      <c r="C22" s="623"/>
      <c r="D22" s="623"/>
      <c r="E22" s="623"/>
      <c r="F22" s="454"/>
      <c r="G22" s="64">
        <f>SUM(G4:G21)</f>
        <v>0</v>
      </c>
      <c r="H22" s="64">
        <f>SUM(H4:H21)</f>
        <v>1817.9999999999998</v>
      </c>
      <c r="I22" s="64">
        <f>SUM(I4:I21)</f>
        <v>1738.38</v>
      </c>
      <c r="J22" s="333">
        <v>0</v>
      </c>
      <c r="K22" s="334">
        <f>I22/H22%</f>
        <v>95.62046204620465</v>
      </c>
      <c r="M22" s="21"/>
    </row>
    <row r="23" spans="1:13" ht="13.5" thickBot="1">
      <c r="A23" s="622" t="s">
        <v>699</v>
      </c>
      <c r="B23" s="332"/>
      <c r="C23" s="332"/>
      <c r="D23" s="332"/>
      <c r="E23" s="332"/>
      <c r="F23" s="332"/>
      <c r="G23" s="332"/>
      <c r="H23" s="332"/>
      <c r="I23" s="332"/>
      <c r="J23" s="332"/>
      <c r="K23" s="335"/>
      <c r="M23" s="21"/>
    </row>
    <row r="24" spans="1:13" ht="13.5" thickBot="1">
      <c r="A24" s="452" t="s">
        <v>224</v>
      </c>
      <c r="B24" s="426" t="s">
        <v>225</v>
      </c>
      <c r="C24" s="426" t="s">
        <v>34</v>
      </c>
      <c r="D24" s="426" t="s">
        <v>269</v>
      </c>
      <c r="E24" s="426" t="s">
        <v>270</v>
      </c>
      <c r="F24" s="426" t="s">
        <v>271</v>
      </c>
      <c r="G24" s="426" t="s">
        <v>241</v>
      </c>
      <c r="H24" s="426" t="s">
        <v>242</v>
      </c>
      <c r="I24" s="426" t="s">
        <v>243</v>
      </c>
      <c r="J24" s="426" t="s">
        <v>244</v>
      </c>
      <c r="K24" s="453" t="s">
        <v>245</v>
      </c>
      <c r="M24" s="21"/>
    </row>
    <row r="25" spans="1:13" ht="12.75">
      <c r="A25" s="24">
        <v>942</v>
      </c>
      <c r="B25" s="338">
        <v>6114</v>
      </c>
      <c r="C25" s="24">
        <v>5021</v>
      </c>
      <c r="D25" s="24">
        <v>42</v>
      </c>
      <c r="E25" s="24">
        <v>0</v>
      </c>
      <c r="F25" s="24" t="s">
        <v>203</v>
      </c>
      <c r="G25" s="67">
        <v>0</v>
      </c>
      <c r="H25" s="67">
        <v>796.6</v>
      </c>
      <c r="I25" s="67">
        <v>773.1</v>
      </c>
      <c r="J25" s="67">
        <v>0</v>
      </c>
      <c r="K25" s="88">
        <f aca="true" t="shared" si="1" ref="K25:K30">I25/H25%</f>
        <v>97.04996233994477</v>
      </c>
      <c r="M25" s="21"/>
    </row>
    <row r="26" spans="1:13" ht="12.75">
      <c r="A26" s="24">
        <v>942</v>
      </c>
      <c r="B26" s="338">
        <v>6114</v>
      </c>
      <c r="C26" s="24">
        <v>5031</v>
      </c>
      <c r="D26" s="24">
        <v>42</v>
      </c>
      <c r="E26" s="24">
        <v>0</v>
      </c>
      <c r="F26" s="24" t="s">
        <v>472</v>
      </c>
      <c r="G26" s="67">
        <v>0</v>
      </c>
      <c r="H26" s="67">
        <v>140</v>
      </c>
      <c r="I26" s="67">
        <v>108.13</v>
      </c>
      <c r="J26" s="67">
        <v>0</v>
      </c>
      <c r="K26" s="88">
        <f t="shared" si="1"/>
        <v>77.23571428571428</v>
      </c>
      <c r="M26" s="21"/>
    </row>
    <row r="27" spans="1:13" ht="12.75">
      <c r="A27" s="24">
        <v>942</v>
      </c>
      <c r="B27" s="338">
        <v>6114</v>
      </c>
      <c r="C27" s="24">
        <v>5032</v>
      </c>
      <c r="D27" s="24">
        <v>42</v>
      </c>
      <c r="E27" s="24">
        <v>0</v>
      </c>
      <c r="F27" s="24" t="s">
        <v>11</v>
      </c>
      <c r="G27" s="67">
        <v>0</v>
      </c>
      <c r="H27" s="67">
        <v>55</v>
      </c>
      <c r="I27" s="67">
        <v>39.24</v>
      </c>
      <c r="J27" s="67">
        <v>0</v>
      </c>
      <c r="K27" s="88">
        <f t="shared" si="1"/>
        <v>71.34545454545454</v>
      </c>
      <c r="M27" s="21"/>
    </row>
    <row r="28" spans="1:13" ht="12.75">
      <c r="A28" s="24">
        <v>950</v>
      </c>
      <c r="B28" s="338">
        <v>6114</v>
      </c>
      <c r="C28" s="24">
        <v>5139</v>
      </c>
      <c r="D28" s="24">
        <v>50</v>
      </c>
      <c r="E28" s="24">
        <v>0</v>
      </c>
      <c r="F28" s="24" t="s">
        <v>166</v>
      </c>
      <c r="G28" s="77">
        <v>0</v>
      </c>
      <c r="H28" s="77">
        <v>8</v>
      </c>
      <c r="I28" s="77">
        <v>4.28</v>
      </c>
      <c r="J28" s="77">
        <v>0</v>
      </c>
      <c r="K28" s="88">
        <f t="shared" si="1"/>
        <v>53.5</v>
      </c>
      <c r="M28" s="98"/>
    </row>
    <row r="29" spans="1:11" ht="13.5" thickBot="1">
      <c r="A29" s="24">
        <v>950</v>
      </c>
      <c r="B29" s="338">
        <v>6114</v>
      </c>
      <c r="C29" s="24">
        <v>5175</v>
      </c>
      <c r="D29" s="24">
        <v>50</v>
      </c>
      <c r="E29" s="24">
        <v>0</v>
      </c>
      <c r="F29" s="24" t="s">
        <v>212</v>
      </c>
      <c r="G29" s="77">
        <v>0</v>
      </c>
      <c r="H29" s="77">
        <v>46.1</v>
      </c>
      <c r="I29" s="77">
        <v>25.43</v>
      </c>
      <c r="J29" s="77">
        <v>0</v>
      </c>
      <c r="K29" s="88">
        <f t="shared" si="1"/>
        <v>55.16268980477223</v>
      </c>
    </row>
    <row r="30" spans="1:11" ht="13.5" thickBot="1">
      <c r="A30" s="622" t="s">
        <v>276</v>
      </c>
      <c r="B30" s="623"/>
      <c r="C30" s="623"/>
      <c r="D30" s="623"/>
      <c r="E30" s="623"/>
      <c r="F30" s="454"/>
      <c r="G30" s="64">
        <f>SUM(G25:G29)</f>
        <v>0</v>
      </c>
      <c r="H30" s="64">
        <f>SUM(H25:H29)</f>
        <v>1045.7</v>
      </c>
      <c r="I30" s="64">
        <f>SUM(I25:I29)</f>
        <v>950.18</v>
      </c>
      <c r="J30" s="333">
        <v>0</v>
      </c>
      <c r="K30" s="334">
        <f t="shared" si="1"/>
        <v>90.86544898154345</v>
      </c>
    </row>
    <row r="31" spans="1:11" ht="13.5" thickBot="1">
      <c r="A31" s="493"/>
      <c r="B31" s="493"/>
      <c r="C31" s="493"/>
      <c r="D31" s="493"/>
      <c r="E31" s="493"/>
      <c r="F31" s="493"/>
      <c r="G31" s="66"/>
      <c r="H31" s="66"/>
      <c r="I31" s="66"/>
      <c r="J31" s="336"/>
      <c r="K31" s="336"/>
    </row>
    <row r="32" spans="1:11" ht="13.5" thickBot="1">
      <c r="A32" s="622" t="s">
        <v>276</v>
      </c>
      <c r="B32" s="623"/>
      <c r="C32" s="623"/>
      <c r="D32" s="623"/>
      <c r="E32" s="623"/>
      <c r="F32" s="623"/>
      <c r="G32" s="64">
        <f>G22+G30</f>
        <v>0</v>
      </c>
      <c r="H32" s="64">
        <f>H22+H30</f>
        <v>2863.7</v>
      </c>
      <c r="I32" s="64">
        <f>I22+I30</f>
        <v>2688.56</v>
      </c>
      <c r="J32" s="624">
        <v>0</v>
      </c>
      <c r="K32" s="334">
        <f>I32/H32%</f>
        <v>93.88413590809094</v>
      </c>
    </row>
    <row r="33" spans="1:11" ht="12.75">
      <c r="A33" s="493"/>
      <c r="B33" s="493"/>
      <c r="C33" s="493"/>
      <c r="D33" s="493"/>
      <c r="E33" s="493"/>
      <c r="F33" s="493"/>
      <c r="G33" s="66"/>
      <c r="H33" s="66"/>
      <c r="I33" s="66"/>
      <c r="J33" s="336"/>
      <c r="K33" s="336"/>
    </row>
    <row r="34" spans="1:11" ht="12.75">
      <c r="A34" s="340" t="s">
        <v>733</v>
      </c>
      <c r="B34" s="493"/>
      <c r="C34" s="493"/>
      <c r="D34" s="493"/>
      <c r="E34" s="493"/>
      <c r="F34" s="493"/>
      <c r="G34" s="66"/>
      <c r="H34" s="66"/>
      <c r="I34" s="66"/>
      <c r="J34" s="336"/>
      <c r="K34" s="336"/>
    </row>
    <row r="35" spans="1:11" ht="12.75">
      <c r="A35" s="493" t="s">
        <v>732</v>
      </c>
      <c r="B35" s="493"/>
      <c r="C35" s="493"/>
      <c r="D35" s="493"/>
      <c r="E35" s="493"/>
      <c r="F35" s="493"/>
      <c r="G35" s="66"/>
      <c r="H35" s="66"/>
      <c r="I35" s="66"/>
      <c r="J35" s="336"/>
      <c r="K35" s="336"/>
    </row>
    <row r="36" spans="1:11" ht="59.25" customHeight="1">
      <c r="A36" s="725" t="s">
        <v>803</v>
      </c>
      <c r="B36" s="726"/>
      <c r="C36" s="726"/>
      <c r="D36" s="726"/>
      <c r="E36" s="726"/>
      <c r="F36" s="726"/>
      <c r="G36" s="715"/>
      <c r="H36" s="715"/>
      <c r="I36" s="715"/>
      <c r="J36" s="715"/>
      <c r="K36" s="715"/>
    </row>
    <row r="37" spans="1:11" ht="21.75" customHeight="1">
      <c r="A37" s="21"/>
      <c r="B37" s="21"/>
      <c r="C37" s="21"/>
      <c r="D37" s="21"/>
      <c r="E37" s="21"/>
      <c r="F37" s="21"/>
      <c r="G37" s="21"/>
      <c r="H37" s="21"/>
      <c r="I37" s="21"/>
      <c r="J37" s="21"/>
      <c r="K37" s="21"/>
    </row>
    <row r="38" spans="1:11" ht="12.75">
      <c r="A38" s="21"/>
      <c r="B38" s="21"/>
      <c r="C38" s="21"/>
      <c r="D38" s="21"/>
      <c r="E38" s="21"/>
      <c r="F38" s="21"/>
      <c r="G38" s="21"/>
      <c r="H38" s="21"/>
      <c r="I38" s="21"/>
      <c r="J38" s="21"/>
      <c r="K38" s="21"/>
    </row>
    <row r="39" spans="1:11" ht="12.75">
      <c r="A39" s="21"/>
      <c r="B39" s="21"/>
      <c r="C39" s="21"/>
      <c r="D39" s="21"/>
      <c r="E39" s="21"/>
      <c r="F39" s="21"/>
      <c r="G39" s="21"/>
      <c r="H39" s="21"/>
      <c r="I39" s="21"/>
      <c r="J39" s="21"/>
      <c r="K39" s="21"/>
    </row>
    <row r="40" spans="1:11" ht="12.75">
      <c r="A40" s="21"/>
      <c r="B40" s="21"/>
      <c r="C40" s="21"/>
      <c r="D40" s="21"/>
      <c r="E40" s="21"/>
      <c r="F40" s="21"/>
      <c r="G40" s="21"/>
      <c r="H40" s="21"/>
      <c r="I40" s="21"/>
      <c r="J40" s="21"/>
      <c r="K40" s="21"/>
    </row>
  </sheetData>
  <sheetProtection/>
  <mergeCells count="2">
    <mergeCell ref="A1:K1"/>
    <mergeCell ref="A36:K36"/>
  </mergeCells>
  <printOptions/>
  <pageMargins left="0.7086614173228347" right="0.7086614173228347" top="0.7874015748031497" bottom="0.7874015748031497" header="0.31496062992125984" footer="0.31496062992125984"/>
  <pageSetup horizontalDpi="600" verticalDpi="600" orientation="landscape" r:id="rId1"/>
  <headerFooter>
    <oddFooter>&amp;LVolby do Parlamentu ČR&amp;R&amp;P</oddFooter>
  </headerFooter>
</worksheet>
</file>

<file path=xl/worksheets/sheet21.xml><?xml version="1.0" encoding="utf-8"?>
<worksheet xmlns="http://schemas.openxmlformats.org/spreadsheetml/2006/main" xmlns:r="http://schemas.openxmlformats.org/officeDocument/2006/relationships">
  <dimension ref="A1:M14"/>
  <sheetViews>
    <sheetView zoomScalePageLayoutView="0" workbookViewId="0" topLeftCell="A1">
      <selection activeCell="I17" sqref="I17:I18"/>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34.50390625" style="0" customWidth="1"/>
    <col min="7" max="7" width="12.50390625" style="0" customWidth="1"/>
    <col min="8" max="8" width="12.625" style="0" customWidth="1"/>
    <col min="9" max="9" width="19.375" style="0" customWidth="1"/>
  </cols>
  <sheetData>
    <row r="1" spans="1:11" ht="24.75" customHeight="1" thickBot="1">
      <c r="A1" s="54" t="s">
        <v>342</v>
      </c>
      <c r="B1" s="21"/>
      <c r="C1" s="21"/>
      <c r="D1" s="21"/>
      <c r="E1" s="21"/>
      <c r="F1" s="21"/>
      <c r="G1" s="21"/>
      <c r="H1" s="21"/>
      <c r="I1" s="21"/>
      <c r="J1" s="21"/>
      <c r="K1" s="21"/>
    </row>
    <row r="2" spans="1:11" ht="13.5" thickBot="1">
      <c r="A2" s="327" t="s">
        <v>224</v>
      </c>
      <c r="B2" s="328" t="s">
        <v>225</v>
      </c>
      <c r="C2" s="328" t="s">
        <v>34</v>
      </c>
      <c r="D2" s="328" t="s">
        <v>269</v>
      </c>
      <c r="E2" s="328" t="s">
        <v>270</v>
      </c>
      <c r="F2" s="329" t="s">
        <v>271</v>
      </c>
      <c r="G2" s="209" t="s">
        <v>241</v>
      </c>
      <c r="H2" s="209" t="s">
        <v>242</v>
      </c>
      <c r="I2" s="209" t="s">
        <v>243</v>
      </c>
      <c r="J2" s="209" t="s">
        <v>244</v>
      </c>
      <c r="K2" s="209" t="s">
        <v>245</v>
      </c>
    </row>
    <row r="3" spans="1:11" ht="12.75">
      <c r="A3" s="386">
        <v>939</v>
      </c>
      <c r="B3" s="338">
        <v>6171</v>
      </c>
      <c r="C3" s="338">
        <v>5137</v>
      </c>
      <c r="D3" s="338">
        <v>39</v>
      </c>
      <c r="E3" s="338">
        <v>21</v>
      </c>
      <c r="F3" s="338" t="s">
        <v>61</v>
      </c>
      <c r="G3" s="77">
        <v>0</v>
      </c>
      <c r="H3" s="77">
        <v>5</v>
      </c>
      <c r="I3" s="77">
        <v>4.81</v>
      </c>
      <c r="J3" s="77">
        <v>0</v>
      </c>
      <c r="K3" s="77">
        <f aca="true" t="shared" si="0" ref="K3:K8">I3/H3%</f>
        <v>96.19999999999999</v>
      </c>
    </row>
    <row r="4" spans="1:11" ht="12.75">
      <c r="A4" s="338">
        <v>939</v>
      </c>
      <c r="B4" s="338">
        <v>6171</v>
      </c>
      <c r="C4" s="338">
        <v>5139</v>
      </c>
      <c r="D4" s="338">
        <v>39</v>
      </c>
      <c r="E4" s="338">
        <v>21</v>
      </c>
      <c r="F4" s="24" t="s">
        <v>166</v>
      </c>
      <c r="G4" s="77">
        <v>30</v>
      </c>
      <c r="H4" s="77">
        <v>48</v>
      </c>
      <c r="I4" s="77">
        <v>47.73</v>
      </c>
      <c r="J4" s="77">
        <f>I4/G4%</f>
        <v>159.1</v>
      </c>
      <c r="K4" s="77">
        <f t="shared" si="0"/>
        <v>99.4375</v>
      </c>
    </row>
    <row r="5" spans="1:11" ht="12.75">
      <c r="A5" s="92">
        <v>939</v>
      </c>
      <c r="B5" s="92">
        <v>6171</v>
      </c>
      <c r="C5" s="92">
        <v>5169</v>
      </c>
      <c r="D5" s="92">
        <v>39</v>
      </c>
      <c r="E5" s="92">
        <v>21</v>
      </c>
      <c r="F5" s="24" t="s">
        <v>24</v>
      </c>
      <c r="G5" s="77">
        <v>100</v>
      </c>
      <c r="H5" s="77">
        <v>89</v>
      </c>
      <c r="I5" s="77">
        <v>88.75</v>
      </c>
      <c r="J5" s="67">
        <f>I5/G5%</f>
        <v>88.75</v>
      </c>
      <c r="K5" s="77">
        <f t="shared" si="0"/>
        <v>99.71910112359551</v>
      </c>
    </row>
    <row r="6" spans="1:11" ht="12.75">
      <c r="A6" s="92">
        <v>939</v>
      </c>
      <c r="B6" s="24">
        <v>6171</v>
      </c>
      <c r="C6" s="24">
        <v>5175</v>
      </c>
      <c r="D6" s="24">
        <v>39</v>
      </c>
      <c r="E6" s="24">
        <v>21</v>
      </c>
      <c r="F6" s="36" t="s">
        <v>212</v>
      </c>
      <c r="G6" s="77">
        <v>40</v>
      </c>
      <c r="H6" s="77">
        <v>28</v>
      </c>
      <c r="I6" s="77">
        <v>27.65</v>
      </c>
      <c r="J6" s="67">
        <f>I6/G6%</f>
        <v>69.12499999999999</v>
      </c>
      <c r="K6" s="77">
        <f t="shared" si="0"/>
        <v>98.74999999999999</v>
      </c>
    </row>
    <row r="7" spans="1:11" ht="13.5" thickBot="1">
      <c r="A7" s="36">
        <v>939</v>
      </c>
      <c r="B7" s="36">
        <v>6171</v>
      </c>
      <c r="C7" s="36">
        <v>5194</v>
      </c>
      <c r="D7" s="36">
        <v>39</v>
      </c>
      <c r="E7" s="36">
        <v>21</v>
      </c>
      <c r="F7" s="36" t="s">
        <v>213</v>
      </c>
      <c r="G7" s="294">
        <v>60</v>
      </c>
      <c r="H7" s="294">
        <v>52</v>
      </c>
      <c r="I7" s="294">
        <v>51.84</v>
      </c>
      <c r="J7" s="67">
        <f>I7/G7%</f>
        <v>86.4</v>
      </c>
      <c r="K7" s="77">
        <f t="shared" si="0"/>
        <v>99.6923076923077</v>
      </c>
    </row>
    <row r="8" spans="1:11" ht="13.5" thickBot="1">
      <c r="A8" s="264" t="s">
        <v>276</v>
      </c>
      <c r="B8" s="332"/>
      <c r="C8" s="332"/>
      <c r="D8" s="332"/>
      <c r="E8" s="332"/>
      <c r="F8" s="332"/>
      <c r="G8" s="64">
        <f>SUM(G3:G7)</f>
        <v>230</v>
      </c>
      <c r="H8" s="64">
        <f>SUM(H3:H7)</f>
        <v>222</v>
      </c>
      <c r="I8" s="64">
        <f>SUM(I3:I7)</f>
        <v>220.78</v>
      </c>
      <c r="J8" s="333">
        <f>I8/G8%</f>
        <v>95.9913043478261</v>
      </c>
      <c r="K8" s="334">
        <f t="shared" si="0"/>
        <v>99.45045045045045</v>
      </c>
    </row>
    <row r="9" spans="1:11" ht="12.75">
      <c r="A9" s="43"/>
      <c r="B9" s="23"/>
      <c r="C9" s="23"/>
      <c r="D9" s="23"/>
      <c r="E9" s="23"/>
      <c r="F9" s="23"/>
      <c r="G9" s="66"/>
      <c r="H9" s="66"/>
      <c r="I9" s="66"/>
      <c r="J9" s="336"/>
      <c r="K9" s="336"/>
    </row>
    <row r="10" spans="1:11" ht="12.75">
      <c r="A10" s="46" t="s">
        <v>609</v>
      </c>
      <c r="B10" s="23"/>
      <c r="C10" s="23"/>
      <c r="D10" s="23"/>
      <c r="E10" s="23"/>
      <c r="F10" s="23"/>
      <c r="G10" s="66"/>
      <c r="H10" s="66"/>
      <c r="I10" s="66"/>
      <c r="J10" s="336"/>
      <c r="K10" s="336"/>
    </row>
    <row r="11" spans="1:13" ht="40.5" customHeight="1">
      <c r="A11" s="725" t="s">
        <v>798</v>
      </c>
      <c r="B11" s="726"/>
      <c r="C11" s="726"/>
      <c r="D11" s="726"/>
      <c r="E11" s="726"/>
      <c r="F11" s="726"/>
      <c r="G11" s="726"/>
      <c r="H11" s="715"/>
      <c r="I11" s="715"/>
      <c r="J11" s="715"/>
      <c r="K11" s="715"/>
      <c r="M11" s="21"/>
    </row>
    <row r="12" spans="1:11" ht="12.75">
      <c r="A12" s="47"/>
      <c r="B12" s="58"/>
      <c r="C12" s="58"/>
      <c r="D12" s="58"/>
      <c r="E12" s="58"/>
      <c r="F12" s="58"/>
      <c r="G12" s="58"/>
      <c r="H12" s="301"/>
      <c r="I12" s="301"/>
      <c r="J12" s="301"/>
      <c r="K12" s="301"/>
    </row>
    <row r="13" spans="1:11" ht="12.75">
      <c r="A13" s="21"/>
      <c r="B13" s="21"/>
      <c r="C13" s="21"/>
      <c r="D13" s="21"/>
      <c r="E13" s="21"/>
      <c r="F13" s="21"/>
      <c r="G13" s="21"/>
      <c r="H13" s="21"/>
      <c r="I13" s="21"/>
      <c r="J13" s="21"/>
      <c r="K13" s="21"/>
    </row>
    <row r="14" ht="12.75">
      <c r="I14" s="21"/>
    </row>
  </sheetData>
  <sheetProtection/>
  <mergeCells count="1">
    <mergeCell ref="A11:K11"/>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dimension ref="A1:M23"/>
  <sheetViews>
    <sheetView tabSelected="1" zoomScalePageLayoutView="0" workbookViewId="0" topLeftCell="A16">
      <selection activeCell="J30" sqref="J30"/>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37.50390625" style="0" customWidth="1"/>
    <col min="7" max="8" width="10.375" style="0" customWidth="1"/>
    <col min="9" max="9" width="18.125" style="0" customWidth="1"/>
  </cols>
  <sheetData>
    <row r="1" ht="27" customHeight="1" thickBot="1">
      <c r="A1" s="1" t="s">
        <v>343</v>
      </c>
    </row>
    <row r="2" spans="1:11" ht="14.25" customHeight="1" thickBot="1">
      <c r="A2" s="318" t="s">
        <v>224</v>
      </c>
      <c r="B2" s="319" t="s">
        <v>225</v>
      </c>
      <c r="C2" s="319" t="s">
        <v>34</v>
      </c>
      <c r="D2" s="319" t="s">
        <v>269</v>
      </c>
      <c r="E2" s="319" t="s">
        <v>270</v>
      </c>
      <c r="F2" s="320" t="s">
        <v>271</v>
      </c>
      <c r="G2" s="381" t="s">
        <v>241</v>
      </c>
      <c r="H2" s="381" t="s">
        <v>242</v>
      </c>
      <c r="I2" s="381" t="s">
        <v>243</v>
      </c>
      <c r="J2" s="382" t="s">
        <v>244</v>
      </c>
      <c r="K2" s="382" t="s">
        <v>245</v>
      </c>
    </row>
    <row r="3" spans="1:11" ht="14.25" customHeight="1">
      <c r="A3" s="580">
        <v>939</v>
      </c>
      <c r="B3" s="580">
        <v>6171</v>
      </c>
      <c r="C3" s="580">
        <v>5139</v>
      </c>
      <c r="D3" s="580">
        <v>39</v>
      </c>
      <c r="E3" s="580">
        <v>22</v>
      </c>
      <c r="F3" s="24" t="s">
        <v>166</v>
      </c>
      <c r="G3" s="61">
        <v>0</v>
      </c>
      <c r="H3" s="61">
        <v>4.5</v>
      </c>
      <c r="I3" s="61">
        <v>3.71</v>
      </c>
      <c r="J3" s="239">
        <v>0</v>
      </c>
      <c r="K3" s="239">
        <f>I3/H3%</f>
        <v>82.44444444444444</v>
      </c>
    </row>
    <row r="4" spans="1:11" ht="14.25" customHeight="1">
      <c r="A4" s="17">
        <v>939</v>
      </c>
      <c r="B4" s="17">
        <v>6171</v>
      </c>
      <c r="C4" s="17">
        <v>5175</v>
      </c>
      <c r="D4" s="17">
        <v>39</v>
      </c>
      <c r="E4" s="17">
        <v>22</v>
      </c>
      <c r="F4" s="17" t="s">
        <v>474</v>
      </c>
      <c r="G4" s="65">
        <v>60</v>
      </c>
      <c r="H4" s="65">
        <v>58.5</v>
      </c>
      <c r="I4" s="67">
        <v>49.67</v>
      </c>
      <c r="J4" s="88">
        <f>I4/G4%</f>
        <v>82.78333333333335</v>
      </c>
      <c r="K4" s="88">
        <f>I4/H4%</f>
        <v>84.90598290598291</v>
      </c>
    </row>
    <row r="5" spans="1:11" ht="14.25" customHeight="1">
      <c r="A5" s="25">
        <v>939</v>
      </c>
      <c r="B5" s="25">
        <v>6171</v>
      </c>
      <c r="C5" s="25">
        <v>5192</v>
      </c>
      <c r="D5" s="25">
        <v>39</v>
      </c>
      <c r="E5" s="25">
        <v>22</v>
      </c>
      <c r="F5" s="25" t="s">
        <v>324</v>
      </c>
      <c r="G5" s="581">
        <v>0</v>
      </c>
      <c r="H5" s="581">
        <v>3</v>
      </c>
      <c r="I5" s="331">
        <v>3</v>
      </c>
      <c r="J5" s="88">
        <v>0</v>
      </c>
      <c r="K5" s="88">
        <f>I5/H5%</f>
        <v>100</v>
      </c>
    </row>
    <row r="6" spans="1:11" ht="14.25" customHeight="1" thickBot="1">
      <c r="A6" s="35">
        <v>939</v>
      </c>
      <c r="B6" s="35">
        <v>6171</v>
      </c>
      <c r="C6" s="35">
        <v>5194</v>
      </c>
      <c r="D6" s="35">
        <v>39</v>
      </c>
      <c r="E6" s="35">
        <v>22</v>
      </c>
      <c r="F6" s="35" t="s">
        <v>213</v>
      </c>
      <c r="G6" s="74">
        <v>60</v>
      </c>
      <c r="H6" s="74">
        <v>62</v>
      </c>
      <c r="I6" s="294">
        <v>58.09</v>
      </c>
      <c r="J6" s="88">
        <f>I6/G6%</f>
        <v>96.81666666666668</v>
      </c>
      <c r="K6" s="88">
        <f>I6/H6%</f>
        <v>93.69354838709678</v>
      </c>
    </row>
    <row r="7" spans="1:13" ht="14.25" customHeight="1" thickBot="1">
      <c r="A7" s="9" t="s">
        <v>276</v>
      </c>
      <c r="B7" s="10"/>
      <c r="C7" s="10"/>
      <c r="D7" s="10"/>
      <c r="E7" s="10"/>
      <c r="F7" s="14"/>
      <c r="G7" s="64">
        <f>SUM(G3:G6)</f>
        <v>120</v>
      </c>
      <c r="H7" s="64">
        <f>SUM(H3:H6)</f>
        <v>128</v>
      </c>
      <c r="I7" s="64">
        <f>SUM(I3:I6)</f>
        <v>114.47</v>
      </c>
      <c r="J7" s="242">
        <f>I7/G7%</f>
        <v>95.39166666666667</v>
      </c>
      <c r="K7" s="243">
        <f>I7/H7%</f>
        <v>89.4296875</v>
      </c>
      <c r="M7" s="21"/>
    </row>
    <row r="8" spans="1:13" ht="14.25" customHeight="1">
      <c r="A8" s="13"/>
      <c r="B8" s="15"/>
      <c r="C8" s="15"/>
      <c r="D8" s="15"/>
      <c r="E8" s="15"/>
      <c r="F8" s="15"/>
      <c r="G8" s="66"/>
      <c r="H8" s="66"/>
      <c r="I8" s="66"/>
      <c r="J8" s="269"/>
      <c r="K8" s="269"/>
      <c r="M8" s="21"/>
    </row>
    <row r="9" spans="1:11" ht="14.25" customHeight="1">
      <c r="A9" s="340" t="s">
        <v>493</v>
      </c>
      <c r="B9" s="23"/>
      <c r="C9" s="23"/>
      <c r="D9" s="23"/>
      <c r="E9" s="23"/>
      <c r="F9" s="23"/>
      <c r="G9" s="66"/>
      <c r="H9" s="66"/>
      <c r="I9" s="66"/>
      <c r="J9" s="21"/>
      <c r="K9" s="21"/>
    </row>
    <row r="10" spans="1:11" ht="30.75" customHeight="1">
      <c r="A10" s="725" t="s">
        <v>595</v>
      </c>
      <c r="B10" s="726"/>
      <c r="C10" s="726"/>
      <c r="D10" s="726"/>
      <c r="E10" s="726"/>
      <c r="F10" s="726"/>
      <c r="G10" s="726"/>
      <c r="H10" s="715"/>
      <c r="I10" s="715"/>
      <c r="J10" s="715"/>
      <c r="K10" s="715"/>
    </row>
    <row r="11" spans="1:11" ht="12.75">
      <c r="A11" s="21"/>
      <c r="B11" s="21"/>
      <c r="C11" s="21"/>
      <c r="D11" s="21"/>
      <c r="E11" s="21"/>
      <c r="F11" s="21"/>
      <c r="G11" s="21"/>
      <c r="H11" s="21"/>
      <c r="I11" s="21"/>
      <c r="J11" s="21"/>
      <c r="K11" s="21"/>
    </row>
    <row r="12" spans="1:11" ht="13.5" thickBot="1">
      <c r="A12" s="54" t="s">
        <v>514</v>
      </c>
      <c r="B12" s="21"/>
      <c r="C12" s="21"/>
      <c r="D12" s="21"/>
      <c r="E12" s="21"/>
      <c r="F12" s="21"/>
      <c r="G12" s="21"/>
      <c r="H12" s="21"/>
      <c r="I12" s="21"/>
      <c r="J12" s="21"/>
      <c r="K12" s="21"/>
    </row>
    <row r="13" spans="1:11" ht="13.5" thickBot="1">
      <c r="A13" s="452" t="s">
        <v>224</v>
      </c>
      <c r="B13" s="426" t="s">
        <v>225</v>
      </c>
      <c r="C13" s="426" t="s">
        <v>34</v>
      </c>
      <c r="D13" s="426" t="s">
        <v>269</v>
      </c>
      <c r="E13" s="426" t="s">
        <v>270</v>
      </c>
      <c r="F13" s="478" t="s">
        <v>271</v>
      </c>
      <c r="G13" s="382" t="s">
        <v>241</v>
      </c>
      <c r="H13" s="382" t="s">
        <v>242</v>
      </c>
      <c r="I13" s="382" t="s">
        <v>243</v>
      </c>
      <c r="J13" s="382" t="s">
        <v>244</v>
      </c>
      <c r="K13" s="382" t="s">
        <v>245</v>
      </c>
    </row>
    <row r="14" spans="1:11" ht="12.75">
      <c r="A14" s="649">
        <v>939</v>
      </c>
      <c r="B14" s="621">
        <v>6171</v>
      </c>
      <c r="C14" s="621">
        <v>5166</v>
      </c>
      <c r="D14" s="621">
        <v>39</v>
      </c>
      <c r="E14" s="621">
        <v>23</v>
      </c>
      <c r="F14" s="92" t="s">
        <v>23</v>
      </c>
      <c r="G14" s="77">
        <v>0</v>
      </c>
      <c r="H14" s="77">
        <v>200</v>
      </c>
      <c r="I14" s="77">
        <v>0</v>
      </c>
      <c r="J14" s="67">
        <v>0</v>
      </c>
      <c r="K14" s="67">
        <v>0</v>
      </c>
    </row>
    <row r="15" spans="1:11" ht="13.5" thickBot="1">
      <c r="A15" s="75">
        <v>939</v>
      </c>
      <c r="B15" s="75">
        <v>6171</v>
      </c>
      <c r="C15" s="75">
        <v>5175</v>
      </c>
      <c r="D15" s="75">
        <v>39</v>
      </c>
      <c r="E15" s="75">
        <v>23</v>
      </c>
      <c r="F15" s="75" t="s">
        <v>474</v>
      </c>
      <c r="G15" s="77">
        <v>8</v>
      </c>
      <c r="H15" s="77">
        <v>8</v>
      </c>
      <c r="I15" s="77">
        <v>8</v>
      </c>
      <c r="J15" s="67">
        <f>I15/G15%</f>
        <v>100</v>
      </c>
      <c r="K15" s="67">
        <f>I15/H15%</f>
        <v>100</v>
      </c>
    </row>
    <row r="16" spans="1:11" ht="13.5" thickBot="1">
      <c r="A16" s="264" t="s">
        <v>276</v>
      </c>
      <c r="B16" s="332"/>
      <c r="C16" s="332"/>
      <c r="D16" s="332"/>
      <c r="E16" s="332"/>
      <c r="F16" s="335"/>
      <c r="G16" s="64">
        <f>SUM(G14:G15)</f>
        <v>8</v>
      </c>
      <c r="H16" s="64">
        <f>SUM(H14:H15)</f>
        <v>208</v>
      </c>
      <c r="I16" s="64">
        <f>SUM(I14:I15)</f>
        <v>8</v>
      </c>
      <c r="J16" s="333">
        <f>I16/G16%</f>
        <v>100</v>
      </c>
      <c r="K16" s="334">
        <f>I16/H16%</f>
        <v>3.846153846153846</v>
      </c>
    </row>
    <row r="17" spans="1:11" ht="12.75">
      <c r="A17" s="43"/>
      <c r="B17" s="23"/>
      <c r="C17" s="23"/>
      <c r="D17" s="23"/>
      <c r="E17" s="23"/>
      <c r="F17" s="23"/>
      <c r="G17" s="66"/>
      <c r="H17" s="66"/>
      <c r="I17" s="66"/>
      <c r="J17" s="336"/>
      <c r="K17" s="336"/>
    </row>
    <row r="18" spans="1:11" ht="12.75">
      <c r="A18" s="340" t="s">
        <v>515</v>
      </c>
      <c r="B18" s="23"/>
      <c r="C18" s="23"/>
      <c r="D18" s="23"/>
      <c r="E18" s="23"/>
      <c r="F18" s="23"/>
      <c r="G18" s="66"/>
      <c r="H18" s="66"/>
      <c r="I18" s="66"/>
      <c r="J18" s="21"/>
      <c r="K18" s="21"/>
    </row>
    <row r="19" spans="1:11" ht="43.5" customHeight="1">
      <c r="A19" s="725" t="s">
        <v>802</v>
      </c>
      <c r="B19" s="726"/>
      <c r="C19" s="726"/>
      <c r="D19" s="726"/>
      <c r="E19" s="726"/>
      <c r="F19" s="726"/>
      <c r="G19" s="726"/>
      <c r="H19" s="715"/>
      <c r="I19" s="715"/>
      <c r="J19" s="715"/>
      <c r="K19" s="715"/>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row r="22" spans="1:11" ht="12.75">
      <c r="A22" s="21"/>
      <c r="B22" s="21"/>
      <c r="C22" s="21"/>
      <c r="D22" s="21"/>
      <c r="E22" s="21"/>
      <c r="F22" s="21"/>
      <c r="G22" s="21"/>
      <c r="H22" s="21"/>
      <c r="I22" s="21"/>
      <c r="J22" s="21"/>
      <c r="K22" s="21"/>
    </row>
    <row r="23" spans="1:11" ht="12.75">
      <c r="A23" s="21"/>
      <c r="B23" s="21"/>
      <c r="C23" s="21"/>
      <c r="D23" s="21"/>
      <c r="E23" s="21"/>
      <c r="F23" s="21"/>
      <c r="G23" s="21"/>
      <c r="H23" s="21"/>
      <c r="I23" s="21"/>
      <c r="J23" s="21"/>
      <c r="K23" s="21"/>
    </row>
  </sheetData>
  <sheetProtection/>
  <mergeCells count="2">
    <mergeCell ref="A10:K10"/>
    <mergeCell ref="A19:K19"/>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dimension ref="A1:N44"/>
  <sheetViews>
    <sheetView zoomScalePageLayoutView="0" workbookViewId="0" topLeftCell="A26">
      <selection activeCell="N29" sqref="N29"/>
    </sheetView>
  </sheetViews>
  <sheetFormatPr defaultColWidth="9.00390625" defaultRowHeight="12.75"/>
  <cols>
    <col min="1" max="1" width="4.625" style="0" customWidth="1"/>
    <col min="2" max="2" width="6.375" style="0" customWidth="1"/>
    <col min="3" max="3" width="6.125" style="0" customWidth="1"/>
    <col min="4" max="4" width="5.875" style="0" customWidth="1"/>
    <col min="5" max="5" width="5.375" style="0" customWidth="1"/>
    <col min="6" max="6" width="32.625" style="0" customWidth="1"/>
    <col min="7" max="8" width="11.125" style="0" customWidth="1"/>
    <col min="9" max="9" width="17.125" style="0" customWidth="1"/>
  </cols>
  <sheetData>
    <row r="1" spans="1:9" ht="23.25" customHeight="1" thickBot="1">
      <c r="A1" s="13" t="s">
        <v>232</v>
      </c>
      <c r="B1" s="15"/>
      <c r="C1" s="15"/>
      <c r="D1" s="15"/>
      <c r="E1" s="15"/>
      <c r="F1" s="15"/>
      <c r="G1" s="15"/>
      <c r="H1" s="15"/>
      <c r="I1" s="15"/>
    </row>
    <row r="2" spans="1:11" ht="14.25" customHeight="1" thickBot="1">
      <c r="A2" s="318" t="s">
        <v>224</v>
      </c>
      <c r="B2" s="319" t="s">
        <v>225</v>
      </c>
      <c r="C2" s="319" t="s">
        <v>34</v>
      </c>
      <c r="D2" s="319" t="s">
        <v>269</v>
      </c>
      <c r="E2" s="427" t="s">
        <v>270</v>
      </c>
      <c r="F2" s="442" t="s">
        <v>271</v>
      </c>
      <c r="G2" s="381" t="s">
        <v>241</v>
      </c>
      <c r="H2" s="381" t="s">
        <v>242</v>
      </c>
      <c r="I2" s="381" t="s">
        <v>243</v>
      </c>
      <c r="J2" s="382" t="s">
        <v>244</v>
      </c>
      <c r="K2" s="382" t="s">
        <v>245</v>
      </c>
    </row>
    <row r="3" spans="1:11" ht="14.25" customHeight="1">
      <c r="A3" s="316">
        <v>280</v>
      </c>
      <c r="B3" s="316">
        <v>3792</v>
      </c>
      <c r="C3" s="316">
        <v>5169</v>
      </c>
      <c r="D3" s="316">
        <v>80</v>
      </c>
      <c r="E3" s="316">
        <v>81</v>
      </c>
      <c r="F3" s="92" t="s">
        <v>24</v>
      </c>
      <c r="G3" s="602">
        <v>0</v>
      </c>
      <c r="H3" s="603">
        <v>94</v>
      </c>
      <c r="I3" s="602">
        <v>94</v>
      </c>
      <c r="J3" s="67">
        <v>0</v>
      </c>
      <c r="K3" s="67">
        <f aca="true" t="shared" si="0" ref="K3:K27">I3/H3%</f>
        <v>100</v>
      </c>
    </row>
    <row r="4" spans="1:11" ht="14.25" customHeight="1">
      <c r="A4" s="316">
        <v>280</v>
      </c>
      <c r="B4" s="316">
        <v>3792</v>
      </c>
      <c r="C4" s="316">
        <v>5169</v>
      </c>
      <c r="D4" s="316">
        <v>80</v>
      </c>
      <c r="E4" s="316">
        <v>0</v>
      </c>
      <c r="F4" s="92" t="s">
        <v>24</v>
      </c>
      <c r="G4" s="602">
        <v>0</v>
      </c>
      <c r="H4" s="603">
        <v>4</v>
      </c>
      <c r="I4" s="602">
        <v>3.98</v>
      </c>
      <c r="J4" s="67">
        <v>0</v>
      </c>
      <c r="K4" s="67">
        <f t="shared" si="0"/>
        <v>99.5</v>
      </c>
    </row>
    <row r="5" spans="1:11" ht="14.25" customHeight="1">
      <c r="A5" s="24">
        <v>480</v>
      </c>
      <c r="B5" s="315">
        <v>3419</v>
      </c>
      <c r="C5" s="24">
        <v>5213</v>
      </c>
      <c r="D5" s="315">
        <v>80</v>
      </c>
      <c r="E5" s="315">
        <v>98</v>
      </c>
      <c r="F5" s="316" t="s">
        <v>586</v>
      </c>
      <c r="G5" s="602">
        <v>0</v>
      </c>
      <c r="H5" s="603">
        <v>53.5</v>
      </c>
      <c r="I5" s="603">
        <v>53.5</v>
      </c>
      <c r="J5" s="67">
        <v>0</v>
      </c>
      <c r="K5" s="67">
        <f t="shared" si="0"/>
        <v>100</v>
      </c>
    </row>
    <row r="6" spans="1:11" ht="14.25" customHeight="1">
      <c r="A6" s="24">
        <v>480</v>
      </c>
      <c r="B6" s="315">
        <v>3419</v>
      </c>
      <c r="C6" s="24">
        <v>5222</v>
      </c>
      <c r="D6" s="315">
        <v>80</v>
      </c>
      <c r="E6" s="315">
        <v>98</v>
      </c>
      <c r="F6" s="24" t="s">
        <v>585</v>
      </c>
      <c r="G6" s="599">
        <v>0</v>
      </c>
      <c r="H6" s="633">
        <v>1452</v>
      </c>
      <c r="I6" s="633">
        <v>1452</v>
      </c>
      <c r="J6" s="77">
        <v>0</v>
      </c>
      <c r="K6" s="77">
        <f t="shared" si="0"/>
        <v>100</v>
      </c>
    </row>
    <row r="7" spans="1:11" ht="14.25" customHeight="1">
      <c r="A7" s="24">
        <v>480</v>
      </c>
      <c r="B7" s="315">
        <v>3419</v>
      </c>
      <c r="C7" s="24">
        <v>5493</v>
      </c>
      <c r="D7" s="315">
        <v>80</v>
      </c>
      <c r="E7" s="315">
        <v>98</v>
      </c>
      <c r="F7" s="24" t="s">
        <v>686</v>
      </c>
      <c r="G7" s="599">
        <v>0</v>
      </c>
      <c r="H7" s="633">
        <v>76</v>
      </c>
      <c r="I7" s="633">
        <v>76</v>
      </c>
      <c r="J7" s="77">
        <v>0</v>
      </c>
      <c r="K7" s="77">
        <f t="shared" si="0"/>
        <v>100</v>
      </c>
    </row>
    <row r="8" spans="1:11" ht="12.75">
      <c r="A8" s="24">
        <v>480</v>
      </c>
      <c r="B8" s="24">
        <v>3421</v>
      </c>
      <c r="C8" s="24">
        <v>5137</v>
      </c>
      <c r="D8" s="24">
        <v>80</v>
      </c>
      <c r="E8" s="24">
        <v>0</v>
      </c>
      <c r="F8" s="24" t="s">
        <v>61</v>
      </c>
      <c r="G8" s="77">
        <v>40</v>
      </c>
      <c r="H8" s="77">
        <v>40</v>
      </c>
      <c r="I8" s="77">
        <v>21.22</v>
      </c>
      <c r="J8" s="77">
        <f>I8/G8%</f>
        <v>53.05</v>
      </c>
      <c r="K8" s="77">
        <f t="shared" si="0"/>
        <v>53.05</v>
      </c>
    </row>
    <row r="9" spans="1:11" ht="12.75">
      <c r="A9" s="92">
        <v>480</v>
      </c>
      <c r="B9" s="92">
        <v>3421</v>
      </c>
      <c r="C9" s="92">
        <v>5139</v>
      </c>
      <c r="D9" s="92">
        <v>80</v>
      </c>
      <c r="E9" s="92">
        <v>0</v>
      </c>
      <c r="F9" s="92" t="s">
        <v>166</v>
      </c>
      <c r="G9" s="77">
        <v>100</v>
      </c>
      <c r="H9" s="77">
        <v>100</v>
      </c>
      <c r="I9" s="77">
        <v>80.64</v>
      </c>
      <c r="J9" s="67">
        <f>I9/G9%</f>
        <v>80.64</v>
      </c>
      <c r="K9" s="67">
        <f t="shared" si="0"/>
        <v>80.64</v>
      </c>
    </row>
    <row r="10" spans="1:11" ht="12.75">
      <c r="A10" s="92">
        <v>480</v>
      </c>
      <c r="B10" s="92">
        <v>3421</v>
      </c>
      <c r="C10" s="92">
        <v>5164</v>
      </c>
      <c r="D10" s="92">
        <v>80</v>
      </c>
      <c r="E10" s="92">
        <v>0</v>
      </c>
      <c r="F10" s="92" t="s">
        <v>53</v>
      </c>
      <c r="G10" s="77">
        <v>0</v>
      </c>
      <c r="H10" s="77">
        <v>11</v>
      </c>
      <c r="I10" s="77">
        <v>10.34</v>
      </c>
      <c r="J10" s="67">
        <v>0</v>
      </c>
      <c r="K10" s="67">
        <f t="shared" si="0"/>
        <v>94</v>
      </c>
    </row>
    <row r="11" spans="1:11" ht="12.75">
      <c r="A11" s="92">
        <v>480</v>
      </c>
      <c r="B11" s="92">
        <v>3421</v>
      </c>
      <c r="C11" s="92">
        <v>5169</v>
      </c>
      <c r="D11" s="92">
        <v>80</v>
      </c>
      <c r="E11" s="92">
        <v>0</v>
      </c>
      <c r="F11" s="92" t="s">
        <v>24</v>
      </c>
      <c r="G11" s="77">
        <v>400</v>
      </c>
      <c r="H11" s="77">
        <v>385</v>
      </c>
      <c r="I11" s="77">
        <v>153.59</v>
      </c>
      <c r="J11" s="67">
        <f>I11/G11%</f>
        <v>38.3975</v>
      </c>
      <c r="K11" s="67">
        <f t="shared" si="0"/>
        <v>39.89350649350649</v>
      </c>
    </row>
    <row r="12" spans="1:11" ht="12.75">
      <c r="A12" s="92">
        <v>480</v>
      </c>
      <c r="B12" s="24">
        <v>3421</v>
      </c>
      <c r="C12" s="24">
        <v>5175</v>
      </c>
      <c r="D12" s="92">
        <v>80</v>
      </c>
      <c r="E12" s="24">
        <v>0</v>
      </c>
      <c r="F12" s="24" t="s">
        <v>212</v>
      </c>
      <c r="G12" s="77">
        <v>100</v>
      </c>
      <c r="H12" s="77">
        <v>100</v>
      </c>
      <c r="I12" s="77">
        <v>35.87</v>
      </c>
      <c r="J12" s="67">
        <f>I12/G12%</f>
        <v>35.87</v>
      </c>
      <c r="K12" s="67">
        <f t="shared" si="0"/>
        <v>35.87</v>
      </c>
    </row>
    <row r="13" spans="1:11" ht="12.75">
      <c r="A13" s="24">
        <v>480</v>
      </c>
      <c r="B13" s="24">
        <v>3421</v>
      </c>
      <c r="C13" s="24">
        <v>5194</v>
      </c>
      <c r="D13" s="92">
        <v>80</v>
      </c>
      <c r="E13" s="24">
        <v>0</v>
      </c>
      <c r="F13" s="24" t="s">
        <v>213</v>
      </c>
      <c r="G13" s="77">
        <v>60</v>
      </c>
      <c r="H13" s="77">
        <v>60</v>
      </c>
      <c r="I13" s="77">
        <v>15.72</v>
      </c>
      <c r="J13" s="67">
        <f>I13/G13%</f>
        <v>26.200000000000003</v>
      </c>
      <c r="K13" s="67">
        <f t="shared" si="0"/>
        <v>26.200000000000003</v>
      </c>
    </row>
    <row r="14" spans="1:11" ht="12.75">
      <c r="A14" s="24">
        <v>480</v>
      </c>
      <c r="B14" s="24">
        <v>3421</v>
      </c>
      <c r="C14" s="24">
        <v>5212</v>
      </c>
      <c r="D14" s="92">
        <v>80</v>
      </c>
      <c r="E14" s="24">
        <v>98</v>
      </c>
      <c r="F14" s="24" t="s">
        <v>687</v>
      </c>
      <c r="G14" s="77">
        <v>0</v>
      </c>
      <c r="H14" s="77">
        <v>70</v>
      </c>
      <c r="I14" s="77">
        <v>70</v>
      </c>
      <c r="J14" s="67">
        <v>0</v>
      </c>
      <c r="K14" s="67">
        <f t="shared" si="0"/>
        <v>100</v>
      </c>
    </row>
    <row r="15" spans="1:11" ht="12.75">
      <c r="A15" s="24">
        <v>480</v>
      </c>
      <c r="B15" s="24">
        <v>3421</v>
      </c>
      <c r="C15" s="24">
        <v>5221</v>
      </c>
      <c r="D15" s="92">
        <v>80</v>
      </c>
      <c r="E15" s="24">
        <v>0</v>
      </c>
      <c r="F15" s="24" t="s">
        <v>688</v>
      </c>
      <c r="G15" s="77">
        <v>0</v>
      </c>
      <c r="H15" s="77">
        <v>47</v>
      </c>
      <c r="I15" s="77">
        <v>47</v>
      </c>
      <c r="J15" s="67">
        <v>0</v>
      </c>
      <c r="K15" s="67">
        <f t="shared" si="0"/>
        <v>100</v>
      </c>
    </row>
    <row r="16" spans="1:11" ht="12.75">
      <c r="A16" s="24">
        <v>480</v>
      </c>
      <c r="B16" s="24">
        <v>3421</v>
      </c>
      <c r="C16" s="24">
        <v>5222</v>
      </c>
      <c r="D16" s="24">
        <v>80</v>
      </c>
      <c r="E16" s="24">
        <v>0</v>
      </c>
      <c r="F16" s="24" t="s">
        <v>585</v>
      </c>
      <c r="G16" s="77">
        <v>600</v>
      </c>
      <c r="H16" s="77">
        <v>423</v>
      </c>
      <c r="I16" s="77">
        <v>202.5</v>
      </c>
      <c r="J16" s="77">
        <f>I16/G16%</f>
        <v>33.75</v>
      </c>
      <c r="K16" s="67">
        <f t="shared" si="0"/>
        <v>47.87234042553191</v>
      </c>
    </row>
    <row r="17" spans="1:11" ht="12.75">
      <c r="A17" s="24">
        <v>480</v>
      </c>
      <c r="B17" s="24">
        <v>3421</v>
      </c>
      <c r="C17" s="24">
        <v>5222</v>
      </c>
      <c r="D17" s="24">
        <v>80</v>
      </c>
      <c r="E17" s="24">
        <v>98</v>
      </c>
      <c r="F17" s="24" t="s">
        <v>585</v>
      </c>
      <c r="G17" s="77">
        <v>0</v>
      </c>
      <c r="H17" s="77">
        <v>50</v>
      </c>
      <c r="I17" s="77">
        <v>50</v>
      </c>
      <c r="J17" s="77">
        <v>0</v>
      </c>
      <c r="K17" s="67">
        <f t="shared" si="0"/>
        <v>100</v>
      </c>
    </row>
    <row r="18" spans="1:11" ht="12.75">
      <c r="A18" s="24">
        <v>480</v>
      </c>
      <c r="B18" s="24">
        <v>3421</v>
      </c>
      <c r="C18" s="24">
        <v>5493</v>
      </c>
      <c r="D18" s="24">
        <v>80</v>
      </c>
      <c r="E18" s="24">
        <v>98</v>
      </c>
      <c r="F18" s="24" t="s">
        <v>686</v>
      </c>
      <c r="G18" s="77">
        <v>0</v>
      </c>
      <c r="H18" s="77">
        <v>50</v>
      </c>
      <c r="I18" s="77">
        <v>50</v>
      </c>
      <c r="J18" s="77">
        <v>0</v>
      </c>
      <c r="K18" s="67">
        <f t="shared" si="0"/>
        <v>100</v>
      </c>
    </row>
    <row r="19" spans="1:11" ht="12.75">
      <c r="A19" s="24">
        <v>480</v>
      </c>
      <c r="B19" s="24">
        <v>3543</v>
      </c>
      <c r="C19" s="24">
        <v>5221</v>
      </c>
      <c r="D19" s="24">
        <v>80</v>
      </c>
      <c r="E19" s="24">
        <v>0</v>
      </c>
      <c r="F19" s="24" t="s">
        <v>688</v>
      </c>
      <c r="G19" s="77">
        <v>0</v>
      </c>
      <c r="H19" s="77">
        <v>45</v>
      </c>
      <c r="I19" s="77">
        <v>45</v>
      </c>
      <c r="J19" s="77">
        <v>0</v>
      </c>
      <c r="K19" s="67">
        <f t="shared" si="0"/>
        <v>100</v>
      </c>
    </row>
    <row r="20" spans="1:11" ht="12.75">
      <c r="A20" s="24">
        <v>580</v>
      </c>
      <c r="B20" s="24">
        <v>3534</v>
      </c>
      <c r="C20" s="24">
        <v>5222</v>
      </c>
      <c r="D20" s="24">
        <v>80</v>
      </c>
      <c r="E20" s="24">
        <v>98</v>
      </c>
      <c r="F20" s="24" t="s">
        <v>585</v>
      </c>
      <c r="G20" s="77">
        <v>0</v>
      </c>
      <c r="H20" s="77">
        <v>50</v>
      </c>
      <c r="I20" s="77">
        <v>50</v>
      </c>
      <c r="J20" s="77">
        <v>0</v>
      </c>
      <c r="K20" s="67">
        <f t="shared" si="0"/>
        <v>100</v>
      </c>
    </row>
    <row r="21" spans="1:11" ht="12.75">
      <c r="A21" s="24">
        <v>580</v>
      </c>
      <c r="B21" s="24">
        <v>4319</v>
      </c>
      <c r="C21" s="24">
        <v>5222</v>
      </c>
      <c r="D21" s="24">
        <v>80</v>
      </c>
      <c r="E21" s="24">
        <v>0</v>
      </c>
      <c r="F21" s="24" t="s">
        <v>585</v>
      </c>
      <c r="G21" s="77">
        <v>0</v>
      </c>
      <c r="H21" s="77">
        <v>28</v>
      </c>
      <c r="I21" s="77">
        <v>28</v>
      </c>
      <c r="J21" s="77">
        <v>0</v>
      </c>
      <c r="K21" s="67">
        <f t="shared" si="0"/>
        <v>99.99999999999999</v>
      </c>
    </row>
    <row r="22" spans="1:11" ht="12.75">
      <c r="A22" s="24">
        <v>580</v>
      </c>
      <c r="B22" s="24">
        <v>4359</v>
      </c>
      <c r="C22" s="24">
        <v>5222</v>
      </c>
      <c r="D22" s="24">
        <v>80</v>
      </c>
      <c r="E22" s="24">
        <v>98</v>
      </c>
      <c r="F22" s="24" t="s">
        <v>585</v>
      </c>
      <c r="G22" s="77">
        <v>0</v>
      </c>
      <c r="H22" s="77">
        <v>47</v>
      </c>
      <c r="I22" s="77">
        <v>47</v>
      </c>
      <c r="J22" s="77">
        <v>0</v>
      </c>
      <c r="K22" s="67">
        <f t="shared" si="0"/>
        <v>100</v>
      </c>
    </row>
    <row r="23" spans="1:11" ht="12.75">
      <c r="A23" s="24">
        <v>580</v>
      </c>
      <c r="B23" s="24">
        <v>4379</v>
      </c>
      <c r="C23" s="24">
        <v>5222</v>
      </c>
      <c r="D23" s="24">
        <v>80</v>
      </c>
      <c r="E23" s="24">
        <v>98</v>
      </c>
      <c r="F23" s="24" t="s">
        <v>585</v>
      </c>
      <c r="G23" s="77">
        <v>0</v>
      </c>
      <c r="H23" s="77">
        <v>23</v>
      </c>
      <c r="I23" s="77">
        <v>23</v>
      </c>
      <c r="J23" s="77">
        <v>0</v>
      </c>
      <c r="K23" s="67">
        <f>I23/H23%</f>
        <v>100</v>
      </c>
    </row>
    <row r="24" spans="1:11" ht="12.75">
      <c r="A24" s="24">
        <v>680</v>
      </c>
      <c r="B24" s="24">
        <v>3311</v>
      </c>
      <c r="C24" s="24">
        <v>5222</v>
      </c>
      <c r="D24" s="24">
        <v>80</v>
      </c>
      <c r="E24" s="24">
        <v>0</v>
      </c>
      <c r="F24" s="24" t="s">
        <v>585</v>
      </c>
      <c r="G24" s="77">
        <v>0</v>
      </c>
      <c r="H24" s="77">
        <v>37</v>
      </c>
      <c r="I24" s="77">
        <v>37</v>
      </c>
      <c r="J24" s="77">
        <v>0</v>
      </c>
      <c r="K24" s="67">
        <f>I24/H24%</f>
        <v>100</v>
      </c>
    </row>
    <row r="25" spans="1:11" ht="12.75">
      <c r="A25" s="24">
        <v>680</v>
      </c>
      <c r="B25" s="24">
        <v>3312</v>
      </c>
      <c r="C25" s="24">
        <v>5223</v>
      </c>
      <c r="D25" s="24">
        <v>80</v>
      </c>
      <c r="E25" s="24">
        <v>0</v>
      </c>
      <c r="F25" s="24" t="s">
        <v>689</v>
      </c>
      <c r="G25" s="77">
        <v>0</v>
      </c>
      <c r="H25" s="77">
        <v>20</v>
      </c>
      <c r="I25" s="77">
        <v>20</v>
      </c>
      <c r="J25" s="77">
        <v>0</v>
      </c>
      <c r="K25" s="67">
        <f>I25/H25%</f>
        <v>100</v>
      </c>
    </row>
    <row r="26" spans="1:11" ht="13.5" thickBot="1">
      <c r="A26" s="24">
        <v>680</v>
      </c>
      <c r="B26" s="24">
        <v>3317</v>
      </c>
      <c r="C26" s="24">
        <v>5213</v>
      </c>
      <c r="D26" s="24">
        <v>80</v>
      </c>
      <c r="E26" s="24">
        <v>98</v>
      </c>
      <c r="F26" s="24" t="s">
        <v>586</v>
      </c>
      <c r="G26" s="77">
        <v>0</v>
      </c>
      <c r="H26" s="77">
        <v>293</v>
      </c>
      <c r="I26" s="77">
        <v>293</v>
      </c>
      <c r="J26" s="77">
        <v>0</v>
      </c>
      <c r="K26" s="67">
        <f>I26/H26%</f>
        <v>100</v>
      </c>
    </row>
    <row r="27" spans="1:14" ht="13.5" thickBot="1">
      <c r="A27" s="429" t="s">
        <v>276</v>
      </c>
      <c r="B27" s="442"/>
      <c r="C27" s="442"/>
      <c r="D27" s="442"/>
      <c r="E27" s="442"/>
      <c r="F27" s="442"/>
      <c r="G27" s="334">
        <f>SUM(G3:G26)</f>
        <v>1300</v>
      </c>
      <c r="H27" s="334">
        <f>SUM(H3:H26)</f>
        <v>3558.5</v>
      </c>
      <c r="I27" s="334">
        <f>SUM(I3:I26)</f>
        <v>2959.3599999999997</v>
      </c>
      <c r="J27" s="242">
        <f>I27/G27%</f>
        <v>227.6430769230769</v>
      </c>
      <c r="K27" s="243">
        <f t="shared" si="0"/>
        <v>83.16313053252775</v>
      </c>
      <c r="M27" s="21"/>
      <c r="N27" s="21"/>
    </row>
    <row r="28" spans="1:14" ht="12.75">
      <c r="A28" s="292"/>
      <c r="B28" s="292"/>
      <c r="C28" s="292"/>
      <c r="D28" s="292"/>
      <c r="E28" s="292"/>
      <c r="F28" s="292"/>
      <c r="G28" s="336"/>
      <c r="H28" s="336"/>
      <c r="I28" s="336"/>
      <c r="J28" s="269"/>
      <c r="K28" s="269"/>
      <c r="M28" s="21"/>
      <c r="N28" s="21"/>
    </row>
    <row r="29" spans="1:14" ht="12.75">
      <c r="A29" s="520" t="s">
        <v>734</v>
      </c>
      <c r="B29" s="493"/>
      <c r="C29" s="58"/>
      <c r="D29" s="58"/>
      <c r="E29" s="58"/>
      <c r="F29" s="58"/>
      <c r="G29" s="301"/>
      <c r="H29" s="301"/>
      <c r="I29" s="301"/>
      <c r="J29" s="301"/>
      <c r="K29" s="301"/>
      <c r="M29" s="21"/>
      <c r="N29" s="21"/>
    </row>
    <row r="30" spans="1:14" ht="12.75">
      <c r="A30" s="725" t="s">
        <v>817</v>
      </c>
      <c r="B30" s="726"/>
      <c r="C30" s="726"/>
      <c r="D30" s="726"/>
      <c r="E30" s="726"/>
      <c r="F30" s="726"/>
      <c r="G30" s="726"/>
      <c r="H30" s="715"/>
      <c r="I30" s="715"/>
      <c r="J30" s="715"/>
      <c r="K30" s="715"/>
      <c r="M30" s="21"/>
      <c r="N30" s="21"/>
    </row>
    <row r="31" spans="1:14" ht="12.75">
      <c r="A31" s="520"/>
      <c r="B31" s="493"/>
      <c r="C31" s="493"/>
      <c r="D31" s="493"/>
      <c r="E31" s="493"/>
      <c r="F31" s="493"/>
      <c r="G31" s="336"/>
      <c r="H31" s="336"/>
      <c r="I31" s="336"/>
      <c r="J31" s="336"/>
      <c r="K31" s="336"/>
      <c r="M31" s="21"/>
      <c r="N31" s="21"/>
    </row>
    <row r="32" spans="1:14" ht="12.75">
      <c r="A32" s="520" t="s">
        <v>610</v>
      </c>
      <c r="B32" s="493"/>
      <c r="C32" s="58"/>
      <c r="D32" s="58"/>
      <c r="E32" s="58"/>
      <c r="F32" s="58"/>
      <c r="G32" s="301"/>
      <c r="H32" s="301"/>
      <c r="I32" s="301"/>
      <c r="J32" s="301"/>
      <c r="K32" s="301"/>
      <c r="M32" s="21"/>
      <c r="N32" s="21"/>
    </row>
    <row r="33" spans="1:14" ht="75" customHeight="1">
      <c r="A33" s="725" t="s">
        <v>1037</v>
      </c>
      <c r="B33" s="726"/>
      <c r="C33" s="726"/>
      <c r="D33" s="726"/>
      <c r="E33" s="726"/>
      <c r="F33" s="726"/>
      <c r="G33" s="726"/>
      <c r="H33" s="715"/>
      <c r="I33" s="715"/>
      <c r="J33" s="715"/>
      <c r="K33" s="715"/>
      <c r="M33" s="21"/>
      <c r="N33" s="21"/>
    </row>
    <row r="34" spans="1:14" ht="21" customHeight="1">
      <c r="A34" s="46"/>
      <c r="B34" s="23"/>
      <c r="C34" s="23"/>
      <c r="D34" s="23"/>
      <c r="E34" s="23"/>
      <c r="F34" s="23"/>
      <c r="G34" s="66"/>
      <c r="H34" s="66"/>
      <c r="I34" s="66"/>
      <c r="J34" s="21"/>
      <c r="K34" s="21"/>
      <c r="M34" s="21"/>
      <c r="N34" s="21"/>
    </row>
    <row r="35" spans="1:14" ht="12" customHeight="1" hidden="1">
      <c r="A35" s="340" t="s">
        <v>479</v>
      </c>
      <c r="B35" s="58"/>
      <c r="C35" s="58"/>
      <c r="D35" s="58"/>
      <c r="E35" s="58"/>
      <c r="F35" s="58"/>
      <c r="G35" s="301"/>
      <c r="H35" s="301"/>
      <c r="I35" s="301"/>
      <c r="J35" s="301"/>
      <c r="K35" s="301"/>
      <c r="M35" s="21"/>
      <c r="N35" s="21"/>
    </row>
    <row r="36" spans="1:14" ht="27.75" customHeight="1" hidden="1">
      <c r="A36" s="725" t="s">
        <v>544</v>
      </c>
      <c r="B36" s="726"/>
      <c r="C36" s="726"/>
      <c r="D36" s="726"/>
      <c r="E36" s="726"/>
      <c r="F36" s="726"/>
      <c r="G36" s="715"/>
      <c r="H36" s="715"/>
      <c r="I36" s="715"/>
      <c r="J36" s="715"/>
      <c r="K36" s="715"/>
      <c r="M36" s="21"/>
      <c r="N36" s="21"/>
    </row>
    <row r="37" spans="1:14" ht="14.25" customHeight="1">
      <c r="A37" s="520" t="s">
        <v>479</v>
      </c>
      <c r="B37" s="493"/>
      <c r="C37" s="493"/>
      <c r="D37" s="493"/>
      <c r="E37" s="493"/>
      <c r="F37" s="493"/>
      <c r="G37" s="336"/>
      <c r="H37" s="336"/>
      <c r="I37" s="336"/>
      <c r="J37" s="336"/>
      <c r="K37" s="336"/>
      <c r="M37" s="21"/>
      <c r="N37" s="21"/>
    </row>
    <row r="38" spans="1:14" ht="43.5" customHeight="1">
      <c r="A38" s="725" t="s">
        <v>1035</v>
      </c>
      <c r="B38" s="726"/>
      <c r="C38" s="726"/>
      <c r="D38" s="726"/>
      <c r="E38" s="726"/>
      <c r="F38" s="726"/>
      <c r="G38" s="715"/>
      <c r="H38" s="715"/>
      <c r="I38" s="715"/>
      <c r="J38" s="715"/>
      <c r="K38" s="715"/>
      <c r="M38" s="21"/>
      <c r="N38" s="21"/>
    </row>
    <row r="39" spans="1:14" ht="12.75">
      <c r="A39" s="55"/>
      <c r="B39" s="55"/>
      <c r="C39" s="55"/>
      <c r="D39" s="55"/>
      <c r="E39" s="55"/>
      <c r="F39" s="55"/>
      <c r="G39" s="55"/>
      <c r="H39" s="55"/>
      <c r="I39" s="55"/>
      <c r="J39" s="21"/>
      <c r="K39" s="21"/>
      <c r="M39" s="21"/>
      <c r="N39" s="21"/>
    </row>
    <row r="40" spans="1:14" ht="12.75">
      <c r="A40" s="520" t="s">
        <v>596</v>
      </c>
      <c r="B40" s="493"/>
      <c r="C40" s="493"/>
      <c r="D40" s="493"/>
      <c r="E40" s="493"/>
      <c r="F40" s="493"/>
      <c r="G40" s="336"/>
      <c r="H40" s="336"/>
      <c r="I40" s="336"/>
      <c r="J40" s="336"/>
      <c r="K40" s="336"/>
      <c r="M40" s="21"/>
      <c r="N40" s="21"/>
    </row>
    <row r="41" spans="1:14" ht="27.75" customHeight="1">
      <c r="A41" s="725" t="s">
        <v>1036</v>
      </c>
      <c r="B41" s="726"/>
      <c r="C41" s="726"/>
      <c r="D41" s="726"/>
      <c r="E41" s="726"/>
      <c r="F41" s="726"/>
      <c r="G41" s="715"/>
      <c r="H41" s="715"/>
      <c r="I41" s="715"/>
      <c r="J41" s="715"/>
      <c r="K41" s="715"/>
      <c r="M41" s="21"/>
      <c r="N41" s="21"/>
    </row>
    <row r="42" spans="1:14" ht="12.75">
      <c r="A42" s="55"/>
      <c r="B42" s="21"/>
      <c r="C42" s="21"/>
      <c r="D42" s="21"/>
      <c r="E42" s="21"/>
      <c r="F42" s="21"/>
      <c r="G42" s="21"/>
      <c r="H42" s="21"/>
      <c r="I42" s="21"/>
      <c r="J42" s="21"/>
      <c r="K42" s="21"/>
      <c r="M42" s="21"/>
      <c r="N42" s="21"/>
    </row>
    <row r="43" spans="1:11" ht="12.75">
      <c r="A43" s="21"/>
      <c r="B43" s="21"/>
      <c r="C43" s="21"/>
      <c r="D43" s="21"/>
      <c r="E43" s="21"/>
      <c r="F43" s="21"/>
      <c r="G43" s="21"/>
      <c r="H43" s="21"/>
      <c r="I43" s="21"/>
      <c r="J43" s="21"/>
      <c r="K43" s="21"/>
    </row>
    <row r="44" spans="1:11" ht="12.75">
      <c r="A44" s="21"/>
      <c r="B44" s="21"/>
      <c r="C44" s="21"/>
      <c r="D44" s="21"/>
      <c r="E44" s="21"/>
      <c r="F44" s="21"/>
      <c r="G44" s="21"/>
      <c r="H44" s="21"/>
      <c r="I44" s="21"/>
      <c r="J44" s="21"/>
      <c r="K44" s="21"/>
    </row>
  </sheetData>
  <sheetProtection/>
  <mergeCells count="5">
    <mergeCell ref="A36:K36"/>
    <mergeCell ref="A33:K33"/>
    <mergeCell ref="A38:K38"/>
    <mergeCell ref="A41:K41"/>
    <mergeCell ref="A30:K3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M11"/>
  <sheetViews>
    <sheetView zoomScalePageLayoutView="0" workbookViewId="0" topLeftCell="A1">
      <selection activeCell="A8" sqref="A8:K8"/>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34.875" style="0" customWidth="1"/>
    <col min="7" max="7" width="11.625" style="0" customWidth="1"/>
    <col min="8" max="8" width="12.50390625" style="0" customWidth="1"/>
    <col min="9" max="9" width="17.50390625" style="0" customWidth="1"/>
  </cols>
  <sheetData>
    <row r="1" spans="1:6" ht="27.75" customHeight="1" thickBot="1">
      <c r="A1" s="54" t="s">
        <v>792</v>
      </c>
      <c r="B1" s="21"/>
      <c r="C1" s="21"/>
      <c r="D1" s="21"/>
      <c r="E1" s="21"/>
      <c r="F1" s="21"/>
    </row>
    <row r="2" spans="1:11" ht="14.25" customHeight="1" thickBot="1">
      <c r="A2" s="5" t="s">
        <v>224</v>
      </c>
      <c r="B2" s="8" t="s">
        <v>225</v>
      </c>
      <c r="C2" s="4" t="s">
        <v>34</v>
      </c>
      <c r="D2" s="4" t="s">
        <v>269</v>
      </c>
      <c r="E2" s="4" t="s">
        <v>270</v>
      </c>
      <c r="F2" s="26" t="s">
        <v>271</v>
      </c>
      <c r="G2" s="19" t="s">
        <v>241</v>
      </c>
      <c r="H2" s="19" t="s">
        <v>242</v>
      </c>
      <c r="I2" s="19" t="s">
        <v>243</v>
      </c>
      <c r="J2" s="209" t="s">
        <v>244</v>
      </c>
      <c r="K2" s="209" t="s">
        <v>245</v>
      </c>
    </row>
    <row r="3" spans="1:11" ht="12.75">
      <c r="A3" s="3">
        <v>405</v>
      </c>
      <c r="B3" s="2">
        <v>3419</v>
      </c>
      <c r="C3" s="2">
        <v>5901</v>
      </c>
      <c r="D3" s="3">
        <v>5</v>
      </c>
      <c r="E3" s="2">
        <v>98</v>
      </c>
      <c r="F3" s="2" t="s">
        <v>208</v>
      </c>
      <c r="G3" s="77">
        <v>0</v>
      </c>
      <c r="H3" s="77">
        <v>6262</v>
      </c>
      <c r="I3" s="77">
        <v>0</v>
      </c>
      <c r="J3" s="88">
        <v>0</v>
      </c>
      <c r="K3" s="88">
        <v>0</v>
      </c>
    </row>
    <row r="4" spans="1:11" ht="13.5" thickBot="1">
      <c r="A4" s="3">
        <v>505</v>
      </c>
      <c r="B4" s="2">
        <v>4359</v>
      </c>
      <c r="C4" s="2">
        <v>5901</v>
      </c>
      <c r="D4" s="3">
        <v>5</v>
      </c>
      <c r="E4" s="2">
        <v>98</v>
      </c>
      <c r="F4" s="2" t="s">
        <v>208</v>
      </c>
      <c r="G4" s="77">
        <v>0</v>
      </c>
      <c r="H4" s="77">
        <v>6262</v>
      </c>
      <c r="I4" s="77">
        <v>0</v>
      </c>
      <c r="J4" s="88">
        <v>0</v>
      </c>
      <c r="K4" s="88">
        <v>0</v>
      </c>
    </row>
    <row r="5" spans="1:13" ht="13.5" thickBot="1">
      <c r="A5" s="736" t="s">
        <v>276</v>
      </c>
      <c r="B5" s="712"/>
      <c r="C5" s="712"/>
      <c r="D5" s="712"/>
      <c r="E5" s="712"/>
      <c r="F5" s="737"/>
      <c r="G5" s="64">
        <f>SUM(G3:G4)</f>
        <v>0</v>
      </c>
      <c r="H5" s="64">
        <f>SUM(H3:H4)</f>
        <v>12524</v>
      </c>
      <c r="I5" s="64">
        <f>SUM(I3:I4)</f>
        <v>0</v>
      </c>
      <c r="J5" s="243">
        <v>0</v>
      </c>
      <c r="K5" s="243">
        <v>0</v>
      </c>
      <c r="M5" s="21"/>
    </row>
    <row r="6" spans="1:9" ht="12.75">
      <c r="A6" s="13"/>
      <c r="B6" s="15"/>
      <c r="C6" s="15"/>
      <c r="D6" s="15"/>
      <c r="E6" s="15"/>
      <c r="F6" s="15"/>
      <c r="G6" s="16"/>
      <c r="H6" s="16"/>
      <c r="I6" s="16"/>
    </row>
    <row r="7" spans="1:11" ht="15.75" customHeight="1">
      <c r="A7" s="321" t="s">
        <v>654</v>
      </c>
      <c r="B7" s="321"/>
      <c r="C7" s="321"/>
      <c r="D7" s="321"/>
      <c r="E7" s="321"/>
      <c r="F7" s="321"/>
      <c r="G7" s="21"/>
      <c r="H7" s="21"/>
      <c r="I7" s="21"/>
      <c r="J7" s="21"/>
      <c r="K7" s="21"/>
    </row>
    <row r="8" spans="1:11" ht="30" customHeight="1">
      <c r="A8" s="725" t="s">
        <v>1038</v>
      </c>
      <c r="B8" s="726"/>
      <c r="C8" s="726"/>
      <c r="D8" s="726"/>
      <c r="E8" s="726"/>
      <c r="F8" s="726"/>
      <c r="G8" s="715"/>
      <c r="H8" s="715"/>
      <c r="I8" s="715"/>
      <c r="J8" s="715"/>
      <c r="K8" s="715"/>
    </row>
    <row r="9" spans="1:11" ht="12.75">
      <c r="A9" s="21"/>
      <c r="B9" s="21"/>
      <c r="C9" s="21"/>
      <c r="D9" s="21"/>
      <c r="E9" s="21"/>
      <c r="F9" s="21"/>
      <c r="G9" s="21"/>
      <c r="H9" s="21"/>
      <c r="I9" s="21"/>
      <c r="J9" s="21"/>
      <c r="K9" s="21"/>
    </row>
    <row r="10" spans="1:11" ht="12.75">
      <c r="A10" s="21"/>
      <c r="B10" s="21"/>
      <c r="C10" s="21"/>
      <c r="D10" s="21"/>
      <c r="E10" s="21"/>
      <c r="F10" s="21"/>
      <c r="G10" s="21"/>
      <c r="H10" s="21"/>
      <c r="I10" s="21"/>
      <c r="J10" s="21"/>
      <c r="K10" s="21"/>
    </row>
    <row r="11" spans="1:11" ht="12.75">
      <c r="A11" s="21"/>
      <c r="B11" s="21"/>
      <c r="C11" s="21"/>
      <c r="D11" s="21"/>
      <c r="E11" s="21"/>
      <c r="F11" s="21"/>
      <c r="G11" s="21"/>
      <c r="H11" s="21"/>
      <c r="I11" s="21"/>
      <c r="J11" s="21"/>
      <c r="K11" s="21"/>
    </row>
    <row r="26" ht="12" customHeight="1"/>
  </sheetData>
  <sheetProtection/>
  <mergeCells count="2">
    <mergeCell ref="A8:K8"/>
    <mergeCell ref="A5:F5"/>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M32"/>
  <sheetViews>
    <sheetView zoomScalePageLayoutView="0" workbookViewId="0" topLeftCell="A19">
      <selection activeCell="F30" sqref="F30"/>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34.875" style="0" customWidth="1"/>
    <col min="7" max="7" width="11.625" style="0" customWidth="1"/>
    <col min="8" max="8" width="12.50390625" style="0" customWidth="1"/>
    <col min="9" max="9" width="17.50390625" style="0" customWidth="1"/>
  </cols>
  <sheetData>
    <row r="1" ht="23.25" customHeight="1" thickBot="1">
      <c r="A1" s="1" t="s">
        <v>150</v>
      </c>
    </row>
    <row r="2" spans="1:11" ht="14.25" customHeight="1" thickBot="1">
      <c r="A2" s="443" t="s">
        <v>224</v>
      </c>
      <c r="B2" s="318" t="s">
        <v>225</v>
      </c>
      <c r="C2" s="319" t="s">
        <v>34</v>
      </c>
      <c r="D2" s="319" t="s">
        <v>269</v>
      </c>
      <c r="E2" s="427" t="s">
        <v>270</v>
      </c>
      <c r="F2" s="442" t="s">
        <v>271</v>
      </c>
      <c r="G2" s="381" t="s">
        <v>241</v>
      </c>
      <c r="H2" s="381" t="s">
        <v>242</v>
      </c>
      <c r="I2" s="381" t="s">
        <v>243</v>
      </c>
      <c r="J2" s="382" t="s">
        <v>244</v>
      </c>
      <c r="K2" s="382" t="s">
        <v>245</v>
      </c>
    </row>
    <row r="3" spans="1:11" ht="14.25" customHeight="1">
      <c r="A3" s="316">
        <v>505</v>
      </c>
      <c r="B3" s="316">
        <v>4329</v>
      </c>
      <c r="C3" s="316">
        <v>5173</v>
      </c>
      <c r="D3" s="316">
        <v>5</v>
      </c>
      <c r="E3" s="316">
        <v>13011</v>
      </c>
      <c r="F3" s="24" t="s">
        <v>211</v>
      </c>
      <c r="G3" s="67">
        <v>0</v>
      </c>
      <c r="H3" s="67">
        <v>37</v>
      </c>
      <c r="I3" s="67">
        <v>34.94</v>
      </c>
      <c r="J3" s="88">
        <v>0</v>
      </c>
      <c r="K3" s="88">
        <f>I3/H3%</f>
        <v>94.43243243243242</v>
      </c>
    </row>
    <row r="4" spans="1:11" ht="14.25" customHeight="1">
      <c r="A4" s="2">
        <v>505</v>
      </c>
      <c r="B4" s="2">
        <v>4339</v>
      </c>
      <c r="C4" s="2">
        <v>5173</v>
      </c>
      <c r="D4" s="2">
        <v>5</v>
      </c>
      <c r="E4" s="2">
        <v>13015</v>
      </c>
      <c r="F4" s="24" t="s">
        <v>211</v>
      </c>
      <c r="G4" s="67">
        <v>0</v>
      </c>
      <c r="H4" s="67">
        <v>14</v>
      </c>
      <c r="I4" s="67">
        <v>14</v>
      </c>
      <c r="J4" s="88">
        <v>0</v>
      </c>
      <c r="K4" s="88">
        <f aca="true" t="shared" si="0" ref="K4:K15">I4/H4%</f>
        <v>99.99999999999999</v>
      </c>
    </row>
    <row r="5" spans="1:11" ht="12.75">
      <c r="A5" s="3">
        <v>905</v>
      </c>
      <c r="B5" s="3">
        <v>6171</v>
      </c>
      <c r="C5" s="3">
        <v>5161</v>
      </c>
      <c r="D5" s="3">
        <v>5</v>
      </c>
      <c r="E5" s="3">
        <v>0</v>
      </c>
      <c r="F5" s="3" t="s">
        <v>75</v>
      </c>
      <c r="G5" s="67">
        <v>1</v>
      </c>
      <c r="H5" s="67">
        <v>1</v>
      </c>
      <c r="I5" s="67">
        <v>0</v>
      </c>
      <c r="J5" s="88">
        <f aca="true" t="shared" si="1" ref="J5:J13">I5/G5%</f>
        <v>0</v>
      </c>
      <c r="K5" s="88">
        <f t="shared" si="0"/>
        <v>0</v>
      </c>
    </row>
    <row r="6" spans="1:11" ht="12.75">
      <c r="A6" s="3">
        <v>905</v>
      </c>
      <c r="B6" s="2">
        <v>6171</v>
      </c>
      <c r="C6" s="2">
        <v>5163</v>
      </c>
      <c r="D6" s="3">
        <v>5</v>
      </c>
      <c r="E6" s="2">
        <v>0</v>
      </c>
      <c r="F6" s="2" t="s">
        <v>59</v>
      </c>
      <c r="G6" s="77">
        <v>225</v>
      </c>
      <c r="H6" s="77">
        <v>225</v>
      </c>
      <c r="I6" s="77">
        <v>222.4</v>
      </c>
      <c r="J6" s="88">
        <f t="shared" si="1"/>
        <v>98.84444444444445</v>
      </c>
      <c r="K6" s="88">
        <f t="shared" si="0"/>
        <v>98.84444444444445</v>
      </c>
    </row>
    <row r="7" spans="1:11" ht="12.75">
      <c r="A7" s="3">
        <v>905</v>
      </c>
      <c r="B7" s="2">
        <v>6171</v>
      </c>
      <c r="C7" s="2">
        <v>5166</v>
      </c>
      <c r="D7" s="3">
        <v>5</v>
      </c>
      <c r="E7" s="2">
        <v>0</v>
      </c>
      <c r="F7" s="2" t="s">
        <v>23</v>
      </c>
      <c r="G7" s="77">
        <v>200</v>
      </c>
      <c r="H7" s="77">
        <v>200</v>
      </c>
      <c r="I7" s="77">
        <v>21.78</v>
      </c>
      <c r="J7" s="88">
        <f t="shared" si="1"/>
        <v>10.89</v>
      </c>
      <c r="K7" s="88">
        <f t="shared" si="0"/>
        <v>10.89</v>
      </c>
    </row>
    <row r="8" spans="1:11" ht="12.75">
      <c r="A8" s="3">
        <v>905</v>
      </c>
      <c r="B8" s="2">
        <v>6171</v>
      </c>
      <c r="C8" s="2">
        <v>5169</v>
      </c>
      <c r="D8" s="3">
        <v>5</v>
      </c>
      <c r="E8" s="2">
        <v>0</v>
      </c>
      <c r="F8" s="2" t="s">
        <v>24</v>
      </c>
      <c r="G8" s="77">
        <v>553.9</v>
      </c>
      <c r="H8" s="77">
        <v>553.9</v>
      </c>
      <c r="I8" s="77">
        <v>204.45</v>
      </c>
      <c r="J8" s="88">
        <f t="shared" si="1"/>
        <v>36.910994764397905</v>
      </c>
      <c r="K8" s="88">
        <f t="shared" si="0"/>
        <v>36.910994764397905</v>
      </c>
    </row>
    <row r="9" spans="1:11" ht="12.75">
      <c r="A9" s="92">
        <v>905</v>
      </c>
      <c r="B9" s="24">
        <v>6171</v>
      </c>
      <c r="C9" s="24">
        <v>5173</v>
      </c>
      <c r="D9" s="92">
        <v>5</v>
      </c>
      <c r="E9" s="24">
        <v>0</v>
      </c>
      <c r="F9" s="24" t="s">
        <v>211</v>
      </c>
      <c r="G9" s="77">
        <v>983.1</v>
      </c>
      <c r="H9" s="77">
        <v>983.1</v>
      </c>
      <c r="I9" s="77">
        <v>702.49</v>
      </c>
      <c r="J9" s="67">
        <f t="shared" si="1"/>
        <v>71.4566168243312</v>
      </c>
      <c r="K9" s="67">
        <f t="shared" si="0"/>
        <v>71.4566168243312</v>
      </c>
    </row>
    <row r="10" spans="1:11" ht="12.75">
      <c r="A10" s="3">
        <v>905</v>
      </c>
      <c r="B10" s="2">
        <v>6171</v>
      </c>
      <c r="C10" s="2">
        <v>5361</v>
      </c>
      <c r="D10" s="3">
        <v>5</v>
      </c>
      <c r="E10" s="2">
        <v>0</v>
      </c>
      <c r="F10" s="2" t="s">
        <v>76</v>
      </c>
      <c r="G10" s="77">
        <v>5</v>
      </c>
      <c r="H10" s="77">
        <v>5</v>
      </c>
      <c r="I10" s="77">
        <v>0</v>
      </c>
      <c r="J10" s="88">
        <f t="shared" si="1"/>
        <v>0</v>
      </c>
      <c r="K10" s="88">
        <f t="shared" si="0"/>
        <v>0</v>
      </c>
    </row>
    <row r="11" spans="1:11" ht="12.75">
      <c r="A11" s="3">
        <v>905</v>
      </c>
      <c r="B11" s="2">
        <v>6171</v>
      </c>
      <c r="C11" s="2">
        <v>5169</v>
      </c>
      <c r="D11" s="2">
        <v>938</v>
      </c>
      <c r="E11" s="2">
        <v>0</v>
      </c>
      <c r="F11" s="2" t="s">
        <v>24</v>
      </c>
      <c r="G11" s="77">
        <v>2080</v>
      </c>
      <c r="H11" s="77">
        <v>2080</v>
      </c>
      <c r="I11" s="77">
        <v>1512.89</v>
      </c>
      <c r="J11" s="88">
        <f t="shared" si="1"/>
        <v>72.73509615384616</v>
      </c>
      <c r="K11" s="88">
        <f t="shared" si="0"/>
        <v>72.73509615384616</v>
      </c>
    </row>
    <row r="12" spans="1:11" ht="12.75">
      <c r="A12" s="3">
        <v>905</v>
      </c>
      <c r="B12" s="2">
        <v>6171</v>
      </c>
      <c r="C12" s="2">
        <v>5901</v>
      </c>
      <c r="D12" s="2">
        <v>5</v>
      </c>
      <c r="E12" s="2">
        <v>0</v>
      </c>
      <c r="F12" s="2" t="s">
        <v>208</v>
      </c>
      <c r="G12" s="77">
        <v>1000</v>
      </c>
      <c r="H12" s="77">
        <v>0</v>
      </c>
      <c r="I12" s="77">
        <v>0</v>
      </c>
      <c r="J12" s="88">
        <v>0</v>
      </c>
      <c r="K12" s="88">
        <v>0</v>
      </c>
    </row>
    <row r="13" spans="1:11" ht="12.75">
      <c r="A13" s="2">
        <v>1005</v>
      </c>
      <c r="B13" s="2">
        <v>6409</v>
      </c>
      <c r="C13" s="2">
        <v>5163</v>
      </c>
      <c r="D13" s="2">
        <v>5</v>
      </c>
      <c r="E13" s="2">
        <v>0</v>
      </c>
      <c r="F13" s="2" t="s">
        <v>59</v>
      </c>
      <c r="G13" s="77">
        <v>2</v>
      </c>
      <c r="H13" s="77">
        <v>2</v>
      </c>
      <c r="I13" s="77">
        <v>0.79</v>
      </c>
      <c r="J13" s="88">
        <f t="shared" si="1"/>
        <v>39.5</v>
      </c>
      <c r="K13" s="88">
        <f t="shared" si="0"/>
        <v>39.5</v>
      </c>
    </row>
    <row r="14" spans="1:11" ht="12.75">
      <c r="A14" s="2">
        <v>1005</v>
      </c>
      <c r="B14" s="2">
        <v>6409</v>
      </c>
      <c r="C14" s="2">
        <v>5909</v>
      </c>
      <c r="D14" s="2">
        <v>5</v>
      </c>
      <c r="E14" s="2">
        <v>0</v>
      </c>
      <c r="F14" s="2" t="s">
        <v>779</v>
      </c>
      <c r="G14" s="77">
        <v>0</v>
      </c>
      <c r="H14" s="77">
        <v>0</v>
      </c>
      <c r="I14" s="77">
        <v>236.1</v>
      </c>
      <c r="J14" s="88">
        <v>0</v>
      </c>
      <c r="K14" s="88">
        <v>0</v>
      </c>
    </row>
    <row r="15" spans="1:11" ht="12.75">
      <c r="A15" s="2">
        <v>1005</v>
      </c>
      <c r="B15" s="2">
        <v>6330</v>
      </c>
      <c r="C15" s="2">
        <v>5341</v>
      </c>
      <c r="D15" s="2">
        <v>5</v>
      </c>
      <c r="E15" s="2">
        <v>0</v>
      </c>
      <c r="F15" s="24" t="s">
        <v>705</v>
      </c>
      <c r="G15" s="77">
        <v>0</v>
      </c>
      <c r="H15" s="77">
        <v>208</v>
      </c>
      <c r="I15" s="77">
        <v>207.96</v>
      </c>
      <c r="J15" s="88">
        <v>0</v>
      </c>
      <c r="K15" s="88">
        <f t="shared" si="0"/>
        <v>99.98076923076923</v>
      </c>
    </row>
    <row r="16" spans="1:11" ht="13.5" thickBot="1">
      <c r="A16" s="24">
        <v>1005</v>
      </c>
      <c r="B16" s="24">
        <v>6399</v>
      </c>
      <c r="C16" s="24">
        <v>5362</v>
      </c>
      <c r="D16" s="24">
        <v>5</v>
      </c>
      <c r="E16" s="24">
        <v>0</v>
      </c>
      <c r="F16" s="24" t="s">
        <v>27</v>
      </c>
      <c r="G16" s="77">
        <v>50</v>
      </c>
      <c r="H16" s="77">
        <v>50</v>
      </c>
      <c r="I16" s="77">
        <v>-56.79</v>
      </c>
      <c r="J16" s="88">
        <v>0</v>
      </c>
      <c r="K16" s="88">
        <v>0</v>
      </c>
    </row>
    <row r="17" spans="1:13" ht="13.5" thickBot="1">
      <c r="A17" s="736" t="s">
        <v>276</v>
      </c>
      <c r="B17" s="712"/>
      <c r="C17" s="712"/>
      <c r="D17" s="712"/>
      <c r="E17" s="712"/>
      <c r="F17" s="737"/>
      <c r="G17" s="64">
        <f>SUM(G3:G16)</f>
        <v>5100</v>
      </c>
      <c r="H17" s="64">
        <f>SUM(H3:H16)</f>
        <v>4359</v>
      </c>
      <c r="I17" s="64">
        <f>SUM(I3:I16)</f>
        <v>3101.0099999999998</v>
      </c>
      <c r="J17" s="243">
        <f>I17/G17%</f>
        <v>60.80411764705882</v>
      </c>
      <c r="K17" s="243">
        <f>I17/H17%</f>
        <v>71.14039917412249</v>
      </c>
      <c r="M17" s="21"/>
    </row>
    <row r="18" spans="1:13" ht="12.75">
      <c r="A18" s="32"/>
      <c r="B18" s="30"/>
      <c r="C18" s="30"/>
      <c r="D18" s="30"/>
      <c r="E18" s="30"/>
      <c r="F18" s="30"/>
      <c r="G18" s="66"/>
      <c r="H18" s="66"/>
      <c r="I18" s="66"/>
      <c r="J18" s="269"/>
      <c r="K18" s="269"/>
      <c r="M18" s="21"/>
    </row>
    <row r="19" spans="1:13" ht="12.75">
      <c r="A19" s="46" t="s">
        <v>656</v>
      </c>
      <c r="B19" s="300"/>
      <c r="C19" s="300"/>
      <c r="D19" s="300"/>
      <c r="E19" s="300"/>
      <c r="F19" s="56"/>
      <c r="G19" s="56"/>
      <c r="H19" s="56"/>
      <c r="I19" s="56"/>
      <c r="J19" s="21"/>
      <c r="K19" s="21"/>
      <c r="M19" s="21"/>
    </row>
    <row r="20" spans="1:13" ht="26.25" customHeight="1">
      <c r="A20" s="725" t="s">
        <v>807</v>
      </c>
      <c r="B20" s="726"/>
      <c r="C20" s="726"/>
      <c r="D20" s="726"/>
      <c r="E20" s="726"/>
      <c r="F20" s="726"/>
      <c r="G20" s="715"/>
      <c r="H20" s="715"/>
      <c r="I20" s="715"/>
      <c r="J20" s="715"/>
      <c r="K20" s="715"/>
      <c r="M20" s="21"/>
    </row>
    <row r="21" spans="1:13" ht="5.25" customHeight="1">
      <c r="A21" s="47"/>
      <c r="B21" s="58"/>
      <c r="C21" s="58"/>
      <c r="D21" s="58"/>
      <c r="E21" s="58"/>
      <c r="F21" s="58"/>
      <c r="G21" s="301"/>
      <c r="H21" s="301"/>
      <c r="I21" s="301"/>
      <c r="J21" s="301"/>
      <c r="K21" s="301"/>
      <c r="M21" s="21"/>
    </row>
    <row r="22" spans="1:13" ht="13.5" customHeight="1">
      <c r="A22" s="46" t="s">
        <v>52</v>
      </c>
      <c r="B22" s="300"/>
      <c r="C22" s="300"/>
      <c r="D22" s="300"/>
      <c r="E22" s="300"/>
      <c r="F22" s="56"/>
      <c r="G22" s="56"/>
      <c r="H22" s="56"/>
      <c r="I22" s="56"/>
      <c r="J22" s="21"/>
      <c r="K22" s="21"/>
      <c r="M22" s="23"/>
    </row>
    <row r="23" spans="1:11" ht="55.5" customHeight="1">
      <c r="A23" s="725" t="s">
        <v>808</v>
      </c>
      <c r="B23" s="726"/>
      <c r="C23" s="726"/>
      <c r="D23" s="726"/>
      <c r="E23" s="726"/>
      <c r="F23" s="726"/>
      <c r="G23" s="715"/>
      <c r="H23" s="715"/>
      <c r="I23" s="715"/>
      <c r="J23" s="715"/>
      <c r="K23" s="715"/>
    </row>
    <row r="24" spans="1:11" ht="16.5" customHeight="1">
      <c r="A24" s="47"/>
      <c r="B24" s="58"/>
      <c r="C24" s="58"/>
      <c r="D24" s="58"/>
      <c r="E24" s="58"/>
      <c r="F24" s="58"/>
      <c r="G24" s="301"/>
      <c r="H24" s="301"/>
      <c r="I24" s="301"/>
      <c r="J24" s="301"/>
      <c r="K24" s="301"/>
    </row>
    <row r="25" spans="1:11" ht="12" customHeight="1">
      <c r="A25" s="46" t="s">
        <v>43</v>
      </c>
      <c r="B25" s="56"/>
      <c r="C25" s="56"/>
      <c r="D25" s="56"/>
      <c r="E25" s="56"/>
      <c r="F25" s="56"/>
      <c r="G25" s="300"/>
      <c r="H25" s="300"/>
      <c r="I25" s="300"/>
      <c r="J25" s="21"/>
      <c r="K25" s="21"/>
    </row>
    <row r="26" spans="1:11" ht="54" customHeight="1">
      <c r="A26" s="725" t="s">
        <v>1076</v>
      </c>
      <c r="B26" s="726"/>
      <c r="C26" s="726"/>
      <c r="D26" s="726"/>
      <c r="E26" s="726"/>
      <c r="F26" s="726"/>
      <c r="G26" s="715"/>
      <c r="H26" s="715"/>
      <c r="I26" s="715"/>
      <c r="J26" s="715"/>
      <c r="K26" s="715"/>
    </row>
    <row r="27" spans="1:11" ht="13.5" customHeight="1">
      <c r="A27" s="21"/>
      <c r="B27" s="21"/>
      <c r="C27" s="21"/>
      <c r="D27" s="21"/>
      <c r="E27" s="21"/>
      <c r="F27" s="21"/>
      <c r="G27" s="21"/>
      <c r="H27" s="21"/>
      <c r="I27" s="21"/>
      <c r="J27" s="21"/>
      <c r="K27" s="21"/>
    </row>
    <row r="28" spans="1:11" ht="14.25" customHeight="1">
      <c r="A28" s="725"/>
      <c r="B28" s="726"/>
      <c r="C28" s="726"/>
      <c r="D28" s="726"/>
      <c r="E28" s="726"/>
      <c r="F28" s="726"/>
      <c r="G28" s="715"/>
      <c r="H28" s="715"/>
      <c r="I28" s="715"/>
      <c r="J28" s="715"/>
      <c r="K28" s="715"/>
    </row>
    <row r="29" spans="1:11" ht="12.75">
      <c r="A29" s="21"/>
      <c r="B29" s="21"/>
      <c r="C29" s="21"/>
      <c r="D29" s="21"/>
      <c r="E29" s="21"/>
      <c r="F29" s="21"/>
      <c r="G29" s="21"/>
      <c r="H29" s="21"/>
      <c r="I29" s="21"/>
      <c r="J29" s="21"/>
      <c r="K29" s="21"/>
    </row>
    <row r="30" spans="7:9" ht="12.75">
      <c r="G30" s="21"/>
      <c r="H30" s="21"/>
      <c r="I30" s="21"/>
    </row>
    <row r="31" spans="7:9" ht="12.75">
      <c r="G31" s="21"/>
      <c r="H31" s="21"/>
      <c r="I31" s="21"/>
    </row>
    <row r="32" spans="7:9" ht="12.75">
      <c r="G32" s="21"/>
      <c r="H32" s="21"/>
      <c r="I32" s="21"/>
    </row>
  </sheetData>
  <sheetProtection/>
  <mergeCells count="5">
    <mergeCell ref="A17:F17"/>
    <mergeCell ref="A23:K23"/>
    <mergeCell ref="A28:K28"/>
    <mergeCell ref="A26:K26"/>
    <mergeCell ref="A20:K2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6.xml><?xml version="1.0" encoding="utf-8"?>
<worksheet xmlns="http://schemas.openxmlformats.org/spreadsheetml/2006/main" xmlns:r="http://schemas.openxmlformats.org/officeDocument/2006/relationships">
  <dimension ref="A1:M57"/>
  <sheetViews>
    <sheetView zoomScalePageLayoutView="0" workbookViewId="0" topLeftCell="A1">
      <selection activeCell="N24" sqref="N24"/>
    </sheetView>
  </sheetViews>
  <sheetFormatPr defaultColWidth="9.00390625" defaultRowHeight="12.75"/>
  <cols>
    <col min="1" max="1" width="6.00390625" style="0" customWidth="1"/>
    <col min="2" max="2" width="5.625" style="0" customWidth="1"/>
    <col min="3" max="3" width="6.50390625" style="0" customWidth="1"/>
    <col min="4" max="4" width="6.375" style="0" customWidth="1"/>
    <col min="5" max="5" width="6.125" style="0" customWidth="1"/>
    <col min="6" max="6" width="36.00390625" style="0" customWidth="1"/>
    <col min="7" max="7" width="10.375" style="0" customWidth="1"/>
    <col min="8" max="8" width="10.00390625" style="0" customWidth="1"/>
    <col min="9" max="9" width="16.50390625" style="0" customWidth="1"/>
    <col min="10" max="10" width="9.50390625" style="0" customWidth="1"/>
  </cols>
  <sheetData>
    <row r="1" spans="1:11" ht="9" customHeight="1">
      <c r="A1" s="59"/>
      <c r="B1" s="58"/>
      <c r="C1" s="58"/>
      <c r="D1" s="58"/>
      <c r="E1" s="58"/>
      <c r="F1" s="58"/>
      <c r="G1" s="58"/>
      <c r="H1" s="58"/>
      <c r="I1" s="58"/>
      <c r="J1" s="21"/>
      <c r="K1" s="21"/>
    </row>
    <row r="2" spans="1:11" ht="12.75">
      <c r="A2" s="54" t="s">
        <v>589</v>
      </c>
      <c r="B2" s="21"/>
      <c r="C2" s="21"/>
      <c r="D2" s="21"/>
      <c r="E2" s="21"/>
      <c r="F2" s="21"/>
      <c r="G2" s="21"/>
      <c r="H2" s="21"/>
      <c r="I2" s="21"/>
      <c r="J2" s="21"/>
      <c r="K2" s="21"/>
    </row>
    <row r="3" spans="1:11" ht="9.75" customHeight="1" thickBot="1">
      <c r="A3" s="54"/>
      <c r="B3" s="21"/>
      <c r="C3" s="21"/>
      <c r="D3" s="21"/>
      <c r="E3" s="21"/>
      <c r="F3" s="21"/>
      <c r="G3" s="21"/>
      <c r="H3" s="21"/>
      <c r="I3" s="21"/>
      <c r="J3" s="21"/>
      <c r="K3" s="21"/>
    </row>
    <row r="4" spans="1:11" ht="18" customHeight="1" thickBot="1">
      <c r="A4" s="327" t="s">
        <v>224</v>
      </c>
      <c r="B4" s="328" t="s">
        <v>225</v>
      </c>
      <c r="C4" s="583" t="s">
        <v>34</v>
      </c>
      <c r="D4" s="337" t="s">
        <v>269</v>
      </c>
      <c r="E4" s="328" t="s">
        <v>270</v>
      </c>
      <c r="F4" s="328" t="s">
        <v>271</v>
      </c>
      <c r="G4" s="209" t="s">
        <v>241</v>
      </c>
      <c r="H4" s="209" t="s">
        <v>242</v>
      </c>
      <c r="I4" s="209" t="s">
        <v>243</v>
      </c>
      <c r="J4" s="209" t="s">
        <v>244</v>
      </c>
      <c r="K4" s="209" t="s">
        <v>245</v>
      </c>
    </row>
    <row r="5" spans="1:11" s="11" customFormat="1" ht="14.25" customHeight="1">
      <c r="A5" s="103">
        <v>450</v>
      </c>
      <c r="B5" s="103">
        <v>3111</v>
      </c>
      <c r="C5" s="103">
        <v>5133</v>
      </c>
      <c r="D5" s="92">
        <v>50</v>
      </c>
      <c r="E5" s="92">
        <v>127</v>
      </c>
      <c r="F5" s="24" t="s">
        <v>26</v>
      </c>
      <c r="G5" s="67">
        <v>0</v>
      </c>
      <c r="H5" s="67">
        <v>72.8</v>
      </c>
      <c r="I5" s="67">
        <v>71.04</v>
      </c>
      <c r="J5" s="67">
        <v>0</v>
      </c>
      <c r="K5" s="67">
        <f aca="true" t="shared" si="0" ref="K5:K45">I5/H5%</f>
        <v>97.58241758241759</v>
      </c>
    </row>
    <row r="6" spans="1:11" s="11" customFormat="1" ht="12.75" customHeight="1" hidden="1">
      <c r="A6" s="206">
        <v>450</v>
      </c>
      <c r="B6" s="206">
        <v>3111</v>
      </c>
      <c r="C6" s="206">
        <v>5137</v>
      </c>
      <c r="D6" s="92">
        <v>50</v>
      </c>
      <c r="E6" s="92">
        <v>127</v>
      </c>
      <c r="F6" s="24" t="s">
        <v>61</v>
      </c>
      <c r="G6" s="67">
        <v>0</v>
      </c>
      <c r="H6" s="67"/>
      <c r="I6" s="67"/>
      <c r="J6" s="67">
        <v>0</v>
      </c>
      <c r="K6" s="67" t="e">
        <f t="shared" si="0"/>
        <v>#DIV/0!</v>
      </c>
    </row>
    <row r="7" spans="1:11" s="11" customFormat="1" ht="12.75" customHeight="1">
      <c r="A7" s="206">
        <v>450</v>
      </c>
      <c r="B7" s="206">
        <v>3111</v>
      </c>
      <c r="C7" s="206">
        <v>5139</v>
      </c>
      <c r="D7" s="92">
        <v>50</v>
      </c>
      <c r="E7" s="92">
        <v>127</v>
      </c>
      <c r="F7" s="92" t="s">
        <v>166</v>
      </c>
      <c r="G7" s="67">
        <v>0</v>
      </c>
      <c r="H7" s="67">
        <v>58.2</v>
      </c>
      <c r="I7" s="67">
        <v>58.16</v>
      </c>
      <c r="J7" s="67">
        <v>0</v>
      </c>
      <c r="K7" s="67">
        <f t="shared" si="0"/>
        <v>99.93127147766322</v>
      </c>
    </row>
    <row r="8" spans="1:11" s="11" customFormat="1" ht="12.75" customHeight="1">
      <c r="A8" s="206">
        <v>450</v>
      </c>
      <c r="B8" s="206">
        <v>3113</v>
      </c>
      <c r="C8" s="206">
        <v>5133</v>
      </c>
      <c r="D8" s="92">
        <v>50</v>
      </c>
      <c r="E8" s="92">
        <v>127</v>
      </c>
      <c r="F8" s="24" t="s">
        <v>26</v>
      </c>
      <c r="G8" s="67">
        <v>0</v>
      </c>
      <c r="H8" s="67">
        <v>142.8</v>
      </c>
      <c r="I8" s="67">
        <v>127.9</v>
      </c>
      <c r="J8" s="67">
        <v>0</v>
      </c>
      <c r="K8" s="67">
        <f t="shared" si="0"/>
        <v>89.5658263305322</v>
      </c>
    </row>
    <row r="9" spans="1:11" s="11" customFormat="1" ht="12.75" customHeight="1" hidden="1">
      <c r="A9" s="206">
        <v>450</v>
      </c>
      <c r="B9" s="206">
        <v>3113</v>
      </c>
      <c r="C9" s="206">
        <v>5137</v>
      </c>
      <c r="D9" s="92">
        <v>50</v>
      </c>
      <c r="E9" s="92">
        <v>127</v>
      </c>
      <c r="F9" s="24" t="s">
        <v>61</v>
      </c>
      <c r="G9" s="67">
        <v>0</v>
      </c>
      <c r="H9" s="67"/>
      <c r="I9" s="67"/>
      <c r="J9" s="67">
        <v>0</v>
      </c>
      <c r="K9" s="67" t="e">
        <f t="shared" si="0"/>
        <v>#DIV/0!</v>
      </c>
    </row>
    <row r="10" spans="1:11" ht="12.75">
      <c r="A10" s="206">
        <v>450</v>
      </c>
      <c r="B10" s="24">
        <v>3113</v>
      </c>
      <c r="C10" s="24">
        <v>5139</v>
      </c>
      <c r="D10" s="24">
        <v>50</v>
      </c>
      <c r="E10" s="92">
        <v>127</v>
      </c>
      <c r="F10" s="92" t="s">
        <v>166</v>
      </c>
      <c r="G10" s="77">
        <v>0</v>
      </c>
      <c r="H10" s="77">
        <v>35.1</v>
      </c>
      <c r="I10" s="77">
        <v>35</v>
      </c>
      <c r="J10" s="77">
        <v>0</v>
      </c>
      <c r="K10" s="67">
        <f t="shared" si="0"/>
        <v>99.71509971509971</v>
      </c>
    </row>
    <row r="11" spans="1:11" ht="12.75">
      <c r="A11" s="206">
        <v>453</v>
      </c>
      <c r="B11" s="24">
        <v>3113</v>
      </c>
      <c r="C11" s="24">
        <v>5336</v>
      </c>
      <c r="D11" s="24">
        <v>457</v>
      </c>
      <c r="E11" s="92">
        <v>127</v>
      </c>
      <c r="F11" s="24" t="s">
        <v>629</v>
      </c>
      <c r="G11" s="77">
        <v>0</v>
      </c>
      <c r="H11" s="77">
        <v>8</v>
      </c>
      <c r="I11" s="77">
        <v>7.98</v>
      </c>
      <c r="J11" s="67">
        <v>0</v>
      </c>
      <c r="K11" s="67">
        <f t="shared" si="0"/>
        <v>99.75</v>
      </c>
    </row>
    <row r="12" spans="1:11" ht="12.75">
      <c r="A12" s="103">
        <v>454</v>
      </c>
      <c r="B12" s="92">
        <v>3113</v>
      </c>
      <c r="C12" s="92">
        <v>5336</v>
      </c>
      <c r="D12" s="24">
        <v>489</v>
      </c>
      <c r="E12" s="92">
        <v>127</v>
      </c>
      <c r="F12" s="24" t="s">
        <v>629</v>
      </c>
      <c r="G12" s="77">
        <v>0</v>
      </c>
      <c r="H12" s="77">
        <v>18.3</v>
      </c>
      <c r="I12" s="77">
        <v>18.25</v>
      </c>
      <c r="J12" s="67">
        <v>0</v>
      </c>
      <c r="K12" s="67">
        <f t="shared" si="0"/>
        <v>99.72677595628416</v>
      </c>
    </row>
    <row r="13" spans="1:11" ht="12.75" hidden="1">
      <c r="A13" s="103">
        <v>450</v>
      </c>
      <c r="B13" s="92">
        <v>3119</v>
      </c>
      <c r="C13" s="92">
        <v>5169</v>
      </c>
      <c r="D13" s="24">
        <v>50</v>
      </c>
      <c r="E13" s="92">
        <v>127</v>
      </c>
      <c r="F13" s="24" t="s">
        <v>24</v>
      </c>
      <c r="G13" s="77">
        <v>0</v>
      </c>
      <c r="H13" s="77"/>
      <c r="I13" s="77"/>
      <c r="J13" s="67">
        <v>0</v>
      </c>
      <c r="K13" s="67" t="e">
        <f t="shared" si="0"/>
        <v>#DIV/0!</v>
      </c>
    </row>
    <row r="14" spans="1:11" ht="12.75" hidden="1">
      <c r="A14" s="24">
        <v>555</v>
      </c>
      <c r="B14" s="24">
        <v>4329</v>
      </c>
      <c r="C14" s="24">
        <v>5169</v>
      </c>
      <c r="D14" s="24">
        <v>55</v>
      </c>
      <c r="E14" s="92">
        <v>127</v>
      </c>
      <c r="F14" s="24" t="s">
        <v>24</v>
      </c>
      <c r="G14" s="77">
        <v>0</v>
      </c>
      <c r="H14" s="77"/>
      <c r="I14" s="77"/>
      <c r="J14" s="67">
        <v>0</v>
      </c>
      <c r="K14" s="67" t="e">
        <f t="shared" si="0"/>
        <v>#DIV/0!</v>
      </c>
    </row>
    <row r="15" spans="1:11" ht="12.75">
      <c r="A15" s="24">
        <v>705</v>
      </c>
      <c r="B15" s="24">
        <v>5213</v>
      </c>
      <c r="C15" s="24">
        <v>5901</v>
      </c>
      <c r="D15" s="24">
        <v>5</v>
      </c>
      <c r="E15" s="92">
        <v>127</v>
      </c>
      <c r="F15" s="24" t="s">
        <v>208</v>
      </c>
      <c r="G15" s="77">
        <v>0</v>
      </c>
      <c r="H15" s="77">
        <v>3842</v>
      </c>
      <c r="I15" s="77">
        <v>0</v>
      </c>
      <c r="J15" s="67">
        <v>0</v>
      </c>
      <c r="K15" s="67">
        <f t="shared" si="0"/>
        <v>0</v>
      </c>
    </row>
    <row r="16" spans="1:11" ht="12.75">
      <c r="A16" s="24">
        <v>710</v>
      </c>
      <c r="B16" s="24">
        <v>5213</v>
      </c>
      <c r="C16" s="24">
        <v>5169</v>
      </c>
      <c r="D16" s="24">
        <v>10</v>
      </c>
      <c r="E16" s="92">
        <v>127</v>
      </c>
      <c r="F16" s="24" t="s">
        <v>24</v>
      </c>
      <c r="G16" s="77">
        <v>0</v>
      </c>
      <c r="H16" s="77">
        <v>365</v>
      </c>
      <c r="I16" s="77">
        <v>362.97</v>
      </c>
      <c r="J16" s="77">
        <v>0</v>
      </c>
      <c r="K16" s="67">
        <f t="shared" si="0"/>
        <v>99.44383561643836</v>
      </c>
    </row>
    <row r="17" spans="1:11" ht="12.75" hidden="1">
      <c r="A17" s="24">
        <v>718</v>
      </c>
      <c r="B17" s="24">
        <v>5213</v>
      </c>
      <c r="C17" s="24">
        <v>5137</v>
      </c>
      <c r="D17" s="24">
        <v>18</v>
      </c>
      <c r="E17" s="92">
        <v>127</v>
      </c>
      <c r="F17" s="24" t="s">
        <v>61</v>
      </c>
      <c r="G17" s="77">
        <v>0</v>
      </c>
      <c r="H17" s="77"/>
      <c r="I17" s="77"/>
      <c r="J17" s="67">
        <v>0</v>
      </c>
      <c r="K17" s="67" t="e">
        <f t="shared" si="0"/>
        <v>#DIV/0!</v>
      </c>
    </row>
    <row r="18" spans="1:11" ht="12.75" hidden="1">
      <c r="A18" s="24">
        <v>718</v>
      </c>
      <c r="B18" s="24">
        <v>5213</v>
      </c>
      <c r="C18" s="24">
        <v>5139</v>
      </c>
      <c r="D18" s="24">
        <v>18</v>
      </c>
      <c r="E18" s="92">
        <v>127</v>
      </c>
      <c r="F18" s="92" t="s">
        <v>166</v>
      </c>
      <c r="G18" s="77">
        <v>0</v>
      </c>
      <c r="H18" s="77"/>
      <c r="I18" s="77"/>
      <c r="J18" s="67">
        <v>0</v>
      </c>
      <c r="K18" s="67" t="e">
        <f t="shared" si="0"/>
        <v>#DIV/0!</v>
      </c>
    </row>
    <row r="19" spans="1:11" ht="12.75" hidden="1">
      <c r="A19" s="24">
        <v>718</v>
      </c>
      <c r="B19" s="24">
        <v>5213</v>
      </c>
      <c r="C19" s="24">
        <v>5169</v>
      </c>
      <c r="D19" s="24">
        <v>18</v>
      </c>
      <c r="E19" s="92">
        <v>127</v>
      </c>
      <c r="F19" s="24" t="s">
        <v>24</v>
      </c>
      <c r="G19" s="77">
        <v>0</v>
      </c>
      <c r="H19" s="77"/>
      <c r="I19" s="77"/>
      <c r="J19" s="67">
        <v>0</v>
      </c>
      <c r="K19" s="67" t="e">
        <f t="shared" si="0"/>
        <v>#DIV/0!</v>
      </c>
    </row>
    <row r="20" spans="1:11" ht="12.75" hidden="1">
      <c r="A20" s="24">
        <v>718</v>
      </c>
      <c r="B20" s="24">
        <v>5213</v>
      </c>
      <c r="C20" s="24">
        <v>5171</v>
      </c>
      <c r="D20" s="24">
        <v>18</v>
      </c>
      <c r="E20" s="92">
        <v>127</v>
      </c>
      <c r="F20" s="24" t="s">
        <v>13</v>
      </c>
      <c r="G20" s="77">
        <v>0</v>
      </c>
      <c r="H20" s="77"/>
      <c r="I20" s="77"/>
      <c r="J20" s="67">
        <v>0</v>
      </c>
      <c r="K20" s="67" t="e">
        <f t="shared" si="0"/>
        <v>#DIV/0!</v>
      </c>
    </row>
    <row r="21" spans="1:11" ht="12.75">
      <c r="A21" s="24">
        <v>725</v>
      </c>
      <c r="B21" s="24">
        <v>5213</v>
      </c>
      <c r="C21" s="24">
        <v>5133</v>
      </c>
      <c r="D21" s="24">
        <v>25</v>
      </c>
      <c r="E21" s="24">
        <v>127</v>
      </c>
      <c r="F21" s="24" t="s">
        <v>26</v>
      </c>
      <c r="G21" s="77">
        <v>0</v>
      </c>
      <c r="H21" s="77">
        <v>1325</v>
      </c>
      <c r="I21" s="77">
        <v>1263.3</v>
      </c>
      <c r="J21" s="67">
        <v>0</v>
      </c>
      <c r="K21" s="67">
        <f t="shared" si="0"/>
        <v>95.3433962264151</v>
      </c>
    </row>
    <row r="22" spans="1:11" ht="12.75" hidden="1">
      <c r="A22" s="24">
        <v>725</v>
      </c>
      <c r="B22" s="24">
        <v>5213</v>
      </c>
      <c r="C22" s="24">
        <v>5137</v>
      </c>
      <c r="D22" s="24">
        <v>25</v>
      </c>
      <c r="E22" s="24">
        <v>127</v>
      </c>
      <c r="F22" s="24" t="s">
        <v>61</v>
      </c>
      <c r="G22" s="77">
        <v>0</v>
      </c>
      <c r="H22" s="77"/>
      <c r="I22" s="77"/>
      <c r="J22" s="67">
        <v>0</v>
      </c>
      <c r="K22" s="67" t="e">
        <f t="shared" si="0"/>
        <v>#DIV/0!</v>
      </c>
    </row>
    <row r="23" spans="1:11" ht="12.75" hidden="1">
      <c r="A23" s="24">
        <v>725</v>
      </c>
      <c r="B23" s="24">
        <v>5213</v>
      </c>
      <c r="C23" s="24">
        <v>5139</v>
      </c>
      <c r="D23" s="24">
        <v>25</v>
      </c>
      <c r="E23" s="24">
        <v>127</v>
      </c>
      <c r="F23" s="92" t="s">
        <v>166</v>
      </c>
      <c r="G23" s="77">
        <v>0</v>
      </c>
      <c r="H23" s="77"/>
      <c r="I23" s="77"/>
      <c r="J23" s="67">
        <v>0</v>
      </c>
      <c r="K23" s="67" t="e">
        <f t="shared" si="0"/>
        <v>#DIV/0!</v>
      </c>
    </row>
    <row r="24" spans="1:11" ht="12.75">
      <c r="A24" s="24">
        <v>725</v>
      </c>
      <c r="B24" s="24">
        <v>5213</v>
      </c>
      <c r="C24" s="24">
        <v>5169</v>
      </c>
      <c r="D24" s="24">
        <v>25</v>
      </c>
      <c r="E24" s="24">
        <v>127</v>
      </c>
      <c r="F24" s="24" t="s">
        <v>24</v>
      </c>
      <c r="G24" s="77">
        <v>0</v>
      </c>
      <c r="H24" s="77">
        <v>296</v>
      </c>
      <c r="I24" s="77">
        <v>257.41</v>
      </c>
      <c r="J24" s="67">
        <v>0</v>
      </c>
      <c r="K24" s="67">
        <f t="shared" si="0"/>
        <v>86.96283783783785</v>
      </c>
    </row>
    <row r="25" spans="1:11" ht="12.75" hidden="1">
      <c r="A25" s="24">
        <v>733</v>
      </c>
      <c r="B25" s="24">
        <v>5213</v>
      </c>
      <c r="C25" s="24">
        <v>5139</v>
      </c>
      <c r="D25" s="24">
        <v>33</v>
      </c>
      <c r="E25" s="24">
        <v>127</v>
      </c>
      <c r="F25" s="92" t="s">
        <v>166</v>
      </c>
      <c r="G25" s="77">
        <v>0</v>
      </c>
      <c r="H25" s="77"/>
      <c r="I25" s="77"/>
      <c r="J25" s="67">
        <v>0</v>
      </c>
      <c r="K25" s="67" t="e">
        <f t="shared" si="0"/>
        <v>#DIV/0!</v>
      </c>
    </row>
    <row r="26" spans="1:11" ht="12.75" hidden="1">
      <c r="A26" s="24">
        <v>735</v>
      </c>
      <c r="B26" s="24">
        <v>5213</v>
      </c>
      <c r="C26" s="24">
        <v>5139</v>
      </c>
      <c r="D26" s="24">
        <v>35</v>
      </c>
      <c r="E26" s="24">
        <v>127</v>
      </c>
      <c r="F26" s="92" t="s">
        <v>166</v>
      </c>
      <c r="G26" s="77">
        <v>0</v>
      </c>
      <c r="H26" s="77"/>
      <c r="I26" s="77"/>
      <c r="J26" s="77">
        <v>0</v>
      </c>
      <c r="K26" s="67" t="e">
        <f t="shared" si="0"/>
        <v>#DIV/0!</v>
      </c>
    </row>
    <row r="27" spans="1:11" ht="12.75" hidden="1">
      <c r="A27" s="24">
        <v>737</v>
      </c>
      <c r="B27" s="24">
        <v>5213</v>
      </c>
      <c r="C27" s="24">
        <v>5139</v>
      </c>
      <c r="D27" s="24">
        <v>37</v>
      </c>
      <c r="E27" s="24">
        <v>127</v>
      </c>
      <c r="F27" s="92" t="s">
        <v>166</v>
      </c>
      <c r="G27" s="77">
        <v>0</v>
      </c>
      <c r="H27" s="77"/>
      <c r="I27" s="77"/>
      <c r="J27" s="67">
        <v>0</v>
      </c>
      <c r="K27" s="67" t="e">
        <f t="shared" si="0"/>
        <v>#DIV/0!</v>
      </c>
    </row>
    <row r="28" spans="1:11" ht="12.75" hidden="1">
      <c r="A28" s="24">
        <v>739</v>
      </c>
      <c r="B28" s="24">
        <v>5213</v>
      </c>
      <c r="C28" s="24">
        <v>5139</v>
      </c>
      <c r="D28" s="24">
        <v>39</v>
      </c>
      <c r="E28" s="24">
        <v>127</v>
      </c>
      <c r="F28" s="92" t="s">
        <v>166</v>
      </c>
      <c r="G28" s="77">
        <v>0</v>
      </c>
      <c r="H28" s="77"/>
      <c r="I28" s="77"/>
      <c r="J28" s="67">
        <v>0</v>
      </c>
      <c r="K28" s="67" t="e">
        <f t="shared" si="0"/>
        <v>#DIV/0!</v>
      </c>
    </row>
    <row r="29" spans="1:11" ht="12.75" hidden="1">
      <c r="A29" s="24">
        <v>742</v>
      </c>
      <c r="B29" s="24">
        <v>5213</v>
      </c>
      <c r="C29" s="24">
        <v>5011</v>
      </c>
      <c r="D29" s="24">
        <v>42</v>
      </c>
      <c r="E29" s="24">
        <v>127</v>
      </c>
      <c r="F29" s="24" t="s">
        <v>221</v>
      </c>
      <c r="G29" s="77">
        <v>0</v>
      </c>
      <c r="H29" s="77"/>
      <c r="I29" s="77"/>
      <c r="J29" s="67">
        <v>0</v>
      </c>
      <c r="K29" s="67" t="e">
        <f t="shared" si="0"/>
        <v>#DIV/0!</v>
      </c>
    </row>
    <row r="30" spans="1:11" ht="12.75" hidden="1">
      <c r="A30" s="24">
        <v>742</v>
      </c>
      <c r="B30" s="24">
        <v>5213</v>
      </c>
      <c r="C30" s="24">
        <v>5031</v>
      </c>
      <c r="D30" s="24">
        <v>42</v>
      </c>
      <c r="E30" s="24">
        <v>127</v>
      </c>
      <c r="F30" s="24" t="s">
        <v>472</v>
      </c>
      <c r="G30" s="77">
        <v>0</v>
      </c>
      <c r="H30" s="77"/>
      <c r="I30" s="77"/>
      <c r="J30" s="67">
        <v>0</v>
      </c>
      <c r="K30" s="67" t="e">
        <f t="shared" si="0"/>
        <v>#DIV/0!</v>
      </c>
    </row>
    <row r="31" spans="1:11" ht="12.75" hidden="1">
      <c r="A31" s="24">
        <v>742</v>
      </c>
      <c r="B31" s="24">
        <v>5213</v>
      </c>
      <c r="C31" s="24">
        <v>5032</v>
      </c>
      <c r="D31" s="24">
        <v>42</v>
      </c>
      <c r="E31" s="24">
        <v>127</v>
      </c>
      <c r="F31" s="24" t="s">
        <v>11</v>
      </c>
      <c r="G31" s="294">
        <v>0</v>
      </c>
      <c r="H31" s="294"/>
      <c r="I31" s="294"/>
      <c r="J31" s="67">
        <v>0</v>
      </c>
      <c r="K31" s="67" t="e">
        <f t="shared" si="0"/>
        <v>#DIV/0!</v>
      </c>
    </row>
    <row r="32" spans="1:11" ht="12.75" hidden="1">
      <c r="A32" s="36">
        <v>743</v>
      </c>
      <c r="B32" s="36">
        <v>5213</v>
      </c>
      <c r="C32" s="36">
        <v>5132</v>
      </c>
      <c r="D32" s="36">
        <v>43</v>
      </c>
      <c r="E32" s="24">
        <v>127</v>
      </c>
      <c r="F32" s="24" t="s">
        <v>14</v>
      </c>
      <c r="G32" s="294">
        <v>0</v>
      </c>
      <c r="H32" s="294"/>
      <c r="I32" s="294"/>
      <c r="J32" s="77">
        <v>0</v>
      </c>
      <c r="K32" s="67" t="e">
        <f t="shared" si="0"/>
        <v>#DIV/0!</v>
      </c>
    </row>
    <row r="33" spans="1:11" ht="12.75" hidden="1">
      <c r="A33" s="36">
        <v>743</v>
      </c>
      <c r="B33" s="36">
        <v>5213</v>
      </c>
      <c r="C33" s="36">
        <v>5137</v>
      </c>
      <c r="D33" s="36">
        <v>43</v>
      </c>
      <c r="E33" s="24">
        <v>127</v>
      </c>
      <c r="F33" s="24" t="s">
        <v>61</v>
      </c>
      <c r="G33" s="294">
        <v>0</v>
      </c>
      <c r="H33" s="294"/>
      <c r="I33" s="294"/>
      <c r="J33" s="77">
        <v>0</v>
      </c>
      <c r="K33" s="67" t="e">
        <f t="shared" si="0"/>
        <v>#DIV/0!</v>
      </c>
    </row>
    <row r="34" spans="1:11" ht="12.75" hidden="1">
      <c r="A34" s="36">
        <v>743</v>
      </c>
      <c r="B34" s="36">
        <v>5213</v>
      </c>
      <c r="C34" s="36">
        <v>5139</v>
      </c>
      <c r="D34" s="36">
        <v>43</v>
      </c>
      <c r="E34" s="24">
        <v>127</v>
      </c>
      <c r="F34" s="92" t="s">
        <v>166</v>
      </c>
      <c r="G34" s="294">
        <v>0</v>
      </c>
      <c r="H34" s="294"/>
      <c r="I34" s="294"/>
      <c r="J34" s="77">
        <v>0</v>
      </c>
      <c r="K34" s="67" t="e">
        <f t="shared" si="0"/>
        <v>#DIV/0!</v>
      </c>
    </row>
    <row r="35" spans="1:11" ht="12.75" hidden="1">
      <c r="A35" s="36">
        <v>743</v>
      </c>
      <c r="B35" s="36">
        <v>5213</v>
      </c>
      <c r="C35" s="36">
        <v>5152</v>
      </c>
      <c r="D35" s="36">
        <v>43</v>
      </c>
      <c r="E35" s="24">
        <v>127</v>
      </c>
      <c r="F35" s="36" t="s">
        <v>113</v>
      </c>
      <c r="G35" s="294">
        <v>0</v>
      </c>
      <c r="H35" s="294"/>
      <c r="I35" s="294"/>
      <c r="J35" s="77">
        <v>0</v>
      </c>
      <c r="K35" s="67" t="e">
        <f t="shared" si="0"/>
        <v>#DIV/0!</v>
      </c>
    </row>
    <row r="36" spans="1:11" ht="12.75" hidden="1">
      <c r="A36" s="24">
        <v>743</v>
      </c>
      <c r="B36" s="24">
        <v>5213</v>
      </c>
      <c r="C36" s="24">
        <v>5154</v>
      </c>
      <c r="D36" s="24">
        <v>43</v>
      </c>
      <c r="E36" s="24">
        <v>127</v>
      </c>
      <c r="F36" s="24" t="s">
        <v>114</v>
      </c>
      <c r="G36" s="77">
        <v>0</v>
      </c>
      <c r="H36" s="77"/>
      <c r="I36" s="77"/>
      <c r="J36" s="77">
        <v>0</v>
      </c>
      <c r="K36" s="77" t="e">
        <f t="shared" si="0"/>
        <v>#DIV/0!</v>
      </c>
    </row>
    <row r="37" spans="1:11" ht="12.75" hidden="1">
      <c r="A37" s="24">
        <v>743</v>
      </c>
      <c r="B37" s="24">
        <v>5213</v>
      </c>
      <c r="C37" s="24">
        <v>5156</v>
      </c>
      <c r="D37" s="24">
        <v>43</v>
      </c>
      <c r="E37" s="24">
        <v>127</v>
      </c>
      <c r="F37" s="24" t="s">
        <v>62</v>
      </c>
      <c r="G37" s="77">
        <v>0</v>
      </c>
      <c r="H37" s="77"/>
      <c r="I37" s="77"/>
      <c r="J37" s="77">
        <v>0</v>
      </c>
      <c r="K37" s="77" t="e">
        <f t="shared" si="0"/>
        <v>#DIV/0!</v>
      </c>
    </row>
    <row r="38" spans="1:11" ht="12.75" hidden="1">
      <c r="A38" s="36">
        <v>743</v>
      </c>
      <c r="B38" s="36">
        <v>5213</v>
      </c>
      <c r="C38" s="36">
        <v>5494</v>
      </c>
      <c r="D38" s="36">
        <v>43</v>
      </c>
      <c r="E38" s="36">
        <v>127</v>
      </c>
      <c r="F38" s="24" t="s">
        <v>587</v>
      </c>
      <c r="G38" s="294">
        <v>0</v>
      </c>
      <c r="H38" s="294"/>
      <c r="I38" s="294"/>
      <c r="J38" s="77">
        <v>0</v>
      </c>
      <c r="K38" s="77" t="e">
        <f t="shared" si="0"/>
        <v>#DIV/0!</v>
      </c>
    </row>
    <row r="39" spans="1:11" ht="12.75" hidden="1">
      <c r="A39" s="36">
        <v>750</v>
      </c>
      <c r="B39" s="36">
        <v>5213</v>
      </c>
      <c r="C39" s="36">
        <v>5139</v>
      </c>
      <c r="D39" s="36">
        <v>50</v>
      </c>
      <c r="E39" s="36">
        <v>127</v>
      </c>
      <c r="F39" s="24" t="s">
        <v>166</v>
      </c>
      <c r="G39" s="294">
        <v>0</v>
      </c>
      <c r="H39" s="294"/>
      <c r="I39" s="294"/>
      <c r="J39" s="77">
        <v>0</v>
      </c>
      <c r="K39" s="77" t="e">
        <f t="shared" si="0"/>
        <v>#DIV/0!</v>
      </c>
    </row>
    <row r="40" spans="1:11" ht="12.75" hidden="1">
      <c r="A40" s="36">
        <v>751</v>
      </c>
      <c r="B40" s="36">
        <v>5213</v>
      </c>
      <c r="C40" s="36">
        <v>5336</v>
      </c>
      <c r="D40" s="36">
        <v>51</v>
      </c>
      <c r="E40" s="36">
        <v>127</v>
      </c>
      <c r="F40" s="36" t="s">
        <v>588</v>
      </c>
      <c r="G40" s="294">
        <v>0</v>
      </c>
      <c r="H40" s="294"/>
      <c r="I40" s="294"/>
      <c r="J40" s="77">
        <v>0</v>
      </c>
      <c r="K40" s="67" t="e">
        <f t="shared" si="0"/>
        <v>#DIV/0!</v>
      </c>
    </row>
    <row r="41" spans="1:11" ht="12.75" hidden="1">
      <c r="A41" s="36">
        <v>753</v>
      </c>
      <c r="B41" s="36">
        <v>5213</v>
      </c>
      <c r="C41" s="36">
        <v>5336</v>
      </c>
      <c r="D41" s="36">
        <v>53</v>
      </c>
      <c r="E41" s="36">
        <v>127</v>
      </c>
      <c r="F41" s="36" t="s">
        <v>588</v>
      </c>
      <c r="G41" s="294">
        <v>0</v>
      </c>
      <c r="H41" s="294"/>
      <c r="I41" s="294"/>
      <c r="J41" s="77">
        <v>0</v>
      </c>
      <c r="K41" s="67" t="e">
        <f t="shared" si="0"/>
        <v>#DIV/0!</v>
      </c>
    </row>
    <row r="42" spans="1:11" ht="12.75" hidden="1">
      <c r="A42" s="36">
        <v>754</v>
      </c>
      <c r="B42" s="36">
        <v>5213</v>
      </c>
      <c r="C42" s="36">
        <v>5336</v>
      </c>
      <c r="D42" s="36">
        <v>54</v>
      </c>
      <c r="E42" s="36">
        <v>127</v>
      </c>
      <c r="F42" s="36" t="s">
        <v>588</v>
      </c>
      <c r="G42" s="294">
        <v>0</v>
      </c>
      <c r="H42" s="294"/>
      <c r="I42" s="294"/>
      <c r="J42" s="77">
        <v>0</v>
      </c>
      <c r="K42" s="67" t="e">
        <f t="shared" si="0"/>
        <v>#DIV/0!</v>
      </c>
    </row>
    <row r="43" spans="1:11" ht="12.75" hidden="1">
      <c r="A43" s="36">
        <v>781</v>
      </c>
      <c r="B43" s="36">
        <v>5213</v>
      </c>
      <c r="C43" s="36">
        <v>5336</v>
      </c>
      <c r="D43" s="36">
        <v>81</v>
      </c>
      <c r="E43" s="36">
        <v>127</v>
      </c>
      <c r="F43" s="36" t="s">
        <v>588</v>
      </c>
      <c r="G43" s="294">
        <v>0</v>
      </c>
      <c r="H43" s="294"/>
      <c r="I43" s="294"/>
      <c r="J43" s="77">
        <v>0</v>
      </c>
      <c r="K43" s="67" t="e">
        <f t="shared" si="0"/>
        <v>#DIV/0!</v>
      </c>
    </row>
    <row r="44" spans="1:11" ht="13.5" thickBot="1">
      <c r="A44" s="36">
        <v>782</v>
      </c>
      <c r="B44" s="36">
        <v>5213</v>
      </c>
      <c r="C44" s="36">
        <v>5336</v>
      </c>
      <c r="D44" s="36">
        <v>82</v>
      </c>
      <c r="E44" s="36">
        <v>127</v>
      </c>
      <c r="F44" s="36" t="s">
        <v>1073</v>
      </c>
      <c r="G44" s="294">
        <v>0</v>
      </c>
      <c r="H44" s="294">
        <v>350</v>
      </c>
      <c r="I44" s="294">
        <v>350</v>
      </c>
      <c r="J44" s="331">
        <v>0</v>
      </c>
      <c r="K44" s="331">
        <f t="shared" si="0"/>
        <v>100</v>
      </c>
    </row>
    <row r="45" spans="1:13" ht="13.5" thickBot="1">
      <c r="A45" s="264" t="s">
        <v>276</v>
      </c>
      <c r="B45" s="332"/>
      <c r="C45" s="332"/>
      <c r="D45" s="332"/>
      <c r="E45" s="332"/>
      <c r="F45" s="332"/>
      <c r="G45" s="64">
        <f>SUM(G5:G44)</f>
        <v>0</v>
      </c>
      <c r="H45" s="64">
        <f>SUM(H5:H44)</f>
        <v>6513.2</v>
      </c>
      <c r="I45" s="64">
        <f>SUM(I5:I44)</f>
        <v>2552.0099999999998</v>
      </c>
      <c r="J45" s="334">
        <v>0</v>
      </c>
      <c r="K45" s="334">
        <f t="shared" si="0"/>
        <v>39.18212245900632</v>
      </c>
      <c r="M45" s="21"/>
    </row>
    <row r="46" spans="1:13" ht="16.5" customHeight="1">
      <c r="A46" s="43"/>
      <c r="B46" s="23"/>
      <c r="C46" s="23"/>
      <c r="D46" s="23"/>
      <c r="E46" s="23"/>
      <c r="F46" s="23"/>
      <c r="G46" s="66"/>
      <c r="H46" s="66"/>
      <c r="I46" s="66"/>
      <c r="J46" s="336"/>
      <c r="K46" s="336"/>
      <c r="M46" s="21"/>
    </row>
    <row r="47" spans="1:13" ht="16.5" customHeight="1">
      <c r="A47" s="520" t="s">
        <v>653</v>
      </c>
      <c r="B47" s="584"/>
      <c r="C47" s="584"/>
      <c r="D47" s="584"/>
      <c r="E47" s="584"/>
      <c r="F47" s="584"/>
      <c r="G47" s="667"/>
      <c r="H47" s="66"/>
      <c r="I47" s="66"/>
      <c r="J47" s="336"/>
      <c r="K47" s="336"/>
      <c r="M47" s="21"/>
    </row>
    <row r="48" spans="1:11" ht="67.5" customHeight="1">
      <c r="A48" s="725" t="s">
        <v>1029</v>
      </c>
      <c r="B48" s="726"/>
      <c r="C48" s="726"/>
      <c r="D48" s="726"/>
      <c r="E48" s="726"/>
      <c r="F48" s="726"/>
      <c r="G48" s="715"/>
      <c r="H48" s="715"/>
      <c r="I48" s="715"/>
      <c r="J48" s="715"/>
      <c r="K48" s="715"/>
    </row>
    <row r="49" spans="1:11" ht="13.5" customHeight="1">
      <c r="A49" s="54"/>
      <c r="B49" s="21"/>
      <c r="C49" s="21"/>
      <c r="D49" s="21"/>
      <c r="E49" s="21"/>
      <c r="F49" s="21"/>
      <c r="G49" s="21"/>
      <c r="H49" s="21"/>
      <c r="I49" s="21"/>
      <c r="J49" s="21"/>
      <c r="K49" s="21"/>
    </row>
    <row r="50" spans="1:11" ht="12.75">
      <c r="A50" s="57"/>
      <c r="B50" s="21"/>
      <c r="C50" s="21"/>
      <c r="D50" s="21"/>
      <c r="E50" s="21"/>
      <c r="F50" s="21"/>
      <c r="G50" s="321"/>
      <c r="H50" s="321"/>
      <c r="I50" s="321"/>
      <c r="J50" s="21"/>
      <c r="K50" s="21"/>
    </row>
    <row r="51" spans="1:11" ht="14.25" customHeight="1">
      <c r="A51" s="725"/>
      <c r="B51" s="726"/>
      <c r="C51" s="726"/>
      <c r="D51" s="726"/>
      <c r="E51" s="726"/>
      <c r="F51" s="726"/>
      <c r="G51" s="715"/>
      <c r="H51" s="715"/>
      <c r="I51" s="715"/>
      <c r="J51" s="715"/>
      <c r="K51" s="715"/>
    </row>
    <row r="52" spans="1:11" ht="12" customHeight="1">
      <c r="A52" s="21"/>
      <c r="B52" s="21"/>
      <c r="C52" s="21"/>
      <c r="D52" s="21"/>
      <c r="E52" s="21"/>
      <c r="F52" s="21"/>
      <c r="G52" s="21"/>
      <c r="H52" s="21"/>
      <c r="I52" s="21"/>
      <c r="J52" s="21"/>
      <c r="K52" s="21"/>
    </row>
    <row r="53" spans="1:11" ht="12.75">
      <c r="A53" s="57"/>
      <c r="B53" s="21"/>
      <c r="C53" s="21"/>
      <c r="D53" s="21"/>
      <c r="E53" s="21"/>
      <c r="F53" s="21"/>
      <c r="G53" s="21"/>
      <c r="H53" s="21"/>
      <c r="I53" s="21"/>
      <c r="J53" s="21"/>
      <c r="K53" s="21"/>
    </row>
    <row r="54" spans="1:11" ht="12.75" customHeight="1">
      <c r="A54" s="725"/>
      <c r="B54" s="726"/>
      <c r="C54" s="726"/>
      <c r="D54" s="726"/>
      <c r="E54" s="726"/>
      <c r="F54" s="726"/>
      <c r="G54" s="715"/>
      <c r="H54" s="715"/>
      <c r="I54" s="715"/>
      <c r="J54" s="715"/>
      <c r="K54" s="715"/>
    </row>
    <row r="55" spans="1:11" ht="12.75">
      <c r="A55" s="21"/>
      <c r="B55" s="21"/>
      <c r="C55" s="21"/>
      <c r="D55" s="21"/>
      <c r="E55" s="21"/>
      <c r="F55" s="21"/>
      <c r="G55" s="21"/>
      <c r="H55" s="21"/>
      <c r="I55" s="21"/>
      <c r="J55" s="21"/>
      <c r="K55" s="21"/>
    </row>
    <row r="56" spans="1:11" ht="12.75">
      <c r="A56" s="21"/>
      <c r="B56" s="21"/>
      <c r="C56" s="21"/>
      <c r="D56" s="21"/>
      <c r="E56" s="21"/>
      <c r="F56" s="21"/>
      <c r="G56" s="21"/>
      <c r="H56" s="21"/>
      <c r="I56" s="21"/>
      <c r="J56" s="21"/>
      <c r="K56" s="21"/>
    </row>
    <row r="57" spans="1:11" ht="12.75">
      <c r="A57" s="21"/>
      <c r="B57" s="21"/>
      <c r="C57" s="21"/>
      <c r="D57" s="21"/>
      <c r="E57" s="21"/>
      <c r="F57" s="21"/>
      <c r="G57" s="21"/>
      <c r="H57" s="21"/>
      <c r="I57" s="21"/>
      <c r="J57" s="21"/>
      <c r="K57" s="21"/>
    </row>
  </sheetData>
  <sheetProtection/>
  <mergeCells count="3">
    <mergeCell ref="A48:K48"/>
    <mergeCell ref="A51:K51"/>
    <mergeCell ref="A54:K54"/>
  </mergeCells>
  <printOptions/>
  <pageMargins left="0.7086614173228347" right="0.7086614173228347" top="0.7874015748031497" bottom="0.7874015748031497" header="0.31496062992125984" footer="0.31496062992125984"/>
  <pageSetup horizontalDpi="600" verticalDpi="600" orientation="landscape" r:id="rId1"/>
  <headerFooter>
    <oddFooter>&amp;LCovid - 19&amp;R&amp;P</oddFooter>
  </headerFooter>
</worksheet>
</file>

<file path=xl/worksheets/sheet27.xml><?xml version="1.0" encoding="utf-8"?>
<worksheet xmlns="http://schemas.openxmlformats.org/spreadsheetml/2006/main" xmlns:r="http://schemas.openxmlformats.org/officeDocument/2006/relationships">
  <dimension ref="A1:M77"/>
  <sheetViews>
    <sheetView zoomScalePageLayoutView="0" workbookViewId="0" topLeftCell="A10">
      <selection activeCell="F21" sqref="F21"/>
    </sheetView>
  </sheetViews>
  <sheetFormatPr defaultColWidth="9.00390625" defaultRowHeight="12.75"/>
  <cols>
    <col min="1" max="1" width="5.125" style="0" customWidth="1"/>
    <col min="2" max="2" width="6.00390625" style="0" customWidth="1"/>
    <col min="3" max="3" width="6.125" style="0" customWidth="1"/>
    <col min="4" max="4" width="6.625" style="0" customWidth="1"/>
    <col min="5" max="5" width="6.375" style="0" customWidth="1"/>
    <col min="6" max="6" width="34.00390625" style="0" customWidth="1"/>
    <col min="7" max="7" width="12.00390625" style="0" customWidth="1"/>
    <col min="8" max="8" width="10.875" style="0" customWidth="1"/>
    <col min="9" max="9" width="17.125" style="0" customWidth="1"/>
  </cols>
  <sheetData>
    <row r="1" spans="1:6" ht="18.75" customHeight="1">
      <c r="A1" s="41" t="s">
        <v>207</v>
      </c>
      <c r="B1" s="42"/>
      <c r="C1" s="42"/>
      <c r="D1" s="42"/>
      <c r="E1" s="42"/>
      <c r="F1" s="42"/>
    </row>
    <row r="2" spans="1:6" ht="15" customHeight="1">
      <c r="A2" s="41"/>
      <c r="B2" s="42"/>
      <c r="C2" s="42"/>
      <c r="D2" s="42"/>
      <c r="E2" s="42"/>
      <c r="F2" s="42"/>
    </row>
    <row r="3" spans="1:6" ht="13.5" thickBot="1">
      <c r="A3" s="41" t="s">
        <v>341</v>
      </c>
      <c r="B3" s="42"/>
      <c r="C3" s="42"/>
      <c r="D3" s="42"/>
      <c r="E3" s="42"/>
      <c r="F3" s="42"/>
    </row>
    <row r="4" spans="1:11" ht="14.25" customHeight="1" thickBot="1">
      <c r="A4" s="318" t="s">
        <v>224</v>
      </c>
      <c r="B4" s="319" t="s">
        <v>225</v>
      </c>
      <c r="C4" s="319" t="s">
        <v>34</v>
      </c>
      <c r="D4" s="319" t="s">
        <v>269</v>
      </c>
      <c r="E4" s="319" t="s">
        <v>270</v>
      </c>
      <c r="F4" s="320" t="s">
        <v>271</v>
      </c>
      <c r="G4" s="381" t="s">
        <v>241</v>
      </c>
      <c r="H4" s="381" t="s">
        <v>242</v>
      </c>
      <c r="I4" s="381" t="s">
        <v>243</v>
      </c>
      <c r="J4" s="382" t="s">
        <v>244</v>
      </c>
      <c r="K4" s="382" t="s">
        <v>245</v>
      </c>
    </row>
    <row r="5" spans="1:11" ht="14.25" customHeight="1">
      <c r="A5" s="386">
        <v>117</v>
      </c>
      <c r="B5" s="386">
        <v>3636</v>
      </c>
      <c r="C5" s="386">
        <v>5171</v>
      </c>
      <c r="D5" s="386">
        <v>17</v>
      </c>
      <c r="E5" s="386">
        <v>0</v>
      </c>
      <c r="F5" s="24" t="s">
        <v>13</v>
      </c>
      <c r="G5" s="67">
        <v>1000</v>
      </c>
      <c r="H5" s="67">
        <v>1911.5</v>
      </c>
      <c r="I5" s="67">
        <v>1907.96</v>
      </c>
      <c r="J5" s="67">
        <f aca="true" t="shared" si="0" ref="J5:J44">I5/G5%</f>
        <v>190.796</v>
      </c>
      <c r="K5" s="67">
        <f aca="true" t="shared" si="1" ref="K5:K44">I5/H5%</f>
        <v>99.81480512686373</v>
      </c>
    </row>
    <row r="6" spans="1:11" ht="12.75">
      <c r="A6" s="103">
        <v>117</v>
      </c>
      <c r="B6" s="103">
        <v>3639</v>
      </c>
      <c r="C6" s="103">
        <v>5151</v>
      </c>
      <c r="D6" s="103">
        <v>17</v>
      </c>
      <c r="E6" s="92">
        <v>0</v>
      </c>
      <c r="F6" s="103" t="s">
        <v>112</v>
      </c>
      <c r="G6" s="67">
        <v>176</v>
      </c>
      <c r="H6" s="67">
        <v>94.1</v>
      </c>
      <c r="I6" s="67">
        <v>50.66</v>
      </c>
      <c r="J6" s="67">
        <f t="shared" si="0"/>
        <v>28.784090909090907</v>
      </c>
      <c r="K6" s="67">
        <f t="shared" si="1"/>
        <v>53.83634431455898</v>
      </c>
    </row>
    <row r="7" spans="1:11" ht="12.75">
      <c r="A7" s="103">
        <v>117</v>
      </c>
      <c r="B7" s="206">
        <v>3639</v>
      </c>
      <c r="C7" s="103">
        <v>5154</v>
      </c>
      <c r="D7" s="103">
        <v>17</v>
      </c>
      <c r="E7" s="92">
        <v>0</v>
      </c>
      <c r="F7" s="103" t="s">
        <v>114</v>
      </c>
      <c r="G7" s="77">
        <v>150</v>
      </c>
      <c r="H7" s="77">
        <v>220</v>
      </c>
      <c r="I7" s="77">
        <v>160.87</v>
      </c>
      <c r="J7" s="67">
        <f t="shared" si="0"/>
        <v>107.24666666666667</v>
      </c>
      <c r="K7" s="67">
        <f t="shared" si="1"/>
        <v>73.12272727272727</v>
      </c>
    </row>
    <row r="8" spans="1:11" s="11" customFormat="1" ht="13.5" customHeight="1">
      <c r="A8" s="206">
        <v>117</v>
      </c>
      <c r="B8" s="206">
        <v>3639</v>
      </c>
      <c r="C8" s="103">
        <v>5164</v>
      </c>
      <c r="D8" s="103">
        <v>17</v>
      </c>
      <c r="E8" s="92">
        <v>0</v>
      </c>
      <c r="F8" s="103" t="s">
        <v>53</v>
      </c>
      <c r="G8" s="67">
        <v>45</v>
      </c>
      <c r="H8" s="67">
        <v>7.1</v>
      </c>
      <c r="I8" s="67">
        <v>3.06</v>
      </c>
      <c r="J8" s="67">
        <f t="shared" si="0"/>
        <v>6.8</v>
      </c>
      <c r="K8" s="67">
        <f t="shared" si="1"/>
        <v>43.098591549295776</v>
      </c>
    </row>
    <row r="9" spans="1:11" s="11" customFormat="1" ht="13.5" customHeight="1">
      <c r="A9" s="206">
        <v>117</v>
      </c>
      <c r="B9" s="206">
        <v>3639</v>
      </c>
      <c r="C9" s="206">
        <v>5169</v>
      </c>
      <c r="D9" s="103">
        <v>17</v>
      </c>
      <c r="E9" s="92">
        <v>0</v>
      </c>
      <c r="F9" s="36" t="s">
        <v>24</v>
      </c>
      <c r="G9" s="77">
        <v>4300</v>
      </c>
      <c r="H9" s="77">
        <v>4300</v>
      </c>
      <c r="I9" s="77">
        <v>4290.75</v>
      </c>
      <c r="J9" s="67">
        <f t="shared" si="0"/>
        <v>99.78488372093024</v>
      </c>
      <c r="K9" s="67">
        <f t="shared" si="1"/>
        <v>99.78488372093024</v>
      </c>
    </row>
    <row r="10" spans="1:11" ht="12.75">
      <c r="A10" s="206">
        <v>117</v>
      </c>
      <c r="B10" s="206">
        <v>3639</v>
      </c>
      <c r="C10" s="206">
        <v>5171</v>
      </c>
      <c r="D10" s="103">
        <v>17</v>
      </c>
      <c r="E10" s="92">
        <v>0</v>
      </c>
      <c r="F10" s="24" t="s">
        <v>13</v>
      </c>
      <c r="G10" s="77">
        <v>100</v>
      </c>
      <c r="H10" s="77">
        <v>100</v>
      </c>
      <c r="I10" s="77">
        <v>74.48</v>
      </c>
      <c r="J10" s="67">
        <f t="shared" si="0"/>
        <v>74.48</v>
      </c>
      <c r="K10" s="67">
        <f t="shared" si="1"/>
        <v>74.48</v>
      </c>
    </row>
    <row r="11" spans="1:11" ht="12.75">
      <c r="A11" s="103">
        <v>118</v>
      </c>
      <c r="B11" s="103">
        <v>3619</v>
      </c>
      <c r="C11" s="103">
        <v>5168</v>
      </c>
      <c r="D11" s="103">
        <v>18</v>
      </c>
      <c r="E11" s="92">
        <v>12</v>
      </c>
      <c r="F11" s="2" t="s">
        <v>1074</v>
      </c>
      <c r="G11" s="77">
        <v>0</v>
      </c>
      <c r="H11" s="77">
        <v>40</v>
      </c>
      <c r="I11" s="77">
        <v>39.92</v>
      </c>
      <c r="J11" s="67">
        <v>0</v>
      </c>
      <c r="K11" s="67">
        <f t="shared" si="1"/>
        <v>99.8</v>
      </c>
    </row>
    <row r="12" spans="1:11" ht="12.75">
      <c r="A12" s="103">
        <v>118</v>
      </c>
      <c r="B12" s="103">
        <v>3619</v>
      </c>
      <c r="C12" s="103">
        <v>5171</v>
      </c>
      <c r="D12" s="103">
        <v>18</v>
      </c>
      <c r="E12" s="92">
        <v>0</v>
      </c>
      <c r="F12" s="24" t="s">
        <v>13</v>
      </c>
      <c r="G12" s="77">
        <v>380</v>
      </c>
      <c r="H12" s="77">
        <v>250</v>
      </c>
      <c r="I12" s="77">
        <v>249.26</v>
      </c>
      <c r="J12" s="67">
        <f t="shared" si="0"/>
        <v>65.59473684210526</v>
      </c>
      <c r="K12" s="67">
        <f>I12/H12%</f>
        <v>99.704</v>
      </c>
    </row>
    <row r="13" spans="1:11" ht="12.75">
      <c r="A13" s="103">
        <v>217</v>
      </c>
      <c r="B13" s="103">
        <v>3669</v>
      </c>
      <c r="C13" s="103">
        <v>5169</v>
      </c>
      <c r="D13" s="103">
        <v>17</v>
      </c>
      <c r="E13" s="92">
        <v>0</v>
      </c>
      <c r="F13" s="24" t="s">
        <v>24</v>
      </c>
      <c r="G13" s="77">
        <v>10</v>
      </c>
      <c r="H13" s="77">
        <v>10</v>
      </c>
      <c r="I13" s="77">
        <v>0</v>
      </c>
      <c r="J13" s="67">
        <f t="shared" si="0"/>
        <v>0</v>
      </c>
      <c r="K13" s="67">
        <f>I13/H13%</f>
        <v>0</v>
      </c>
    </row>
    <row r="14" spans="1:11" ht="13.5" customHeight="1">
      <c r="A14" s="103">
        <v>217</v>
      </c>
      <c r="B14" s="103">
        <v>3745</v>
      </c>
      <c r="C14" s="103">
        <v>5169</v>
      </c>
      <c r="D14" s="103">
        <v>17</v>
      </c>
      <c r="E14" s="92">
        <v>0</v>
      </c>
      <c r="F14" s="92" t="s">
        <v>24</v>
      </c>
      <c r="G14" s="77">
        <v>1300</v>
      </c>
      <c r="H14" s="77">
        <v>950</v>
      </c>
      <c r="I14" s="77">
        <v>789.62</v>
      </c>
      <c r="J14" s="67">
        <f t="shared" si="0"/>
        <v>60.74</v>
      </c>
      <c r="K14" s="67">
        <f>I14/H14%</f>
        <v>83.1178947368421</v>
      </c>
    </row>
    <row r="15" spans="1:11" ht="13.5" customHeight="1">
      <c r="A15" s="103">
        <v>317</v>
      </c>
      <c r="B15" s="103">
        <v>2212</v>
      </c>
      <c r="C15" s="103">
        <v>5137</v>
      </c>
      <c r="D15" s="103">
        <v>17</v>
      </c>
      <c r="E15" s="92">
        <v>0</v>
      </c>
      <c r="F15" s="24" t="s">
        <v>61</v>
      </c>
      <c r="G15" s="77">
        <v>0</v>
      </c>
      <c r="H15" s="77">
        <v>11.5</v>
      </c>
      <c r="I15" s="77">
        <v>11.5</v>
      </c>
      <c r="J15" s="67">
        <v>0</v>
      </c>
      <c r="K15" s="67">
        <f>I15/H15%</f>
        <v>100</v>
      </c>
    </row>
    <row r="16" spans="1:11" ht="12.75">
      <c r="A16" s="92">
        <v>317</v>
      </c>
      <c r="B16" s="92">
        <v>2212</v>
      </c>
      <c r="C16" s="92">
        <v>5169</v>
      </c>
      <c r="D16" s="103">
        <v>17</v>
      </c>
      <c r="E16" s="92">
        <v>0</v>
      </c>
      <c r="F16" s="92" t="s">
        <v>24</v>
      </c>
      <c r="G16" s="77">
        <v>4800</v>
      </c>
      <c r="H16" s="77">
        <v>4500</v>
      </c>
      <c r="I16" s="77">
        <v>3846.7</v>
      </c>
      <c r="J16" s="67">
        <f t="shared" si="0"/>
        <v>80.13958333333333</v>
      </c>
      <c r="K16" s="67">
        <f t="shared" si="1"/>
        <v>85.48222222222222</v>
      </c>
    </row>
    <row r="17" spans="1:11" ht="12.75">
      <c r="A17" s="24">
        <v>317</v>
      </c>
      <c r="B17" s="24">
        <v>2212</v>
      </c>
      <c r="C17" s="24">
        <v>5171</v>
      </c>
      <c r="D17" s="103">
        <v>17</v>
      </c>
      <c r="E17" s="24">
        <v>0</v>
      </c>
      <c r="F17" s="24" t="s">
        <v>13</v>
      </c>
      <c r="G17" s="77">
        <v>3240</v>
      </c>
      <c r="H17" s="77">
        <v>1840</v>
      </c>
      <c r="I17" s="77">
        <v>1658.13</v>
      </c>
      <c r="J17" s="67">
        <f t="shared" si="0"/>
        <v>51.17685185185186</v>
      </c>
      <c r="K17" s="67">
        <f t="shared" si="1"/>
        <v>90.11576086956524</v>
      </c>
    </row>
    <row r="18" spans="1:11" ht="12.75">
      <c r="A18" s="24">
        <v>317</v>
      </c>
      <c r="B18" s="24">
        <v>2219</v>
      </c>
      <c r="C18" s="24">
        <v>5171</v>
      </c>
      <c r="D18" s="103">
        <v>17</v>
      </c>
      <c r="E18" s="24">
        <v>0</v>
      </c>
      <c r="F18" s="24" t="s">
        <v>13</v>
      </c>
      <c r="G18" s="77">
        <v>1931</v>
      </c>
      <c r="H18" s="77">
        <v>731</v>
      </c>
      <c r="I18" s="77">
        <v>661.41</v>
      </c>
      <c r="J18" s="67">
        <f t="shared" si="0"/>
        <v>34.252200932159504</v>
      </c>
      <c r="K18" s="67">
        <f t="shared" si="1"/>
        <v>90.48016415868673</v>
      </c>
    </row>
    <row r="19" spans="1:11" ht="12.75">
      <c r="A19" s="24">
        <v>317</v>
      </c>
      <c r="B19" s="24">
        <v>2219</v>
      </c>
      <c r="C19" s="24">
        <v>5169</v>
      </c>
      <c r="D19" s="103">
        <v>17</v>
      </c>
      <c r="E19" s="24">
        <v>0</v>
      </c>
      <c r="F19" s="24" t="s">
        <v>24</v>
      </c>
      <c r="G19" s="77">
        <v>200</v>
      </c>
      <c r="H19" s="77">
        <v>200</v>
      </c>
      <c r="I19" s="77">
        <v>118.84</v>
      </c>
      <c r="J19" s="67">
        <f t="shared" si="0"/>
        <v>59.42</v>
      </c>
      <c r="K19" s="67">
        <f t="shared" si="1"/>
        <v>59.42</v>
      </c>
    </row>
    <row r="20" spans="1:13" ht="12.75">
      <c r="A20" s="24">
        <v>318</v>
      </c>
      <c r="B20" s="24">
        <v>2219</v>
      </c>
      <c r="C20" s="24">
        <v>5171</v>
      </c>
      <c r="D20" s="103">
        <v>18</v>
      </c>
      <c r="E20" s="24">
        <v>0</v>
      </c>
      <c r="F20" s="24" t="s">
        <v>13</v>
      </c>
      <c r="G20" s="77">
        <v>0</v>
      </c>
      <c r="H20" s="77">
        <v>2000</v>
      </c>
      <c r="I20" s="77">
        <v>1782.94</v>
      </c>
      <c r="J20" s="67">
        <v>0</v>
      </c>
      <c r="K20" s="67">
        <f t="shared" si="1"/>
        <v>89.147</v>
      </c>
      <c r="L20" s="519"/>
      <c r="M20" s="15"/>
    </row>
    <row r="21" spans="1:11" ht="12.75">
      <c r="A21" s="24">
        <v>517</v>
      </c>
      <c r="B21" s="24">
        <v>4359</v>
      </c>
      <c r="C21" s="24">
        <v>5151</v>
      </c>
      <c r="D21" s="103">
        <v>17</v>
      </c>
      <c r="E21" s="24">
        <v>0</v>
      </c>
      <c r="F21" s="24" t="s">
        <v>112</v>
      </c>
      <c r="G21" s="77">
        <v>28</v>
      </c>
      <c r="H21" s="77">
        <v>28</v>
      </c>
      <c r="I21" s="77">
        <v>18.7</v>
      </c>
      <c r="J21" s="67">
        <f t="shared" si="0"/>
        <v>66.78571428571428</v>
      </c>
      <c r="K21" s="67">
        <f t="shared" si="1"/>
        <v>66.78571428571428</v>
      </c>
    </row>
    <row r="22" spans="1:11" ht="12.75">
      <c r="A22" s="24">
        <v>517</v>
      </c>
      <c r="B22" s="24">
        <v>4359</v>
      </c>
      <c r="C22" s="24">
        <v>5152</v>
      </c>
      <c r="D22" s="103">
        <v>17</v>
      </c>
      <c r="E22" s="24">
        <v>0</v>
      </c>
      <c r="F22" s="24" t="s">
        <v>113</v>
      </c>
      <c r="G22" s="77">
        <v>18</v>
      </c>
      <c r="H22" s="77">
        <v>30</v>
      </c>
      <c r="I22" s="77">
        <v>21.7</v>
      </c>
      <c r="J22" s="67">
        <f t="shared" si="0"/>
        <v>120.55555555555556</v>
      </c>
      <c r="K22" s="67">
        <f t="shared" si="1"/>
        <v>72.33333333333333</v>
      </c>
    </row>
    <row r="23" spans="1:11" ht="12.75">
      <c r="A23" s="24">
        <v>517</v>
      </c>
      <c r="B23" s="24">
        <v>4359</v>
      </c>
      <c r="C23" s="24">
        <v>5154</v>
      </c>
      <c r="D23" s="103">
        <v>17</v>
      </c>
      <c r="E23" s="24">
        <v>0</v>
      </c>
      <c r="F23" s="24" t="s">
        <v>114</v>
      </c>
      <c r="G23" s="77">
        <v>10</v>
      </c>
      <c r="H23" s="77">
        <v>10</v>
      </c>
      <c r="I23" s="77">
        <v>7.67</v>
      </c>
      <c r="J23" s="67">
        <f t="shared" si="0"/>
        <v>76.69999999999999</v>
      </c>
      <c r="K23" s="67">
        <f t="shared" si="1"/>
        <v>76.69999999999999</v>
      </c>
    </row>
    <row r="24" spans="1:11" ht="12.75">
      <c r="A24" s="24">
        <v>517</v>
      </c>
      <c r="B24" s="24">
        <v>4359</v>
      </c>
      <c r="C24" s="24">
        <v>5157</v>
      </c>
      <c r="D24" s="103">
        <v>17</v>
      </c>
      <c r="E24" s="24">
        <v>0</v>
      </c>
      <c r="F24" s="24" t="s">
        <v>378</v>
      </c>
      <c r="G24" s="77">
        <v>32</v>
      </c>
      <c r="H24" s="77">
        <v>40</v>
      </c>
      <c r="I24" s="77">
        <v>30.9</v>
      </c>
      <c r="J24" s="67">
        <f t="shared" si="0"/>
        <v>96.5625</v>
      </c>
      <c r="K24" s="67">
        <f t="shared" si="1"/>
        <v>77.24999999999999</v>
      </c>
    </row>
    <row r="25" spans="1:11" ht="12.75">
      <c r="A25" s="24">
        <v>517</v>
      </c>
      <c r="B25" s="24">
        <v>4359</v>
      </c>
      <c r="C25" s="24">
        <v>5164</v>
      </c>
      <c r="D25" s="103">
        <v>17</v>
      </c>
      <c r="E25" s="24">
        <v>0</v>
      </c>
      <c r="F25" s="24" t="s">
        <v>53</v>
      </c>
      <c r="G25" s="77">
        <v>80</v>
      </c>
      <c r="H25" s="77">
        <v>98</v>
      </c>
      <c r="I25" s="77">
        <v>73.33</v>
      </c>
      <c r="J25" s="67">
        <f t="shared" si="0"/>
        <v>91.6625</v>
      </c>
      <c r="K25" s="67">
        <f t="shared" si="1"/>
        <v>74.8265306122449</v>
      </c>
    </row>
    <row r="26" spans="1:11" ht="12.75">
      <c r="A26" s="24">
        <v>517</v>
      </c>
      <c r="B26" s="24">
        <v>4359</v>
      </c>
      <c r="C26" s="24">
        <v>5169</v>
      </c>
      <c r="D26" s="103">
        <v>17</v>
      </c>
      <c r="E26" s="24">
        <v>0</v>
      </c>
      <c r="F26" s="24" t="s">
        <v>24</v>
      </c>
      <c r="G26" s="77">
        <v>32</v>
      </c>
      <c r="H26" s="77">
        <v>40</v>
      </c>
      <c r="I26" s="77">
        <v>29.43</v>
      </c>
      <c r="J26" s="67">
        <f t="shared" si="0"/>
        <v>91.96875</v>
      </c>
      <c r="K26" s="67">
        <f t="shared" si="1"/>
        <v>73.57499999999999</v>
      </c>
    </row>
    <row r="27" spans="1:11" ht="12.75">
      <c r="A27" s="24">
        <v>617</v>
      </c>
      <c r="B27" s="24">
        <v>3392</v>
      </c>
      <c r="C27" s="24">
        <v>5168</v>
      </c>
      <c r="D27" s="103">
        <v>17</v>
      </c>
      <c r="E27" s="24">
        <v>0</v>
      </c>
      <c r="F27" s="2" t="s">
        <v>1074</v>
      </c>
      <c r="G27" s="77">
        <v>0</v>
      </c>
      <c r="H27" s="77">
        <v>50</v>
      </c>
      <c r="I27" s="77">
        <v>48.86</v>
      </c>
      <c r="J27" s="67">
        <v>0</v>
      </c>
      <c r="K27" s="67">
        <f t="shared" si="1"/>
        <v>97.72</v>
      </c>
    </row>
    <row r="28" spans="1:11" s="21" customFormat="1" ht="12.75">
      <c r="A28" s="24">
        <v>617</v>
      </c>
      <c r="B28" s="24">
        <v>3392</v>
      </c>
      <c r="C28" s="24">
        <v>5169</v>
      </c>
      <c r="D28" s="103">
        <v>17</v>
      </c>
      <c r="E28" s="24">
        <v>0</v>
      </c>
      <c r="F28" s="92" t="s">
        <v>24</v>
      </c>
      <c r="G28" s="77">
        <v>1328.4</v>
      </c>
      <c r="H28" s="77">
        <v>1278.4</v>
      </c>
      <c r="I28" s="77">
        <v>1079.77</v>
      </c>
      <c r="J28" s="67">
        <f t="shared" si="0"/>
        <v>81.28349894610056</v>
      </c>
      <c r="K28" s="67">
        <f t="shared" si="1"/>
        <v>84.46260951188985</v>
      </c>
    </row>
    <row r="29" spans="1:11" s="21" customFormat="1" ht="12.75">
      <c r="A29" s="24">
        <v>617</v>
      </c>
      <c r="B29" s="24">
        <v>3392</v>
      </c>
      <c r="C29" s="24">
        <v>5171</v>
      </c>
      <c r="D29" s="103">
        <v>17</v>
      </c>
      <c r="E29" s="24">
        <v>0</v>
      </c>
      <c r="F29" s="24" t="s">
        <v>13</v>
      </c>
      <c r="G29" s="77">
        <v>800</v>
      </c>
      <c r="H29" s="77">
        <v>750</v>
      </c>
      <c r="I29" s="77">
        <v>712.92</v>
      </c>
      <c r="J29" s="67">
        <f t="shared" si="0"/>
        <v>89.115</v>
      </c>
      <c r="K29" s="67">
        <f t="shared" si="1"/>
        <v>95.056</v>
      </c>
    </row>
    <row r="30" spans="1:11" s="21" customFormat="1" ht="12.75">
      <c r="A30" s="24">
        <v>617</v>
      </c>
      <c r="B30" s="24">
        <v>3639</v>
      </c>
      <c r="C30" s="24">
        <v>5169</v>
      </c>
      <c r="D30" s="103">
        <v>17</v>
      </c>
      <c r="E30" s="24">
        <v>0</v>
      </c>
      <c r="F30" s="92" t="s">
        <v>24</v>
      </c>
      <c r="G30" s="77">
        <v>100</v>
      </c>
      <c r="H30" s="77">
        <v>100</v>
      </c>
      <c r="I30" s="77">
        <v>56.26</v>
      </c>
      <c r="J30" s="67">
        <f t="shared" si="0"/>
        <v>56.26</v>
      </c>
      <c r="K30" s="67">
        <f t="shared" si="1"/>
        <v>56.26</v>
      </c>
    </row>
    <row r="31" spans="1:11" s="21" customFormat="1" ht="12.75">
      <c r="A31" s="24">
        <v>617</v>
      </c>
      <c r="B31" s="24">
        <v>3639</v>
      </c>
      <c r="C31" s="24">
        <v>5171</v>
      </c>
      <c r="D31" s="103">
        <v>17</v>
      </c>
      <c r="E31" s="24">
        <v>0</v>
      </c>
      <c r="F31" s="24" t="s">
        <v>13</v>
      </c>
      <c r="G31" s="77">
        <v>200</v>
      </c>
      <c r="H31" s="77">
        <v>250</v>
      </c>
      <c r="I31" s="77">
        <v>221.5</v>
      </c>
      <c r="J31" s="67">
        <f t="shared" si="0"/>
        <v>110.75</v>
      </c>
      <c r="K31" s="67">
        <f t="shared" si="1"/>
        <v>88.6</v>
      </c>
    </row>
    <row r="32" spans="1:11" ht="12.75">
      <c r="A32" s="24">
        <v>817</v>
      </c>
      <c r="B32" s="24">
        <v>3631</v>
      </c>
      <c r="C32" s="24">
        <v>5169</v>
      </c>
      <c r="D32" s="103">
        <v>17</v>
      </c>
      <c r="E32" s="24">
        <v>0</v>
      </c>
      <c r="F32" s="92" t="s">
        <v>24</v>
      </c>
      <c r="G32" s="77">
        <v>90</v>
      </c>
      <c r="H32" s="77">
        <v>65</v>
      </c>
      <c r="I32" s="77">
        <v>29.55</v>
      </c>
      <c r="J32" s="67">
        <f t="shared" si="0"/>
        <v>32.833333333333336</v>
      </c>
      <c r="K32" s="67">
        <f t="shared" si="1"/>
        <v>45.46153846153846</v>
      </c>
    </row>
    <row r="33" spans="1:11" ht="12.75">
      <c r="A33" s="24">
        <v>817</v>
      </c>
      <c r="B33" s="24">
        <v>3632</v>
      </c>
      <c r="C33" s="24">
        <v>5139</v>
      </c>
      <c r="D33" s="103">
        <v>17</v>
      </c>
      <c r="E33" s="24">
        <v>0</v>
      </c>
      <c r="F33" s="24" t="s">
        <v>36</v>
      </c>
      <c r="G33" s="77">
        <v>17</v>
      </c>
      <c r="H33" s="77">
        <v>14</v>
      </c>
      <c r="I33" s="77">
        <v>13.92</v>
      </c>
      <c r="J33" s="67">
        <f t="shared" si="0"/>
        <v>81.88235294117646</v>
      </c>
      <c r="K33" s="67">
        <f t="shared" si="1"/>
        <v>99.42857142857142</v>
      </c>
    </row>
    <row r="34" spans="1:11" ht="12.75">
      <c r="A34" s="24">
        <v>817</v>
      </c>
      <c r="B34" s="24">
        <v>3632</v>
      </c>
      <c r="C34" s="24">
        <v>5156</v>
      </c>
      <c r="D34" s="103">
        <v>17</v>
      </c>
      <c r="E34" s="24">
        <v>0</v>
      </c>
      <c r="F34" s="24" t="s">
        <v>62</v>
      </c>
      <c r="G34" s="77">
        <v>18</v>
      </c>
      <c r="H34" s="77">
        <v>19</v>
      </c>
      <c r="I34" s="77">
        <v>18.66</v>
      </c>
      <c r="J34" s="67">
        <f t="shared" si="0"/>
        <v>103.66666666666667</v>
      </c>
      <c r="K34" s="67">
        <f t="shared" si="1"/>
        <v>98.21052631578948</v>
      </c>
    </row>
    <row r="35" spans="1:11" ht="12.75">
      <c r="A35" s="24">
        <v>817</v>
      </c>
      <c r="B35" s="24">
        <v>3632</v>
      </c>
      <c r="C35" s="24">
        <v>5159</v>
      </c>
      <c r="D35" s="103">
        <v>17</v>
      </c>
      <c r="E35" s="24">
        <v>0</v>
      </c>
      <c r="F35" s="24" t="s">
        <v>204</v>
      </c>
      <c r="G35" s="77">
        <v>5</v>
      </c>
      <c r="H35" s="77">
        <v>7</v>
      </c>
      <c r="I35" s="77">
        <v>6.73</v>
      </c>
      <c r="J35" s="67">
        <f t="shared" si="0"/>
        <v>134.6</v>
      </c>
      <c r="K35" s="67">
        <f t="shared" si="1"/>
        <v>96.14285714285714</v>
      </c>
    </row>
    <row r="36" spans="1:11" ht="12.75">
      <c r="A36" s="24">
        <v>817</v>
      </c>
      <c r="B36" s="36">
        <v>3632</v>
      </c>
      <c r="C36" s="36">
        <v>5169</v>
      </c>
      <c r="D36" s="103">
        <v>17</v>
      </c>
      <c r="E36" s="36">
        <v>0</v>
      </c>
      <c r="F36" s="36" t="s">
        <v>24</v>
      </c>
      <c r="G36" s="77">
        <v>100</v>
      </c>
      <c r="H36" s="77">
        <v>100</v>
      </c>
      <c r="I36" s="77">
        <v>74</v>
      </c>
      <c r="J36" s="67">
        <f t="shared" si="0"/>
        <v>74</v>
      </c>
      <c r="K36" s="67">
        <f t="shared" si="1"/>
        <v>74</v>
      </c>
    </row>
    <row r="37" spans="1:11" ht="12.75">
      <c r="A37" s="24">
        <v>817</v>
      </c>
      <c r="B37" s="24">
        <v>3632</v>
      </c>
      <c r="C37" s="24">
        <v>5171</v>
      </c>
      <c r="D37" s="206">
        <v>17</v>
      </c>
      <c r="E37" s="24">
        <v>0</v>
      </c>
      <c r="F37" s="24" t="s">
        <v>13</v>
      </c>
      <c r="G37" s="77">
        <v>200</v>
      </c>
      <c r="H37" s="77">
        <v>400</v>
      </c>
      <c r="I37" s="77">
        <v>371.47</v>
      </c>
      <c r="J37" s="77">
        <f t="shared" si="0"/>
        <v>185.735</v>
      </c>
      <c r="K37" s="77">
        <f t="shared" si="1"/>
        <v>92.8675</v>
      </c>
    </row>
    <row r="38" spans="1:11" ht="12.75">
      <c r="A38" s="24">
        <v>917</v>
      </c>
      <c r="B38" s="24">
        <v>6171</v>
      </c>
      <c r="C38" s="24">
        <v>5163</v>
      </c>
      <c r="D38" s="206">
        <v>17</v>
      </c>
      <c r="E38" s="24">
        <v>0</v>
      </c>
      <c r="F38" s="24" t="s">
        <v>59</v>
      </c>
      <c r="G38" s="77">
        <v>3200</v>
      </c>
      <c r="H38" s="77">
        <v>3200</v>
      </c>
      <c r="I38" s="77">
        <v>2367.05</v>
      </c>
      <c r="J38" s="77">
        <f t="shared" si="0"/>
        <v>73.9703125</v>
      </c>
      <c r="K38" s="77">
        <f t="shared" si="1"/>
        <v>73.9703125</v>
      </c>
    </row>
    <row r="39" spans="1:11" ht="12.75">
      <c r="A39" s="24">
        <v>917</v>
      </c>
      <c r="B39" s="24">
        <v>6171</v>
      </c>
      <c r="C39" s="24">
        <v>5166</v>
      </c>
      <c r="D39" s="206">
        <v>17</v>
      </c>
      <c r="E39" s="24">
        <v>0</v>
      </c>
      <c r="F39" s="24" t="s">
        <v>23</v>
      </c>
      <c r="G39" s="77">
        <v>110</v>
      </c>
      <c r="H39" s="77">
        <v>110</v>
      </c>
      <c r="I39" s="77">
        <v>60.62</v>
      </c>
      <c r="J39" s="77">
        <f t="shared" si="0"/>
        <v>55.1090909090909</v>
      </c>
      <c r="K39" s="77">
        <f t="shared" si="1"/>
        <v>55.1090909090909</v>
      </c>
    </row>
    <row r="40" spans="1:11" ht="12.75">
      <c r="A40" s="24">
        <v>917</v>
      </c>
      <c r="B40" s="24">
        <v>6171</v>
      </c>
      <c r="C40" s="24">
        <v>5169</v>
      </c>
      <c r="D40" s="206">
        <v>17</v>
      </c>
      <c r="E40" s="24">
        <v>0</v>
      </c>
      <c r="F40" s="24" t="s">
        <v>24</v>
      </c>
      <c r="G40" s="77">
        <v>110</v>
      </c>
      <c r="H40" s="77">
        <v>110</v>
      </c>
      <c r="I40" s="77">
        <v>16.94</v>
      </c>
      <c r="J40" s="77">
        <f t="shared" si="0"/>
        <v>15.4</v>
      </c>
      <c r="K40" s="77">
        <f t="shared" si="1"/>
        <v>15.4</v>
      </c>
    </row>
    <row r="41" spans="1:11" ht="12.75">
      <c r="A41" s="24">
        <v>917</v>
      </c>
      <c r="B41" s="24">
        <v>6171</v>
      </c>
      <c r="C41" s="24">
        <v>5171</v>
      </c>
      <c r="D41" s="18">
        <v>17</v>
      </c>
      <c r="E41" s="24">
        <v>0</v>
      </c>
      <c r="F41" s="24" t="s">
        <v>13</v>
      </c>
      <c r="G41" s="62">
        <v>1600</v>
      </c>
      <c r="H41" s="62">
        <v>688.5</v>
      </c>
      <c r="I41" s="62">
        <v>544.79</v>
      </c>
      <c r="J41" s="246">
        <f t="shared" si="0"/>
        <v>34.049375</v>
      </c>
      <c r="K41" s="246">
        <f t="shared" si="1"/>
        <v>79.12708787218591</v>
      </c>
    </row>
    <row r="42" spans="1:11" ht="12.75">
      <c r="A42" s="24">
        <v>917</v>
      </c>
      <c r="B42" s="24">
        <v>6171</v>
      </c>
      <c r="C42" s="24">
        <v>5499</v>
      </c>
      <c r="D42" s="18">
        <v>17</v>
      </c>
      <c r="E42" s="24">
        <v>0</v>
      </c>
      <c r="F42" s="24" t="s">
        <v>51</v>
      </c>
      <c r="G42" s="62">
        <v>20</v>
      </c>
      <c r="H42" s="62">
        <v>20</v>
      </c>
      <c r="I42" s="62">
        <v>5</v>
      </c>
      <c r="J42" s="246">
        <f t="shared" si="0"/>
        <v>25</v>
      </c>
      <c r="K42" s="246">
        <f t="shared" si="1"/>
        <v>25</v>
      </c>
    </row>
    <row r="43" spans="1:11" ht="13.5" thickBot="1">
      <c r="A43" s="36">
        <v>918</v>
      </c>
      <c r="B43" s="36">
        <v>3612</v>
      </c>
      <c r="C43" s="36">
        <v>5171</v>
      </c>
      <c r="D43" s="35">
        <v>18</v>
      </c>
      <c r="E43" s="36">
        <v>10</v>
      </c>
      <c r="F43" s="24" t="s">
        <v>13</v>
      </c>
      <c r="G43" s="74">
        <v>0</v>
      </c>
      <c r="H43" s="74">
        <v>402</v>
      </c>
      <c r="I43" s="74">
        <v>399.95</v>
      </c>
      <c r="J43" s="248">
        <v>0</v>
      </c>
      <c r="K43" s="248">
        <f t="shared" si="1"/>
        <v>99.49004975124379</v>
      </c>
    </row>
    <row r="44" spans="1:13" ht="13.5" thickBot="1">
      <c r="A44" s="9" t="s">
        <v>276</v>
      </c>
      <c r="B44" s="10"/>
      <c r="C44" s="10"/>
      <c r="D44" s="10"/>
      <c r="E44" s="10"/>
      <c r="F44" s="10"/>
      <c r="G44" s="64">
        <f>SUM(G5:G43)</f>
        <v>25730.4</v>
      </c>
      <c r="H44" s="64">
        <f>SUM(H5:H43)</f>
        <v>24975.100000000002</v>
      </c>
      <c r="I44" s="64">
        <f>SUM(I5:I43)</f>
        <v>21855.819999999996</v>
      </c>
      <c r="J44" s="242">
        <f t="shared" si="0"/>
        <v>84.94162547026083</v>
      </c>
      <c r="K44" s="243">
        <f t="shared" si="1"/>
        <v>87.51044039863702</v>
      </c>
      <c r="M44" s="21"/>
    </row>
    <row r="45" ht="18" customHeight="1">
      <c r="I45" s="21"/>
    </row>
    <row r="46" spans="1:11" ht="13.5" customHeight="1">
      <c r="A46" s="57" t="s">
        <v>39</v>
      </c>
      <c r="B46" s="57"/>
      <c r="C46" s="21"/>
      <c r="D46" s="21"/>
      <c r="E46" s="21"/>
      <c r="F46" s="21"/>
      <c r="G46" s="21"/>
      <c r="H46" s="21"/>
      <c r="I46" s="21"/>
      <c r="J46" s="21"/>
      <c r="K46" s="21"/>
    </row>
    <row r="47" spans="1:13" ht="54" customHeight="1">
      <c r="A47" s="725" t="s">
        <v>736</v>
      </c>
      <c r="B47" s="726"/>
      <c r="C47" s="726"/>
      <c r="D47" s="726"/>
      <c r="E47" s="726"/>
      <c r="F47" s="726"/>
      <c r="G47" s="715"/>
      <c r="H47" s="715"/>
      <c r="I47" s="715"/>
      <c r="J47" s="715"/>
      <c r="K47" s="715"/>
      <c r="M47" s="21"/>
    </row>
    <row r="48" spans="1:13" ht="10.5" customHeight="1">
      <c r="A48" s="47"/>
      <c r="B48" s="58"/>
      <c r="C48" s="58"/>
      <c r="D48" s="58"/>
      <c r="E48" s="58"/>
      <c r="F48" s="58"/>
      <c r="G48" s="301"/>
      <c r="H48" s="301"/>
      <c r="I48" s="301"/>
      <c r="J48" s="301"/>
      <c r="K48" s="301"/>
      <c r="M48" s="21"/>
    </row>
    <row r="49" spans="1:13" ht="16.5" customHeight="1">
      <c r="A49" s="57" t="s">
        <v>327</v>
      </c>
      <c r="B49" s="57"/>
      <c r="C49" s="21"/>
      <c r="D49" s="21"/>
      <c r="E49" s="21"/>
      <c r="F49" s="21"/>
      <c r="G49" s="21"/>
      <c r="H49" s="21"/>
      <c r="I49" s="21"/>
      <c r="J49" s="21"/>
      <c r="K49" s="21"/>
      <c r="M49" s="21"/>
    </row>
    <row r="50" spans="1:13" ht="30" customHeight="1">
      <c r="A50" s="725" t="s">
        <v>735</v>
      </c>
      <c r="B50" s="726"/>
      <c r="C50" s="726"/>
      <c r="D50" s="726"/>
      <c r="E50" s="726"/>
      <c r="F50" s="726"/>
      <c r="G50" s="715"/>
      <c r="H50" s="715"/>
      <c r="I50" s="715"/>
      <c r="J50" s="715"/>
      <c r="K50" s="715"/>
      <c r="M50" s="21"/>
    </row>
    <row r="51" spans="1:11" ht="12" customHeight="1">
      <c r="A51" s="47"/>
      <c r="B51" s="58"/>
      <c r="C51" s="58"/>
      <c r="D51" s="58"/>
      <c r="E51" s="58"/>
      <c r="F51" s="58"/>
      <c r="G51" s="301"/>
      <c r="H51" s="301"/>
      <c r="I51" s="301"/>
      <c r="J51" s="301"/>
      <c r="K51" s="301"/>
    </row>
    <row r="52" spans="1:11" ht="12" customHeight="1">
      <c r="A52" s="57" t="s">
        <v>657</v>
      </c>
      <c r="B52" s="21"/>
      <c r="C52" s="21"/>
      <c r="D52" s="21"/>
      <c r="E52" s="21"/>
      <c r="F52" s="21"/>
      <c r="G52" s="21"/>
      <c r="H52" s="21"/>
      <c r="I52" s="21"/>
      <c r="J52" s="21"/>
      <c r="K52" s="21"/>
    </row>
    <row r="53" spans="1:11" ht="44.25" customHeight="1">
      <c r="A53" s="725" t="s">
        <v>813</v>
      </c>
      <c r="B53" s="726"/>
      <c r="C53" s="726"/>
      <c r="D53" s="726"/>
      <c r="E53" s="726"/>
      <c r="F53" s="726"/>
      <c r="G53" s="715"/>
      <c r="H53" s="715"/>
      <c r="I53" s="715"/>
      <c r="J53" s="715"/>
      <c r="K53" s="715"/>
    </row>
    <row r="54" spans="1:11" ht="12" customHeight="1">
      <c r="A54" s="47"/>
      <c r="B54" s="58"/>
      <c r="C54" s="58"/>
      <c r="D54" s="58"/>
      <c r="E54" s="58"/>
      <c r="F54" s="58"/>
      <c r="G54" s="301"/>
      <c r="H54" s="301"/>
      <c r="I54" s="301"/>
      <c r="J54" s="301"/>
      <c r="K54" s="301"/>
    </row>
    <row r="55" spans="1:9" ht="12.75">
      <c r="A55" s="44" t="s">
        <v>44</v>
      </c>
      <c r="B55" s="15"/>
      <c r="C55" s="15"/>
      <c r="D55" s="15"/>
      <c r="E55" s="15"/>
      <c r="F55" s="15"/>
      <c r="G55" s="16"/>
      <c r="H55" s="16"/>
      <c r="I55" s="16"/>
    </row>
    <row r="56" spans="1:11" ht="54" customHeight="1">
      <c r="A56" s="725" t="s">
        <v>814</v>
      </c>
      <c r="B56" s="738"/>
      <c r="C56" s="738"/>
      <c r="D56" s="738"/>
      <c r="E56" s="738"/>
      <c r="F56" s="738"/>
      <c r="G56" s="739"/>
      <c r="H56" s="739"/>
      <c r="I56" s="739"/>
      <c r="J56" s="739"/>
      <c r="K56" s="739"/>
    </row>
    <row r="57" spans="1:11" ht="12.75" customHeight="1">
      <c r="A57" s="47"/>
      <c r="B57" s="58"/>
      <c r="C57" s="58"/>
      <c r="D57" s="58"/>
      <c r="E57" s="58"/>
      <c r="F57" s="58"/>
      <c r="G57" s="301"/>
      <c r="H57" s="301"/>
      <c r="I57" s="301"/>
      <c r="J57" s="301"/>
      <c r="K57" s="301"/>
    </row>
    <row r="58" spans="1:11" ht="12.75" customHeight="1">
      <c r="A58" s="57" t="s">
        <v>328</v>
      </c>
      <c r="B58" s="21"/>
      <c r="C58" s="21"/>
      <c r="D58" s="21"/>
      <c r="E58" s="21"/>
      <c r="F58" s="21"/>
      <c r="G58" s="21"/>
      <c r="H58" s="21"/>
      <c r="I58" s="21"/>
      <c r="J58" s="21"/>
      <c r="K58" s="21"/>
    </row>
    <row r="59" spans="1:11" ht="14.25" customHeight="1">
      <c r="A59" s="725" t="s">
        <v>812</v>
      </c>
      <c r="B59" s="726"/>
      <c r="C59" s="726"/>
      <c r="D59" s="726"/>
      <c r="E59" s="726"/>
      <c r="F59" s="726"/>
      <c r="G59" s="715"/>
      <c r="H59" s="715"/>
      <c r="I59" s="715"/>
      <c r="J59" s="715"/>
      <c r="K59" s="715"/>
    </row>
    <row r="60" spans="1:11" ht="12" customHeight="1">
      <c r="A60" s="47"/>
      <c r="B60" s="58"/>
      <c r="C60" s="58"/>
      <c r="D60" s="58"/>
      <c r="E60" s="58"/>
      <c r="F60" s="58"/>
      <c r="G60" s="301"/>
      <c r="H60" s="301"/>
      <c r="I60" s="301"/>
      <c r="J60" s="301"/>
      <c r="K60" s="301"/>
    </row>
    <row r="61" spans="1:11" ht="13.5" customHeight="1">
      <c r="A61" s="46" t="s">
        <v>326</v>
      </c>
      <c r="B61" s="58"/>
      <c r="C61" s="58"/>
      <c r="D61" s="58"/>
      <c r="E61" s="58"/>
      <c r="F61" s="58"/>
      <c r="G61" s="301"/>
      <c r="H61" s="301"/>
      <c r="I61" s="301"/>
      <c r="J61" s="301"/>
      <c r="K61" s="301"/>
    </row>
    <row r="62" spans="1:11" ht="29.25" customHeight="1">
      <c r="A62" s="725" t="s">
        <v>1039</v>
      </c>
      <c r="B62" s="726"/>
      <c r="C62" s="726"/>
      <c r="D62" s="726"/>
      <c r="E62" s="726"/>
      <c r="F62" s="726"/>
      <c r="G62" s="715"/>
      <c r="H62" s="715"/>
      <c r="I62" s="715"/>
      <c r="J62" s="715"/>
      <c r="K62" s="715"/>
    </row>
    <row r="63" spans="1:11" ht="68.25" customHeight="1">
      <c r="A63" s="47"/>
      <c r="B63" s="58"/>
      <c r="C63" s="58"/>
      <c r="D63" s="58"/>
      <c r="E63" s="58"/>
      <c r="F63" s="58"/>
      <c r="G63" s="301"/>
      <c r="H63" s="301"/>
      <c r="I63" s="301"/>
      <c r="J63" s="301"/>
      <c r="K63" s="301"/>
    </row>
    <row r="64" spans="1:11" ht="14.25" customHeight="1">
      <c r="A64" s="46" t="s">
        <v>101</v>
      </c>
      <c r="B64" s="21"/>
      <c r="C64" s="21"/>
      <c r="D64" s="21"/>
      <c r="E64" s="21"/>
      <c r="F64" s="21"/>
      <c r="G64" s="21"/>
      <c r="H64" s="21"/>
      <c r="I64" s="21"/>
      <c r="J64" s="21"/>
      <c r="K64" s="21"/>
    </row>
    <row r="65" spans="1:13" ht="82.5" customHeight="1">
      <c r="A65" s="725" t="s">
        <v>815</v>
      </c>
      <c r="B65" s="726"/>
      <c r="C65" s="726"/>
      <c r="D65" s="726"/>
      <c r="E65" s="726"/>
      <c r="F65" s="726"/>
      <c r="G65" s="715"/>
      <c r="H65" s="715"/>
      <c r="I65" s="715"/>
      <c r="J65" s="715"/>
      <c r="K65" s="715"/>
      <c r="M65" s="21"/>
    </row>
    <row r="66" spans="1:11" ht="12" customHeight="1">
      <c r="A66" s="47"/>
      <c r="B66" s="58"/>
      <c r="C66" s="58"/>
      <c r="D66" s="58"/>
      <c r="E66" s="58"/>
      <c r="F66" s="58"/>
      <c r="G66" s="301"/>
      <c r="H66" s="301"/>
      <c r="I66" s="301"/>
      <c r="J66" s="301"/>
      <c r="K66" s="301"/>
    </row>
    <row r="67" spans="1:11" ht="14.25" customHeight="1">
      <c r="A67" s="46" t="s">
        <v>45</v>
      </c>
      <c r="B67" s="21"/>
      <c r="C67" s="21"/>
      <c r="D67" s="21"/>
      <c r="E67" s="21"/>
      <c r="F67" s="21"/>
      <c r="G67" s="21"/>
      <c r="H67" s="21"/>
      <c r="I67" s="21"/>
      <c r="J67" s="21"/>
      <c r="K67" s="21"/>
    </row>
    <row r="68" spans="1:11" ht="42" customHeight="1">
      <c r="A68" s="725" t="s">
        <v>816</v>
      </c>
      <c r="B68" s="726"/>
      <c r="C68" s="726"/>
      <c r="D68" s="726"/>
      <c r="E68" s="726"/>
      <c r="F68" s="726"/>
      <c r="G68" s="715"/>
      <c r="H68" s="715"/>
      <c r="I68" s="715"/>
      <c r="J68" s="715"/>
      <c r="K68" s="715"/>
    </row>
    <row r="69" spans="1:11" ht="14.25" customHeight="1">
      <c r="A69" s="47"/>
      <c r="B69" s="58"/>
      <c r="C69" s="58"/>
      <c r="D69" s="58"/>
      <c r="E69" s="58"/>
      <c r="F69" s="58"/>
      <c r="G69" s="301"/>
      <c r="H69" s="301"/>
      <c r="I69" s="301"/>
      <c r="J69" s="301"/>
      <c r="K69" s="301"/>
    </row>
    <row r="70" spans="1:11" ht="12.75">
      <c r="A70" s="57" t="s">
        <v>46</v>
      </c>
      <c r="B70" s="21"/>
      <c r="C70" s="21"/>
      <c r="D70" s="21"/>
      <c r="E70" s="21"/>
      <c r="F70" s="21"/>
      <c r="G70" s="21"/>
      <c r="H70" s="21"/>
      <c r="I70" s="21"/>
      <c r="J70" s="21"/>
      <c r="K70" s="21"/>
    </row>
    <row r="71" spans="1:11" ht="69.75" customHeight="1">
      <c r="A71" s="725" t="s">
        <v>1040</v>
      </c>
      <c r="B71" s="726"/>
      <c r="C71" s="726"/>
      <c r="D71" s="726"/>
      <c r="E71" s="726"/>
      <c r="F71" s="726"/>
      <c r="G71" s="715"/>
      <c r="H71" s="715"/>
      <c r="I71" s="715"/>
      <c r="J71" s="715"/>
      <c r="K71" s="715"/>
    </row>
    <row r="72" spans="1:11" ht="14.25" customHeight="1">
      <c r="A72" s="57"/>
      <c r="B72" s="21"/>
      <c r="C72" s="21"/>
      <c r="D72" s="21"/>
      <c r="E72" s="21"/>
      <c r="F72" s="21"/>
      <c r="G72" s="21"/>
      <c r="H72" s="21"/>
      <c r="I72" s="21"/>
      <c r="J72" s="21"/>
      <c r="K72" s="21"/>
    </row>
    <row r="73" spans="1:11" ht="14.25" customHeight="1">
      <c r="A73" s="57" t="s">
        <v>652</v>
      </c>
      <c r="B73" s="21"/>
      <c r="C73" s="21"/>
      <c r="D73" s="21"/>
      <c r="E73" s="21"/>
      <c r="F73" s="21"/>
      <c r="G73" s="21"/>
      <c r="H73" s="21"/>
      <c r="I73" s="21"/>
      <c r="J73" s="21"/>
      <c r="K73" s="21"/>
    </row>
    <row r="74" spans="1:13" ht="12.75">
      <c r="A74" s="725" t="s">
        <v>737</v>
      </c>
      <c r="B74" s="726"/>
      <c r="C74" s="726"/>
      <c r="D74" s="726"/>
      <c r="E74" s="726"/>
      <c r="F74" s="726"/>
      <c r="G74" s="715"/>
      <c r="H74" s="715"/>
      <c r="I74" s="715"/>
      <c r="J74" s="715"/>
      <c r="K74" s="715"/>
      <c r="M74" s="21"/>
    </row>
    <row r="75" spans="1:11" ht="12.75">
      <c r="A75" s="21"/>
      <c r="B75" s="21"/>
      <c r="C75" s="21"/>
      <c r="D75" s="21"/>
      <c r="E75" s="21"/>
      <c r="F75" s="21"/>
      <c r="G75" s="21"/>
      <c r="H75" s="21"/>
      <c r="I75" s="21"/>
      <c r="J75" s="21"/>
      <c r="K75" s="21"/>
    </row>
    <row r="76" spans="1:11" ht="12.75">
      <c r="A76" s="21"/>
      <c r="B76" s="21"/>
      <c r="C76" s="21"/>
      <c r="D76" s="21"/>
      <c r="E76" s="21"/>
      <c r="F76" s="21"/>
      <c r="G76" s="21"/>
      <c r="H76" s="21"/>
      <c r="I76" s="21"/>
      <c r="J76" s="21"/>
      <c r="K76" s="21"/>
    </row>
    <row r="77" spans="1:11" ht="12.75">
      <c r="A77" s="21"/>
      <c r="B77" s="21"/>
      <c r="C77" s="21"/>
      <c r="D77" s="21"/>
      <c r="E77" s="21"/>
      <c r="F77" s="21"/>
      <c r="G77" s="21"/>
      <c r="H77" s="21"/>
      <c r="I77" s="21"/>
      <c r="J77" s="21"/>
      <c r="K77" s="21"/>
    </row>
  </sheetData>
  <sheetProtection/>
  <mergeCells count="10">
    <mergeCell ref="A74:K74"/>
    <mergeCell ref="A71:K71"/>
    <mergeCell ref="A68:K68"/>
    <mergeCell ref="A47:K47"/>
    <mergeCell ref="A62:K62"/>
    <mergeCell ref="A56:K56"/>
    <mergeCell ref="A65:K65"/>
    <mergeCell ref="A50:K50"/>
    <mergeCell ref="A53:K53"/>
    <mergeCell ref="A59:K59"/>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dimension ref="A1:M19"/>
  <sheetViews>
    <sheetView zoomScalePageLayoutView="0" workbookViewId="0" topLeftCell="A1">
      <selection activeCell="M10" sqref="M10"/>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37.50390625" style="0" customWidth="1"/>
    <col min="7" max="8" width="10.375" style="0" customWidth="1"/>
    <col min="9" max="9" width="18.125" style="0" customWidth="1"/>
  </cols>
  <sheetData>
    <row r="1" ht="24" customHeight="1" thickBot="1">
      <c r="A1" s="1" t="s">
        <v>164</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17">
        <v>944</v>
      </c>
      <c r="B3" s="17">
        <v>6171</v>
      </c>
      <c r="C3" s="17">
        <v>5166</v>
      </c>
      <c r="D3" s="17">
        <v>44</v>
      </c>
      <c r="E3" s="17">
        <v>0</v>
      </c>
      <c r="F3" s="17" t="s">
        <v>23</v>
      </c>
      <c r="G3" s="62">
        <v>779</v>
      </c>
      <c r="H3" s="62">
        <v>779</v>
      </c>
      <c r="I3" s="77">
        <v>474.21</v>
      </c>
      <c r="J3" s="88">
        <f aca="true" t="shared" si="0" ref="J3:J10">I3/G3%</f>
        <v>60.87419768934531</v>
      </c>
      <c r="K3" s="88">
        <f aca="true" t="shared" si="1" ref="K3:K10">I3/H3%</f>
        <v>60.87419768934531</v>
      </c>
    </row>
    <row r="4" spans="1:11" ht="12.75">
      <c r="A4" s="18">
        <v>944</v>
      </c>
      <c r="B4" s="18">
        <v>6171</v>
      </c>
      <c r="C4" s="18">
        <v>5169</v>
      </c>
      <c r="D4" s="18">
        <v>44</v>
      </c>
      <c r="E4" s="18">
        <v>0</v>
      </c>
      <c r="F4" s="18" t="s">
        <v>24</v>
      </c>
      <c r="G4" s="62">
        <v>20</v>
      </c>
      <c r="H4" s="62">
        <v>20</v>
      </c>
      <c r="I4" s="62">
        <v>1.21</v>
      </c>
      <c r="J4" s="88">
        <f t="shared" si="0"/>
        <v>6.05</v>
      </c>
      <c r="K4" s="88">
        <f t="shared" si="1"/>
        <v>6.05</v>
      </c>
    </row>
    <row r="5" spans="1:11" ht="12.75">
      <c r="A5" s="35">
        <v>944</v>
      </c>
      <c r="B5" s="35">
        <v>6171</v>
      </c>
      <c r="C5" s="35">
        <v>5175</v>
      </c>
      <c r="D5" s="35">
        <v>44</v>
      </c>
      <c r="E5" s="35">
        <v>0</v>
      </c>
      <c r="F5" s="35" t="s">
        <v>212</v>
      </c>
      <c r="G5" s="62">
        <v>5</v>
      </c>
      <c r="H5" s="62">
        <v>5</v>
      </c>
      <c r="I5" s="62">
        <v>3.95</v>
      </c>
      <c r="J5" s="88">
        <f t="shared" si="0"/>
        <v>79</v>
      </c>
      <c r="K5" s="88">
        <f t="shared" si="1"/>
        <v>79</v>
      </c>
    </row>
    <row r="6" spans="1:11" ht="12.75">
      <c r="A6" s="35">
        <v>944</v>
      </c>
      <c r="B6" s="35">
        <v>6171</v>
      </c>
      <c r="C6" s="35">
        <v>5189</v>
      </c>
      <c r="D6" s="35">
        <v>44</v>
      </c>
      <c r="E6" s="35">
        <v>0</v>
      </c>
      <c r="F6" s="76" t="s">
        <v>37</v>
      </c>
      <c r="G6" s="62">
        <v>50</v>
      </c>
      <c r="H6" s="62">
        <v>50</v>
      </c>
      <c r="I6" s="62">
        <v>0</v>
      </c>
      <c r="J6" s="88">
        <f t="shared" si="0"/>
        <v>0</v>
      </c>
      <c r="K6" s="88">
        <f t="shared" si="1"/>
        <v>0</v>
      </c>
    </row>
    <row r="7" spans="1:11" ht="12.75">
      <c r="A7" s="35">
        <v>944</v>
      </c>
      <c r="B7" s="35">
        <v>6171</v>
      </c>
      <c r="C7" s="35">
        <v>5192</v>
      </c>
      <c r="D7" s="35">
        <v>44</v>
      </c>
      <c r="E7" s="35">
        <v>0</v>
      </c>
      <c r="F7" s="76" t="s">
        <v>144</v>
      </c>
      <c r="G7" s="62">
        <v>99</v>
      </c>
      <c r="H7" s="62">
        <v>99</v>
      </c>
      <c r="I7" s="77">
        <v>61.59</v>
      </c>
      <c r="J7" s="88">
        <f t="shared" si="0"/>
        <v>62.21212121212122</v>
      </c>
      <c r="K7" s="88">
        <f t="shared" si="1"/>
        <v>62.21212121212122</v>
      </c>
    </row>
    <row r="8" spans="1:11" ht="12.75">
      <c r="A8" s="35">
        <v>944</v>
      </c>
      <c r="B8" s="35">
        <v>6171</v>
      </c>
      <c r="C8" s="35">
        <v>5362</v>
      </c>
      <c r="D8" s="35">
        <v>44</v>
      </c>
      <c r="E8" s="35">
        <v>0</v>
      </c>
      <c r="F8" s="75" t="s">
        <v>27</v>
      </c>
      <c r="G8" s="62">
        <v>15</v>
      </c>
      <c r="H8" s="62">
        <v>15</v>
      </c>
      <c r="I8" s="62">
        <v>0</v>
      </c>
      <c r="J8" s="88">
        <f t="shared" si="0"/>
        <v>0</v>
      </c>
      <c r="K8" s="88">
        <f t="shared" si="1"/>
        <v>0</v>
      </c>
    </row>
    <row r="9" spans="1:11" ht="13.5" thickBot="1">
      <c r="A9" s="35">
        <v>944</v>
      </c>
      <c r="B9" s="35">
        <v>6171</v>
      </c>
      <c r="C9" s="35">
        <v>5363</v>
      </c>
      <c r="D9" s="35">
        <v>44</v>
      </c>
      <c r="E9" s="35">
        <v>0</v>
      </c>
      <c r="F9" s="75" t="s">
        <v>197</v>
      </c>
      <c r="G9" s="62">
        <v>32</v>
      </c>
      <c r="H9" s="62">
        <v>32</v>
      </c>
      <c r="I9" s="62">
        <v>0</v>
      </c>
      <c r="J9" s="234">
        <f t="shared" si="0"/>
        <v>0</v>
      </c>
      <c r="K9" s="234">
        <f t="shared" si="1"/>
        <v>0</v>
      </c>
    </row>
    <row r="10" spans="1:13" ht="14.25" customHeight="1" thickBot="1">
      <c r="A10" s="9" t="s">
        <v>276</v>
      </c>
      <c r="B10" s="10"/>
      <c r="C10" s="10"/>
      <c r="D10" s="10"/>
      <c r="E10" s="10"/>
      <c r="F10" s="14"/>
      <c r="G10" s="64">
        <f>SUM(G3:G9)</f>
        <v>1000</v>
      </c>
      <c r="H10" s="64">
        <f>SUM(H3:H9)</f>
        <v>1000</v>
      </c>
      <c r="I10" s="64">
        <f>SUM(I3:I9)</f>
        <v>540.9599999999999</v>
      </c>
      <c r="J10" s="242">
        <f t="shared" si="0"/>
        <v>54.09599999999999</v>
      </c>
      <c r="K10" s="243">
        <f t="shared" si="1"/>
        <v>54.09599999999999</v>
      </c>
      <c r="M10" s="21"/>
    </row>
    <row r="11" spans="1:13" ht="14.25" customHeight="1">
      <c r="A11" s="13"/>
      <c r="B11" s="15"/>
      <c r="C11" s="15"/>
      <c r="D11" s="15"/>
      <c r="E11" s="15"/>
      <c r="F11" s="15"/>
      <c r="G11" s="66"/>
      <c r="H11" s="66"/>
      <c r="I11" s="66"/>
      <c r="J11" s="269"/>
      <c r="K11" s="269"/>
      <c r="M11" s="21"/>
    </row>
    <row r="12" spans="1:11" ht="14.25" customHeight="1">
      <c r="A12" s="46" t="s">
        <v>429</v>
      </c>
      <c r="B12" s="23"/>
      <c r="C12" s="23"/>
      <c r="D12" s="23"/>
      <c r="E12" s="23"/>
      <c r="F12" s="23"/>
      <c r="G12" s="66"/>
      <c r="H12" s="66"/>
      <c r="I12" s="66"/>
      <c r="J12" s="21"/>
      <c r="K12" s="21"/>
    </row>
    <row r="13" spans="1:11" ht="65.25" customHeight="1">
      <c r="A13" s="725" t="s">
        <v>710</v>
      </c>
      <c r="B13" s="726"/>
      <c r="C13" s="726"/>
      <c r="D13" s="726"/>
      <c r="E13" s="726"/>
      <c r="F13" s="726"/>
      <c r="G13" s="726"/>
      <c r="H13" s="715"/>
      <c r="I13" s="715"/>
      <c r="J13" s="715"/>
      <c r="K13" s="715"/>
    </row>
    <row r="14" spans="1:11" ht="54.75" customHeight="1">
      <c r="A14" s="725" t="s">
        <v>439</v>
      </c>
      <c r="B14" s="726"/>
      <c r="C14" s="726"/>
      <c r="D14" s="726"/>
      <c r="E14" s="726"/>
      <c r="F14" s="726"/>
      <c r="G14" s="726"/>
      <c r="H14" s="715"/>
      <c r="I14" s="715"/>
      <c r="J14" s="715"/>
      <c r="K14" s="715"/>
    </row>
    <row r="15" spans="1:11" ht="13.5" customHeight="1">
      <c r="A15" s="21"/>
      <c r="B15" s="21"/>
      <c r="C15" s="21"/>
      <c r="D15" s="21"/>
      <c r="E15" s="21"/>
      <c r="F15" s="21"/>
      <c r="G15" s="21"/>
      <c r="H15" s="21"/>
      <c r="I15" s="21"/>
      <c r="J15" s="21"/>
      <c r="K15" s="21"/>
    </row>
    <row r="16" spans="1:11" ht="9.75" customHeight="1">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sheetData>
  <sheetProtection/>
  <mergeCells count="2">
    <mergeCell ref="A14:K14"/>
    <mergeCell ref="A13:K1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G16" sqref="G16"/>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32.00390625" style="0" customWidth="1"/>
    <col min="7" max="8" width="11.875" style="0" customWidth="1"/>
    <col min="9" max="9" width="18.125" style="0" customWidth="1"/>
  </cols>
  <sheetData>
    <row r="1" ht="28.5" customHeight="1" thickBot="1">
      <c r="A1" s="1" t="s">
        <v>260</v>
      </c>
    </row>
    <row r="2" spans="1:11" ht="14.25" customHeight="1" thickBot="1">
      <c r="A2" s="9" t="s">
        <v>224</v>
      </c>
      <c r="B2" s="8" t="s">
        <v>225</v>
      </c>
      <c r="C2" s="4" t="s">
        <v>34</v>
      </c>
      <c r="D2" s="4" t="s">
        <v>269</v>
      </c>
      <c r="E2" s="4" t="s">
        <v>270</v>
      </c>
      <c r="F2" s="26" t="s">
        <v>271</v>
      </c>
      <c r="G2" s="19" t="s">
        <v>241</v>
      </c>
      <c r="H2" s="19" t="s">
        <v>242</v>
      </c>
      <c r="I2" s="19" t="s">
        <v>243</v>
      </c>
      <c r="J2" s="209" t="s">
        <v>244</v>
      </c>
      <c r="K2" s="209" t="s">
        <v>245</v>
      </c>
    </row>
    <row r="3" spans="1:11" ht="13.5" thickBot="1">
      <c r="A3" s="6">
        <v>970</v>
      </c>
      <c r="B3" s="6">
        <v>6171</v>
      </c>
      <c r="C3" s="6">
        <v>5169</v>
      </c>
      <c r="D3" s="6">
        <v>70</v>
      </c>
      <c r="E3" s="6">
        <v>0</v>
      </c>
      <c r="F3" s="6" t="s">
        <v>24</v>
      </c>
      <c r="G3" s="62">
        <v>275.3</v>
      </c>
      <c r="H3" s="62">
        <v>275.3</v>
      </c>
      <c r="I3" s="62">
        <v>1.76</v>
      </c>
      <c r="J3" s="234">
        <f>I3/G3%</f>
        <v>0.6393025790047221</v>
      </c>
      <c r="K3" s="234">
        <f>I3/H3%</f>
        <v>0.6393025790047221</v>
      </c>
    </row>
    <row r="4" spans="1:13" ht="13.5" thickBot="1">
      <c r="A4" s="9" t="s">
        <v>276</v>
      </c>
      <c r="B4" s="10"/>
      <c r="C4" s="10"/>
      <c r="D4" s="10"/>
      <c r="E4" s="10"/>
      <c r="F4" s="14"/>
      <c r="G4" s="64">
        <f>G3</f>
        <v>275.3</v>
      </c>
      <c r="H4" s="64">
        <f>H3</f>
        <v>275.3</v>
      </c>
      <c r="I4" s="64">
        <f>I3</f>
        <v>1.76</v>
      </c>
      <c r="J4" s="242">
        <f>I4/G4%</f>
        <v>0.6393025790047221</v>
      </c>
      <c r="K4" s="243">
        <f>I4/H4%</f>
        <v>0.6393025790047221</v>
      </c>
      <c r="M4" s="21"/>
    </row>
    <row r="5" spans="1:13" ht="12.75">
      <c r="A5" s="13"/>
      <c r="B5" s="15"/>
      <c r="C5" s="15"/>
      <c r="D5" s="15"/>
      <c r="E5" s="15"/>
      <c r="F5" s="15"/>
      <c r="G5" s="66"/>
      <c r="H5" s="66"/>
      <c r="I5" s="66"/>
      <c r="J5" s="269"/>
      <c r="K5" s="269"/>
      <c r="M5" s="21"/>
    </row>
    <row r="6" spans="1:11" ht="12.75">
      <c r="A6" s="46" t="s">
        <v>425</v>
      </c>
      <c r="B6" s="23"/>
      <c r="C6" s="23"/>
      <c r="D6" s="23"/>
      <c r="E6" s="23"/>
      <c r="F6" s="23"/>
      <c r="G6" s="66"/>
      <c r="H6" s="66"/>
      <c r="I6" s="66"/>
      <c r="J6" s="21"/>
      <c r="K6" s="21"/>
    </row>
    <row r="7" spans="1:11" ht="17.25" customHeight="1">
      <c r="A7" s="725" t="s">
        <v>782</v>
      </c>
      <c r="B7" s="726"/>
      <c r="C7" s="726"/>
      <c r="D7" s="726"/>
      <c r="E7" s="726"/>
      <c r="F7" s="726"/>
      <c r="G7" s="726"/>
      <c r="H7" s="715"/>
      <c r="I7" s="715"/>
      <c r="J7" s="715"/>
      <c r="K7" s="715"/>
    </row>
    <row r="8" spans="1:11" ht="15" customHeight="1">
      <c r="A8" s="21"/>
      <c r="B8" s="21"/>
      <c r="C8" s="21"/>
      <c r="D8" s="21"/>
      <c r="E8" s="21"/>
      <c r="F8" s="21"/>
      <c r="G8" s="21"/>
      <c r="H8" s="21"/>
      <c r="I8" s="21"/>
      <c r="J8" s="21"/>
      <c r="K8" s="21"/>
    </row>
    <row r="9" spans="1:11" ht="12.75">
      <c r="A9" s="21"/>
      <c r="B9" s="21"/>
      <c r="C9" s="21"/>
      <c r="D9" s="21"/>
      <c r="E9" s="21"/>
      <c r="F9" s="21"/>
      <c r="G9" s="23"/>
      <c r="H9" s="21"/>
      <c r="I9" s="21"/>
      <c r="J9" s="21"/>
      <c r="K9" s="21"/>
    </row>
    <row r="10" spans="1:11" ht="12.75">
      <c r="A10" s="21"/>
      <c r="B10" s="21"/>
      <c r="C10" s="21"/>
      <c r="D10" s="21"/>
      <c r="E10" s="21"/>
      <c r="F10" s="21"/>
      <c r="G10" s="21"/>
      <c r="H10" s="21"/>
      <c r="I10" s="21"/>
      <c r="J10" s="21"/>
      <c r="K10" s="21"/>
    </row>
    <row r="25" spans="2:4" ht="12.75">
      <c r="B25" s="739"/>
      <c r="C25" s="739"/>
      <c r="D25" s="739"/>
    </row>
  </sheetData>
  <sheetProtection/>
  <mergeCells count="2">
    <mergeCell ref="B25:D25"/>
    <mergeCell ref="A7:K7"/>
  </mergeCells>
  <printOptions/>
  <pageMargins left="0.7874015748031497" right="0.7874015748031497" top="0.5905511811023623" bottom="0.7874015748031497" header="0.5118110236220472" footer="0.5118110236220472"/>
  <pageSetup fitToHeight="1" fitToWidth="1"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2:H124"/>
  <sheetViews>
    <sheetView zoomScalePageLayoutView="0" workbookViewId="0" topLeftCell="A1">
      <selection activeCell="J9" sqref="J9"/>
    </sheetView>
  </sheetViews>
  <sheetFormatPr defaultColWidth="9.00390625" defaultRowHeight="12.75"/>
  <cols>
    <col min="1" max="1" width="37.00390625" style="0" customWidth="1"/>
    <col min="2" max="2" width="10.75390625" style="0" customWidth="1"/>
    <col min="3" max="4" width="11.375" style="0" customWidth="1"/>
    <col min="5" max="5" width="7.875" style="0" customWidth="1"/>
    <col min="6" max="6" width="8.625" style="0" customWidth="1"/>
  </cols>
  <sheetData>
    <row r="1" ht="24" customHeight="1"/>
    <row r="2" spans="1:3" s="21" customFormat="1" ht="24" customHeight="1" thickBot="1">
      <c r="A2" s="647" t="s">
        <v>763</v>
      </c>
      <c r="B2" s="648"/>
      <c r="C2" s="646"/>
    </row>
    <row r="3" spans="1:8" ht="24.75" customHeight="1" thickBot="1">
      <c r="A3" s="219" t="s">
        <v>268</v>
      </c>
      <c r="B3" s="212" t="s">
        <v>571</v>
      </c>
      <c r="C3" s="213" t="s">
        <v>572</v>
      </c>
      <c r="D3" s="281" t="s">
        <v>240</v>
      </c>
      <c r="E3" s="212" t="s">
        <v>244</v>
      </c>
      <c r="F3" s="282" t="s">
        <v>245</v>
      </c>
      <c r="G3" s="21"/>
      <c r="H3" s="21"/>
    </row>
    <row r="4" spans="1:8" ht="14.25" thickBot="1">
      <c r="A4" s="283" t="s">
        <v>195</v>
      </c>
      <c r="B4" s="284"/>
      <c r="C4" s="285"/>
      <c r="D4" s="286"/>
      <c r="E4" s="285"/>
      <c r="F4" s="287"/>
      <c r="G4" s="21"/>
      <c r="H4" s="21"/>
    </row>
    <row r="5" spans="1:8" ht="12.75">
      <c r="A5" s="220" t="s">
        <v>199</v>
      </c>
      <c r="B5" s="224">
        <v>2400</v>
      </c>
      <c r="C5" s="214">
        <v>2400</v>
      </c>
      <c r="D5" s="277">
        <v>2085.56</v>
      </c>
      <c r="E5" s="224">
        <f aca="true" t="shared" si="0" ref="E5:E11">D5/B5%</f>
        <v>86.89833333333333</v>
      </c>
      <c r="F5" s="288">
        <f aca="true" t="shared" si="1" ref="F5:F11">D5/C5%</f>
        <v>86.89833333333333</v>
      </c>
      <c r="G5" s="21"/>
      <c r="H5" s="440"/>
    </row>
    <row r="6" spans="1:8" ht="12.75">
      <c r="A6" s="220" t="s">
        <v>547</v>
      </c>
      <c r="B6" s="224">
        <v>300</v>
      </c>
      <c r="C6" s="214">
        <v>300</v>
      </c>
      <c r="D6" s="277">
        <v>188.64</v>
      </c>
      <c r="E6" s="224">
        <f t="shared" si="0"/>
        <v>62.879999999999995</v>
      </c>
      <c r="F6" s="288">
        <f t="shared" si="1"/>
        <v>62.879999999999995</v>
      </c>
      <c r="G6" s="21"/>
      <c r="H6" s="440"/>
    </row>
    <row r="7" spans="1:8" ht="12.75">
      <c r="A7" s="220" t="s">
        <v>226</v>
      </c>
      <c r="B7" s="224">
        <v>4000</v>
      </c>
      <c r="C7" s="214">
        <v>4000</v>
      </c>
      <c r="D7" s="277">
        <v>3580.61</v>
      </c>
      <c r="E7" s="224">
        <f t="shared" si="0"/>
        <v>89.51525000000001</v>
      </c>
      <c r="F7" s="288">
        <f t="shared" si="1"/>
        <v>89.51525000000001</v>
      </c>
      <c r="G7" s="21"/>
      <c r="H7" s="440"/>
    </row>
    <row r="8" spans="1:8" ht="12.75">
      <c r="A8" s="220" t="s">
        <v>706</v>
      </c>
      <c r="B8" s="224">
        <v>0</v>
      </c>
      <c r="C8" s="214">
        <v>0</v>
      </c>
      <c r="D8" s="277">
        <v>7.45</v>
      </c>
      <c r="E8" s="224">
        <v>0</v>
      </c>
      <c r="F8" s="288">
        <v>0</v>
      </c>
      <c r="G8" s="21"/>
      <c r="H8" s="440"/>
    </row>
    <row r="9" spans="1:8" ht="12.75">
      <c r="A9" s="220" t="s">
        <v>227</v>
      </c>
      <c r="B9" s="224">
        <v>5</v>
      </c>
      <c r="C9" s="214">
        <v>5</v>
      </c>
      <c r="D9" s="277">
        <v>2</v>
      </c>
      <c r="E9" s="224">
        <f t="shared" si="0"/>
        <v>40</v>
      </c>
      <c r="F9" s="288">
        <f t="shared" si="1"/>
        <v>40</v>
      </c>
      <c r="G9" s="21"/>
      <c r="H9" s="440"/>
    </row>
    <row r="10" spans="1:8" ht="12.75">
      <c r="A10" s="221" t="s">
        <v>257</v>
      </c>
      <c r="B10" s="224">
        <v>6885</v>
      </c>
      <c r="C10" s="214">
        <v>6885</v>
      </c>
      <c r="D10" s="277">
        <v>8079.77</v>
      </c>
      <c r="E10" s="224">
        <f t="shared" si="0"/>
        <v>117.3532316630356</v>
      </c>
      <c r="F10" s="288">
        <f t="shared" si="1"/>
        <v>117.3532316630356</v>
      </c>
      <c r="G10" s="21"/>
      <c r="H10" s="440"/>
    </row>
    <row r="11" spans="1:8" ht="12.75">
      <c r="A11" s="220" t="s">
        <v>313</v>
      </c>
      <c r="B11" s="225">
        <v>49000</v>
      </c>
      <c r="C11" s="215">
        <v>49000</v>
      </c>
      <c r="D11" s="278">
        <v>49654.17</v>
      </c>
      <c r="E11" s="224">
        <f t="shared" si="0"/>
        <v>101.33504081632653</v>
      </c>
      <c r="F11" s="288">
        <f t="shared" si="1"/>
        <v>101.33504081632653</v>
      </c>
      <c r="G11" s="21"/>
      <c r="H11" s="440"/>
    </row>
    <row r="12" spans="1:8" ht="13.5" thickBot="1">
      <c r="A12" s="341" t="s">
        <v>168</v>
      </c>
      <c r="B12" s="342">
        <f>SUM(B5:B11)</f>
        <v>62590</v>
      </c>
      <c r="C12" s="342">
        <f>SUM(C5:C11)</f>
        <v>62590</v>
      </c>
      <c r="D12" s="342">
        <f>SUM(D5:D11)</f>
        <v>63598.2</v>
      </c>
      <c r="E12" s="342">
        <f>D12/B12%</f>
        <v>101.6108004473558</v>
      </c>
      <c r="F12" s="343">
        <f>D12/C12%</f>
        <v>101.6108004473558</v>
      </c>
      <c r="G12" s="21"/>
      <c r="H12" s="440"/>
    </row>
    <row r="13" spans="1:8" ht="13.5" thickBot="1">
      <c r="A13" s="283" t="s">
        <v>169</v>
      </c>
      <c r="B13" s="636"/>
      <c r="C13" s="344"/>
      <c r="D13" s="345"/>
      <c r="E13" s="346"/>
      <c r="F13" s="347"/>
      <c r="G13" s="21"/>
      <c r="H13" s="440"/>
    </row>
    <row r="14" spans="1:8" ht="12.75">
      <c r="A14" s="220" t="s">
        <v>32</v>
      </c>
      <c r="B14" s="224">
        <v>398</v>
      </c>
      <c r="C14" s="214">
        <v>398</v>
      </c>
      <c r="D14" s="277">
        <v>723.1</v>
      </c>
      <c r="E14" s="224">
        <f>D14/B14%</f>
        <v>181.68341708542715</v>
      </c>
      <c r="F14" s="288">
        <f aca="true" t="shared" si="2" ref="F14:F22">D14/C14%</f>
        <v>181.68341708542715</v>
      </c>
      <c r="G14" s="21"/>
      <c r="H14" s="440"/>
    </row>
    <row r="15" spans="1:8" ht="12.75">
      <c r="A15" s="220" t="s">
        <v>170</v>
      </c>
      <c r="B15" s="224">
        <v>605</v>
      </c>
      <c r="C15" s="214">
        <v>605</v>
      </c>
      <c r="D15" s="277">
        <v>518.99</v>
      </c>
      <c r="E15" s="224">
        <f>D15/B15%</f>
        <v>85.78347107438017</v>
      </c>
      <c r="F15" s="288">
        <f t="shared" si="2"/>
        <v>85.78347107438017</v>
      </c>
      <c r="G15" s="21"/>
      <c r="H15" s="440"/>
    </row>
    <row r="16" spans="1:8" ht="12.75">
      <c r="A16" s="373" t="s">
        <v>130</v>
      </c>
      <c r="B16" s="224">
        <v>0</v>
      </c>
      <c r="C16" s="214">
        <v>549.1</v>
      </c>
      <c r="D16" s="277">
        <v>1193.86</v>
      </c>
      <c r="E16" s="224">
        <v>0</v>
      </c>
      <c r="F16" s="288">
        <f t="shared" si="2"/>
        <v>217.42123474776903</v>
      </c>
      <c r="G16" s="21"/>
      <c r="H16" s="440"/>
    </row>
    <row r="17" spans="1:8" ht="12.75">
      <c r="A17" s="373" t="s">
        <v>407</v>
      </c>
      <c r="B17" s="224">
        <v>0</v>
      </c>
      <c r="C17" s="214">
        <v>116.9</v>
      </c>
      <c r="D17" s="277">
        <v>305.06</v>
      </c>
      <c r="E17" s="224">
        <v>0</v>
      </c>
      <c r="F17" s="288">
        <f t="shared" si="2"/>
        <v>260.9580838323353</v>
      </c>
      <c r="G17" s="21"/>
      <c r="H17" s="440"/>
    </row>
    <row r="18" spans="1:8" ht="12.75">
      <c r="A18" s="373" t="s">
        <v>424</v>
      </c>
      <c r="B18" s="224">
        <v>0</v>
      </c>
      <c r="C18" s="214">
        <v>480</v>
      </c>
      <c r="D18" s="277">
        <v>580</v>
      </c>
      <c r="E18" s="224">
        <v>0</v>
      </c>
      <c r="F18" s="288">
        <f t="shared" si="2"/>
        <v>120.83333333333334</v>
      </c>
      <c r="G18" s="21"/>
      <c r="H18" s="440"/>
    </row>
    <row r="19" spans="1:8" ht="12.75">
      <c r="A19" s="272" t="s">
        <v>406</v>
      </c>
      <c r="B19" s="224">
        <v>0</v>
      </c>
      <c r="C19" s="214">
        <v>2163.2</v>
      </c>
      <c r="D19" s="277">
        <v>2163.2</v>
      </c>
      <c r="E19" s="224">
        <v>0</v>
      </c>
      <c r="F19" s="288">
        <f t="shared" si="2"/>
        <v>100</v>
      </c>
      <c r="G19" s="21"/>
      <c r="H19" s="440"/>
    </row>
    <row r="20" spans="1:8" ht="12.75">
      <c r="A20" s="311" t="s">
        <v>33</v>
      </c>
      <c r="B20" s="224">
        <v>0</v>
      </c>
      <c r="C20" s="214">
        <v>405.9</v>
      </c>
      <c r="D20" s="277">
        <v>659.87</v>
      </c>
      <c r="E20" s="224">
        <v>0</v>
      </c>
      <c r="F20" s="288">
        <f t="shared" si="2"/>
        <v>162.56959842325696</v>
      </c>
      <c r="G20" s="21"/>
      <c r="H20" s="440"/>
    </row>
    <row r="21" spans="1:8" ht="12.75">
      <c r="A21" s="220" t="s">
        <v>171</v>
      </c>
      <c r="B21" s="224">
        <v>1900</v>
      </c>
      <c r="C21" s="214">
        <v>1986.1</v>
      </c>
      <c r="D21" s="277">
        <v>1468.66</v>
      </c>
      <c r="E21" s="224">
        <f>D21/B21%</f>
        <v>77.29789473684211</v>
      </c>
      <c r="F21" s="288">
        <f t="shared" si="2"/>
        <v>73.94693117164292</v>
      </c>
      <c r="G21" s="21"/>
      <c r="H21" s="440"/>
    </row>
    <row r="22" spans="1:8" ht="13.5" thickBot="1">
      <c r="A22" s="341" t="s">
        <v>92</v>
      </c>
      <c r="B22" s="342">
        <f>SUM(B14:B21)</f>
        <v>2903</v>
      </c>
      <c r="C22" s="342">
        <f>SUM(C14:C21)</f>
        <v>6704.199999999999</v>
      </c>
      <c r="D22" s="342">
        <f>SUM(D14:D21)</f>
        <v>7612.739999999999</v>
      </c>
      <c r="E22" s="342">
        <f>D22/B22%</f>
        <v>262.23699621081636</v>
      </c>
      <c r="F22" s="343">
        <f t="shared" si="2"/>
        <v>113.55180334715551</v>
      </c>
      <c r="G22" s="21"/>
      <c r="H22" s="440"/>
    </row>
    <row r="23" spans="1:8" ht="13.5" thickBot="1">
      <c r="A23" s="283" t="s">
        <v>93</v>
      </c>
      <c r="B23" s="637"/>
      <c r="C23" s="638"/>
      <c r="D23" s="639"/>
      <c r="E23" s="346"/>
      <c r="F23" s="347"/>
      <c r="G23" s="21"/>
      <c r="H23" s="440"/>
    </row>
    <row r="24" spans="1:8" ht="12.75">
      <c r="A24" s="222" t="s">
        <v>94</v>
      </c>
      <c r="B24" s="225">
        <v>0</v>
      </c>
      <c r="C24" s="215">
        <v>0</v>
      </c>
      <c r="D24" s="278">
        <v>0</v>
      </c>
      <c r="E24" s="224">
        <v>0</v>
      </c>
      <c r="F24" s="288">
        <v>0</v>
      </c>
      <c r="G24" s="21"/>
      <c r="H24" s="440"/>
    </row>
    <row r="25" spans="1:8" ht="12.75">
      <c r="A25" s="198" t="s">
        <v>95</v>
      </c>
      <c r="B25" s="226">
        <f>B24</f>
        <v>0</v>
      </c>
      <c r="C25" s="216">
        <f>C24</f>
        <v>0</v>
      </c>
      <c r="D25" s="280">
        <f>D24</f>
        <v>0</v>
      </c>
      <c r="E25" s="226">
        <v>0</v>
      </c>
      <c r="F25" s="273">
        <v>0</v>
      </c>
      <c r="G25" s="21"/>
      <c r="H25" s="440"/>
    </row>
    <row r="26" spans="1:8" ht="14.25" thickBot="1">
      <c r="A26" s="348" t="s">
        <v>96</v>
      </c>
      <c r="B26" s="407">
        <f>SUM(B12+B22+B25)</f>
        <v>65493</v>
      </c>
      <c r="C26" s="218">
        <f>SUM(C12+C22+C25)</f>
        <v>69294.2</v>
      </c>
      <c r="D26" s="312">
        <f>SUM(D12+D22+D25)</f>
        <v>71210.94</v>
      </c>
      <c r="E26" s="349">
        <f>D26/B26%</f>
        <v>108.73061243186297</v>
      </c>
      <c r="F26" s="350">
        <f>D26/C26%</f>
        <v>102.76609009123419</v>
      </c>
      <c r="G26" s="21"/>
      <c r="H26" s="440"/>
    </row>
    <row r="27" spans="1:8" ht="13.5" thickBot="1">
      <c r="A27" s="376" t="s">
        <v>97</v>
      </c>
      <c r="B27" s="406"/>
      <c r="C27" s="344"/>
      <c r="D27" s="345"/>
      <c r="E27" s="379"/>
      <c r="F27" s="378"/>
      <c r="G27" s="21"/>
      <c r="H27" s="440"/>
    </row>
    <row r="28" spans="1:8" ht="12.75">
      <c r="A28" s="376" t="s">
        <v>263</v>
      </c>
      <c r="B28" s="217"/>
      <c r="C28" s="217"/>
      <c r="D28" s="279"/>
      <c r="E28" s="214"/>
      <c r="F28" s="377"/>
      <c r="G28" s="21"/>
      <c r="H28" s="440"/>
    </row>
    <row r="29" spans="1:8" ht="12.75">
      <c r="A29" s="374" t="s">
        <v>333</v>
      </c>
      <c r="B29" s="214">
        <v>48543</v>
      </c>
      <c r="C29" s="214">
        <v>48543</v>
      </c>
      <c r="D29" s="277">
        <v>48543</v>
      </c>
      <c r="E29" s="214">
        <f>D29/B29%</f>
        <v>100</v>
      </c>
      <c r="F29" s="377">
        <f aca="true" t="shared" si="3" ref="F29:F34">D29/C29%</f>
        <v>100</v>
      </c>
      <c r="G29" s="21"/>
      <c r="H29" s="440"/>
    </row>
    <row r="30" spans="1:8" ht="12.75">
      <c r="A30" s="374" t="s">
        <v>400</v>
      </c>
      <c r="B30" s="214">
        <v>244890</v>
      </c>
      <c r="C30" s="214">
        <v>244890</v>
      </c>
      <c r="D30" s="277">
        <v>244890</v>
      </c>
      <c r="E30" s="214">
        <f>D30/B30%</f>
        <v>100</v>
      </c>
      <c r="F30" s="377">
        <f t="shared" si="3"/>
        <v>100</v>
      </c>
      <c r="G30" s="21"/>
      <c r="H30" s="440"/>
    </row>
    <row r="31" spans="1:8" ht="12.75">
      <c r="A31" s="220" t="s">
        <v>1085</v>
      </c>
      <c r="B31" s="214">
        <v>0</v>
      </c>
      <c r="C31" s="214">
        <v>31360.32</v>
      </c>
      <c r="D31" s="277">
        <v>31360.25</v>
      </c>
      <c r="E31" s="214">
        <v>0</v>
      </c>
      <c r="F31" s="377">
        <f t="shared" si="3"/>
        <v>99.99977678799195</v>
      </c>
      <c r="G31" s="21"/>
      <c r="H31" s="440"/>
    </row>
    <row r="32" spans="1:8" ht="12.75">
      <c r="A32" s="220" t="s">
        <v>1079</v>
      </c>
      <c r="B32" s="214">
        <v>0</v>
      </c>
      <c r="C32" s="214">
        <v>44.28</v>
      </c>
      <c r="D32" s="277">
        <v>44.28</v>
      </c>
      <c r="E32" s="214">
        <v>0</v>
      </c>
      <c r="F32" s="377">
        <f t="shared" si="3"/>
        <v>100</v>
      </c>
      <c r="G32" s="21"/>
      <c r="H32" s="440"/>
    </row>
    <row r="33" spans="1:8" ht="12.75">
      <c r="A33" s="220" t="s">
        <v>1081</v>
      </c>
      <c r="B33" s="214">
        <v>0</v>
      </c>
      <c r="C33" s="214">
        <v>46135.8</v>
      </c>
      <c r="D33" s="277">
        <v>42297.67</v>
      </c>
      <c r="E33" s="214">
        <v>0</v>
      </c>
      <c r="F33" s="377">
        <f t="shared" si="3"/>
        <v>91.68079885902054</v>
      </c>
      <c r="G33" s="21"/>
      <c r="H33" s="440"/>
    </row>
    <row r="34" spans="1:8" ht="12.75">
      <c r="A34" s="220" t="s">
        <v>1083</v>
      </c>
      <c r="B34" s="214">
        <v>0</v>
      </c>
      <c r="C34" s="214">
        <v>50669.5</v>
      </c>
      <c r="D34" s="277">
        <v>49285.4</v>
      </c>
      <c r="E34" s="214">
        <v>0</v>
      </c>
      <c r="F34" s="377">
        <f t="shared" si="3"/>
        <v>97.26837643947543</v>
      </c>
      <c r="G34" s="21"/>
      <c r="H34" s="440"/>
    </row>
    <row r="35" spans="1:8" ht="12.75">
      <c r="A35" s="302" t="s">
        <v>264</v>
      </c>
      <c r="B35" s="214"/>
      <c r="C35" s="214"/>
      <c r="D35" s="277"/>
      <c r="E35" s="214"/>
      <c r="F35" s="377"/>
      <c r="G35" s="21"/>
      <c r="H35" s="440"/>
    </row>
    <row r="36" spans="1:8" ht="12.75">
      <c r="A36" s="311" t="s">
        <v>334</v>
      </c>
      <c r="B36" s="214">
        <v>64350</v>
      </c>
      <c r="C36" s="214">
        <v>64350</v>
      </c>
      <c r="D36" s="277">
        <v>0</v>
      </c>
      <c r="E36" s="214">
        <f>D36/B36%</f>
        <v>0</v>
      </c>
      <c r="F36" s="377">
        <f>D36/C36%</f>
        <v>0</v>
      </c>
      <c r="G36" s="21"/>
      <c r="H36" s="440"/>
    </row>
    <row r="37" spans="1:8" ht="12.75">
      <c r="A37" s="422" t="s">
        <v>401</v>
      </c>
      <c r="B37" s="215">
        <v>19239.2</v>
      </c>
      <c r="C37" s="215">
        <v>19239.2</v>
      </c>
      <c r="D37" s="278">
        <v>672.27</v>
      </c>
      <c r="E37" s="215">
        <f>D37/B37%</f>
        <v>3.4942721111064907</v>
      </c>
      <c r="F37" s="377">
        <f>D37/C37%</f>
        <v>3.4942721111064907</v>
      </c>
      <c r="G37" s="21"/>
      <c r="H37" s="440"/>
    </row>
    <row r="38" spans="1:8" ht="12.75">
      <c r="A38" s="375" t="s">
        <v>279</v>
      </c>
      <c r="B38" s="227">
        <f>SUM(B29:B37)</f>
        <v>377022.2</v>
      </c>
      <c r="C38" s="227">
        <f>SUM(C29:C37)</f>
        <v>505232.10000000003</v>
      </c>
      <c r="D38" s="227">
        <f>SUM(D29:D37)</f>
        <v>417092.87000000005</v>
      </c>
      <c r="E38" s="216">
        <f>D38/B38%</f>
        <v>110.62819908217607</v>
      </c>
      <c r="F38" s="273">
        <f>D38/C38%</f>
        <v>82.55470505535972</v>
      </c>
      <c r="G38" s="21"/>
      <c r="H38" s="21"/>
    </row>
    <row r="39" spans="1:8" ht="24.75" customHeight="1">
      <c r="A39" s="223" t="s">
        <v>251</v>
      </c>
      <c r="B39" s="632">
        <f>SUM(B26+B38)</f>
        <v>442515.2</v>
      </c>
      <c r="C39" s="634">
        <f>SUM(C26+C38)</f>
        <v>574526.3</v>
      </c>
      <c r="D39" s="635">
        <f>SUM(D26+D38)</f>
        <v>488303.81000000006</v>
      </c>
      <c r="E39" s="289">
        <f>D39/B39%</f>
        <v>110.34735304007637</v>
      </c>
      <c r="F39" s="290">
        <f>D39/C39%</f>
        <v>84.99242071250698</v>
      </c>
      <c r="G39" s="21"/>
      <c r="H39" s="21"/>
    </row>
    <row r="40" spans="1:8" ht="15.75" thickBot="1">
      <c r="A40" s="228" t="s">
        <v>250</v>
      </c>
      <c r="B40" s="229">
        <v>0</v>
      </c>
      <c r="C40" s="479">
        <v>82704</v>
      </c>
      <c r="D40" s="631">
        <v>-7983.26</v>
      </c>
      <c r="E40" s="229">
        <v>0</v>
      </c>
      <c r="F40" s="290">
        <v>0</v>
      </c>
      <c r="G40" s="21"/>
      <c r="H40" s="21"/>
    </row>
    <row r="41" spans="1:8" ht="13.5" thickBot="1">
      <c r="A41" s="405" t="s">
        <v>280</v>
      </c>
      <c r="B41" s="480">
        <f>SUM(B39+B40)</f>
        <v>442515.2</v>
      </c>
      <c r="C41" s="230">
        <f>SUM(C39+C40)</f>
        <v>657230.3</v>
      </c>
      <c r="D41" s="230">
        <f>SUM(D39+D40)</f>
        <v>480320.55000000005</v>
      </c>
      <c r="E41" s="291">
        <f>D41/B41%</f>
        <v>108.54328845653212</v>
      </c>
      <c r="F41" s="230">
        <f>D41/C41%</f>
        <v>73.08253286557239</v>
      </c>
      <c r="G41" s="21"/>
      <c r="H41" s="21"/>
    </row>
    <row r="42" spans="1:8" ht="12.75">
      <c r="A42" s="404"/>
      <c r="B42" s="179"/>
      <c r="C42" s="179"/>
      <c r="D42" s="179"/>
      <c r="E42" s="179"/>
      <c r="F42" s="179"/>
      <c r="H42" s="21"/>
    </row>
    <row r="43" spans="1:8" ht="14.25" customHeight="1">
      <c r="A43" s="179"/>
      <c r="B43" s="662"/>
      <c r="C43" s="662"/>
      <c r="D43" s="662"/>
      <c r="E43" s="179"/>
      <c r="F43" s="179"/>
      <c r="H43" s="21"/>
    </row>
    <row r="44" spans="1:8" ht="14.25" customHeight="1">
      <c r="A44" s="179"/>
      <c r="B44" s="180"/>
      <c r="C44" s="180"/>
      <c r="D44" s="180"/>
      <c r="E44" s="180"/>
      <c r="F44" s="180"/>
      <c r="H44" s="21"/>
    </row>
    <row r="45" spans="1:8" ht="30" customHeight="1">
      <c r="A45" s="180"/>
      <c r="B45" s="492"/>
      <c r="C45" s="492"/>
      <c r="D45" s="492"/>
      <c r="E45" s="200"/>
      <c r="F45" s="200"/>
      <c r="H45" s="21"/>
    </row>
    <row r="46" spans="1:8" ht="17.25">
      <c r="A46" s="199"/>
      <c r="B46" s="179"/>
      <c r="C46" s="179"/>
      <c r="D46" s="179"/>
      <c r="E46" s="179"/>
      <c r="F46" s="179"/>
      <c r="H46" s="21"/>
    </row>
    <row r="47" spans="1:8" ht="12.75">
      <c r="A47" s="179"/>
      <c r="B47" s="201"/>
      <c r="C47" s="201"/>
      <c r="D47" s="201"/>
      <c r="E47" s="201"/>
      <c r="F47" s="201"/>
      <c r="H47" s="21"/>
    </row>
    <row r="48" spans="1:8" ht="12.75">
      <c r="A48" s="179"/>
      <c r="B48" s="179"/>
      <c r="C48" s="179"/>
      <c r="D48" s="179"/>
      <c r="E48" s="179"/>
      <c r="F48" s="179"/>
      <c r="H48" s="21"/>
    </row>
    <row r="49" spans="1:8" ht="12.75">
      <c r="A49" s="179"/>
      <c r="B49" s="201"/>
      <c r="C49" s="201"/>
      <c r="D49" s="201"/>
      <c r="E49" s="201"/>
      <c r="F49" s="201"/>
      <c r="H49" s="21"/>
    </row>
    <row r="50" spans="1:8" ht="12.75">
      <c r="A50" s="179"/>
      <c r="B50" s="179"/>
      <c r="C50" s="179"/>
      <c r="D50" s="179"/>
      <c r="E50" s="179"/>
      <c r="F50" s="179"/>
      <c r="H50" s="21"/>
    </row>
    <row r="51" spans="1:8" ht="12.75">
      <c r="A51" s="179"/>
      <c r="B51" s="201"/>
      <c r="C51" s="201"/>
      <c r="D51" s="201"/>
      <c r="E51" s="201"/>
      <c r="F51" s="201"/>
      <c r="H51" s="21"/>
    </row>
    <row r="52" spans="1:8" ht="12.75">
      <c r="A52" s="179"/>
      <c r="B52" s="179"/>
      <c r="C52" s="179"/>
      <c r="D52" s="179"/>
      <c r="E52" s="179"/>
      <c r="F52" s="179"/>
      <c r="H52" s="21"/>
    </row>
    <row r="53" spans="1:8" ht="12.75">
      <c r="A53" s="179"/>
      <c r="B53" s="179"/>
      <c r="C53" s="179"/>
      <c r="D53" s="179"/>
      <c r="E53" s="179"/>
      <c r="F53" s="179"/>
      <c r="H53" s="21"/>
    </row>
    <row r="54" spans="1:8" ht="12.75">
      <c r="A54" s="179"/>
      <c r="B54" s="179"/>
      <c r="C54" s="179"/>
      <c r="D54" s="179"/>
      <c r="E54" s="179"/>
      <c r="F54" s="179"/>
      <c r="H54" s="21"/>
    </row>
    <row r="55" spans="1:8" ht="12.75">
      <c r="A55" s="179"/>
      <c r="B55" s="179"/>
      <c r="C55" s="179"/>
      <c r="D55" s="179"/>
      <c r="E55" s="179"/>
      <c r="F55" s="179"/>
      <c r="H55" s="21"/>
    </row>
    <row r="56" spans="1:8" ht="12.75">
      <c r="A56" s="179"/>
      <c r="B56" s="179"/>
      <c r="C56" s="179"/>
      <c r="D56" s="179"/>
      <c r="E56" s="179"/>
      <c r="F56" s="179"/>
      <c r="H56" s="21"/>
    </row>
    <row r="57" spans="1:8" ht="12.75">
      <c r="A57" s="179"/>
      <c r="B57" s="179"/>
      <c r="C57" s="179"/>
      <c r="D57" s="179"/>
      <c r="E57" s="179"/>
      <c r="F57" s="179"/>
      <c r="H57" s="21"/>
    </row>
    <row r="58" spans="1:8" ht="12.75">
      <c r="A58" s="179"/>
      <c r="B58" s="179"/>
      <c r="C58" s="179"/>
      <c r="D58" s="179"/>
      <c r="E58" s="179"/>
      <c r="F58" s="179"/>
      <c r="H58" s="21"/>
    </row>
    <row r="59" spans="1:8" ht="12.75">
      <c r="A59" s="179"/>
      <c r="B59" s="179"/>
      <c r="C59" s="179"/>
      <c r="D59" s="179"/>
      <c r="E59" s="179"/>
      <c r="F59" s="179"/>
      <c r="H59" s="21"/>
    </row>
    <row r="60" spans="1:8" ht="12.75">
      <c r="A60" s="179"/>
      <c r="B60" s="179"/>
      <c r="C60" s="179"/>
      <c r="D60" s="179"/>
      <c r="E60" s="179"/>
      <c r="F60" s="179"/>
      <c r="H60" s="21"/>
    </row>
    <row r="61" spans="1:8" ht="12.75">
      <c r="A61" s="179"/>
      <c r="B61" s="179"/>
      <c r="C61" s="179"/>
      <c r="D61" s="179"/>
      <c r="E61" s="179"/>
      <c r="F61" s="179"/>
      <c r="H61" s="21"/>
    </row>
    <row r="62" spans="1:8" ht="12.75">
      <c r="A62" s="179"/>
      <c r="B62" s="179"/>
      <c r="C62" s="179"/>
      <c r="D62" s="179"/>
      <c r="E62" s="179"/>
      <c r="F62" s="179"/>
      <c r="H62" s="21"/>
    </row>
    <row r="63" spans="1:8" ht="12.75">
      <c r="A63" s="179"/>
      <c r="B63" s="179"/>
      <c r="C63" s="179"/>
      <c r="D63" s="179"/>
      <c r="E63" s="179"/>
      <c r="F63" s="179"/>
      <c r="H63" s="21"/>
    </row>
    <row r="64" spans="1:8" ht="12.75">
      <c r="A64" s="179"/>
      <c r="B64" s="179"/>
      <c r="C64" s="179"/>
      <c r="D64" s="179"/>
      <c r="E64" s="179"/>
      <c r="F64" s="179"/>
      <c r="H64" s="21"/>
    </row>
    <row r="65" spans="1:8" ht="12.75">
      <c r="A65" s="179"/>
      <c r="B65" s="179"/>
      <c r="C65" s="179"/>
      <c r="D65" s="179"/>
      <c r="E65" s="179"/>
      <c r="F65" s="179"/>
      <c r="H65" s="21"/>
    </row>
    <row r="66" spans="1:8" ht="12.75">
      <c r="A66" s="179"/>
      <c r="B66" s="179"/>
      <c r="C66" s="179"/>
      <c r="D66" s="179"/>
      <c r="E66" s="179"/>
      <c r="F66" s="179"/>
      <c r="H66" s="21"/>
    </row>
    <row r="67" spans="1:8" ht="12.75">
      <c r="A67" s="179"/>
      <c r="B67" s="179"/>
      <c r="C67" s="179"/>
      <c r="D67" s="179"/>
      <c r="E67" s="179"/>
      <c r="F67" s="179"/>
      <c r="H67" s="21"/>
    </row>
    <row r="68" spans="1:8" ht="12.75">
      <c r="A68" s="179"/>
      <c r="B68" s="179"/>
      <c r="C68" s="179"/>
      <c r="D68" s="179"/>
      <c r="E68" s="179"/>
      <c r="F68" s="179"/>
      <c r="H68" s="21"/>
    </row>
    <row r="69" spans="1:8" ht="12.75">
      <c r="A69" s="179"/>
      <c r="B69" s="179"/>
      <c r="C69" s="179"/>
      <c r="D69" s="179"/>
      <c r="E69" s="179"/>
      <c r="F69" s="179"/>
      <c r="H69" s="21"/>
    </row>
    <row r="70" spans="1:8" ht="12.75">
      <c r="A70" s="179"/>
      <c r="B70" s="179"/>
      <c r="C70" s="179"/>
      <c r="D70" s="179"/>
      <c r="E70" s="179"/>
      <c r="F70" s="179"/>
      <c r="H70" s="21"/>
    </row>
    <row r="71" spans="1:8" ht="12.75">
      <c r="A71" s="179"/>
      <c r="B71" s="179"/>
      <c r="C71" s="179"/>
      <c r="D71" s="179"/>
      <c r="E71" s="179"/>
      <c r="F71" s="179"/>
      <c r="H71" s="21"/>
    </row>
    <row r="72" spans="1:8" ht="12.75">
      <c r="A72" s="179"/>
      <c r="B72" s="179"/>
      <c r="C72" s="179"/>
      <c r="D72" s="179"/>
      <c r="E72" s="179"/>
      <c r="F72" s="179"/>
      <c r="H72" s="21"/>
    </row>
    <row r="73" spans="1:6" ht="12.75">
      <c r="A73" s="179"/>
      <c r="B73" s="179"/>
      <c r="C73" s="179"/>
      <c r="D73" s="179"/>
      <c r="E73" s="179"/>
      <c r="F73" s="179"/>
    </row>
    <row r="74" spans="1:6" ht="12.75">
      <c r="A74" s="179"/>
      <c r="B74" s="179"/>
      <c r="C74" s="179"/>
      <c r="D74" s="179"/>
      <c r="E74" s="179"/>
      <c r="F74" s="179"/>
    </row>
    <row r="75" spans="1:6" ht="12.75">
      <c r="A75" s="179"/>
      <c r="B75" s="179"/>
      <c r="C75" s="179"/>
      <c r="D75" s="179"/>
      <c r="E75" s="179"/>
      <c r="F75" s="179"/>
    </row>
    <row r="76" spans="1:6" ht="12.75">
      <c r="A76" s="179"/>
      <c r="B76" s="179"/>
      <c r="C76" s="179"/>
      <c r="D76" s="179"/>
      <c r="E76" s="179"/>
      <c r="F76" s="179"/>
    </row>
    <row r="77" spans="1:6" ht="12.75">
      <c r="A77" s="179"/>
      <c r="B77" s="179"/>
      <c r="C77" s="179"/>
      <c r="D77" s="179"/>
      <c r="E77" s="179"/>
      <c r="F77" s="179"/>
    </row>
    <row r="78" spans="1:6" ht="12.75">
      <c r="A78" s="179"/>
      <c r="B78" s="179"/>
      <c r="C78" s="179"/>
      <c r="D78" s="179"/>
      <c r="E78" s="179"/>
      <c r="F78" s="179"/>
    </row>
    <row r="79" spans="1:6" ht="12.75">
      <c r="A79" s="179"/>
      <c r="B79" s="179"/>
      <c r="C79" s="179"/>
      <c r="D79" s="179"/>
      <c r="E79" s="179"/>
      <c r="F79" s="179"/>
    </row>
    <row r="80" spans="1:6" ht="12.75">
      <c r="A80" s="179"/>
      <c r="B80" s="179"/>
      <c r="C80" s="179"/>
      <c r="D80" s="179"/>
      <c r="E80" s="179"/>
      <c r="F80" s="179"/>
    </row>
    <row r="81" spans="1:6" ht="12.75">
      <c r="A81" s="179"/>
      <c r="B81" s="179"/>
      <c r="C81" s="179"/>
      <c r="D81" s="179"/>
      <c r="E81" s="179"/>
      <c r="F81" s="179"/>
    </row>
    <row r="82" spans="1:6" ht="12.75">
      <c r="A82" s="179"/>
      <c r="B82" s="179"/>
      <c r="C82" s="179"/>
      <c r="D82" s="179"/>
      <c r="E82" s="179"/>
      <c r="F82" s="179"/>
    </row>
    <row r="83" spans="1:6" ht="12.75">
      <c r="A83" s="179"/>
      <c r="B83" s="179"/>
      <c r="C83" s="179"/>
      <c r="D83" s="179"/>
      <c r="E83" s="179"/>
      <c r="F83" s="179"/>
    </row>
    <row r="84" spans="1:6" ht="12.75">
      <c r="A84" s="179"/>
      <c r="B84" s="179"/>
      <c r="C84" s="179"/>
      <c r="D84" s="179"/>
      <c r="E84" s="179"/>
      <c r="F84" s="179"/>
    </row>
    <row r="85" spans="1:6" ht="12.75">
      <c r="A85" s="179"/>
      <c r="B85" s="179"/>
      <c r="C85" s="179"/>
      <c r="D85" s="179"/>
      <c r="E85" s="179"/>
      <c r="F85" s="179"/>
    </row>
    <row r="86" spans="1:6" ht="12.75">
      <c r="A86" s="179"/>
      <c r="B86" s="179"/>
      <c r="C86" s="179"/>
      <c r="D86" s="179"/>
      <c r="E86" s="179"/>
      <c r="F86" s="179"/>
    </row>
    <row r="87" spans="1:6" ht="12.75">
      <c r="A87" s="179"/>
      <c r="B87" s="179"/>
      <c r="C87" s="179"/>
      <c r="D87" s="179"/>
      <c r="E87" s="179"/>
      <c r="F87" s="179"/>
    </row>
    <row r="88" spans="1:6" ht="12.75">
      <c r="A88" s="179"/>
      <c r="B88" s="179"/>
      <c r="C88" s="179"/>
      <c r="D88" s="179"/>
      <c r="E88" s="179"/>
      <c r="F88" s="179"/>
    </row>
    <row r="89" spans="1:6" ht="12.75">
      <c r="A89" s="179"/>
      <c r="B89" s="179"/>
      <c r="C89" s="179"/>
      <c r="D89" s="179"/>
      <c r="E89" s="179"/>
      <c r="F89" s="179"/>
    </row>
    <row r="90" spans="1:6" ht="12.75">
      <c r="A90" s="179"/>
      <c r="B90" s="179"/>
      <c r="C90" s="179"/>
      <c r="D90" s="179"/>
      <c r="E90" s="179"/>
      <c r="F90" s="179"/>
    </row>
    <row r="91" spans="1:6" ht="12.75">
      <c r="A91" s="179"/>
      <c r="B91" s="179"/>
      <c r="C91" s="179"/>
      <c r="D91" s="179"/>
      <c r="E91" s="179"/>
      <c r="F91" s="179"/>
    </row>
    <row r="92" spans="1:6" ht="12.75">
      <c r="A92" s="179"/>
      <c r="B92" s="179"/>
      <c r="C92" s="179"/>
      <c r="D92" s="179"/>
      <c r="E92" s="179"/>
      <c r="F92" s="179"/>
    </row>
    <row r="93" spans="1:6" ht="12.75">
      <c r="A93" s="179"/>
      <c r="B93" s="179"/>
      <c r="C93" s="179"/>
      <c r="D93" s="179"/>
      <c r="E93" s="179"/>
      <c r="F93" s="179"/>
    </row>
    <row r="94" spans="1:6" ht="12.75">
      <c r="A94" s="179"/>
      <c r="B94" s="179"/>
      <c r="C94" s="179"/>
      <c r="D94" s="179"/>
      <c r="E94" s="179"/>
      <c r="F94" s="179"/>
    </row>
    <row r="95" spans="1:6" ht="12.75">
      <c r="A95" s="179"/>
      <c r="B95" s="179"/>
      <c r="C95" s="179"/>
      <c r="D95" s="179"/>
      <c r="E95" s="179"/>
      <c r="F95" s="179"/>
    </row>
    <row r="96" spans="1:6" ht="12.75">
      <c r="A96" s="179"/>
      <c r="B96" s="179"/>
      <c r="C96" s="179"/>
      <c r="D96" s="179"/>
      <c r="E96" s="179"/>
      <c r="F96" s="179"/>
    </row>
    <row r="97" spans="1:6" ht="12.75">
      <c r="A97" s="179"/>
      <c r="B97" s="179"/>
      <c r="C97" s="179"/>
      <c r="D97" s="179"/>
      <c r="E97" s="179"/>
      <c r="F97" s="179"/>
    </row>
    <row r="98" spans="1:6" ht="12.75">
      <c r="A98" s="179"/>
      <c r="B98" s="179"/>
      <c r="C98" s="179"/>
      <c r="D98" s="179"/>
      <c r="E98" s="179"/>
      <c r="F98" s="179"/>
    </row>
    <row r="99" spans="1:6" ht="12.75">
      <c r="A99" s="179"/>
      <c r="B99" s="179"/>
      <c r="C99" s="179"/>
      <c r="D99" s="179"/>
      <c r="E99" s="179"/>
      <c r="F99" s="179"/>
    </row>
    <row r="100" spans="1:6" ht="12.75">
      <c r="A100" s="179"/>
      <c r="B100" s="179"/>
      <c r="C100" s="179"/>
      <c r="D100" s="179"/>
      <c r="E100" s="179"/>
      <c r="F100" s="179"/>
    </row>
    <row r="101" spans="1:6" ht="12.75">
      <c r="A101" s="179"/>
      <c r="B101" s="179"/>
      <c r="C101" s="179"/>
      <c r="D101" s="179"/>
      <c r="E101" s="179"/>
      <c r="F101" s="179"/>
    </row>
    <row r="102" spans="1:6" ht="12.75">
      <c r="A102" s="179"/>
      <c r="B102" s="179"/>
      <c r="C102" s="179"/>
      <c r="D102" s="179"/>
      <c r="E102" s="179"/>
      <c r="F102" s="179"/>
    </row>
    <row r="103" spans="1:6" ht="12.75">
      <c r="A103" s="179"/>
      <c r="B103" s="179"/>
      <c r="C103" s="179"/>
      <c r="D103" s="179"/>
      <c r="E103" s="179"/>
      <c r="F103" s="179"/>
    </row>
    <row r="104" spans="1:6" ht="12.75">
      <c r="A104" s="179"/>
      <c r="B104" s="179"/>
      <c r="C104" s="179"/>
      <c r="D104" s="179"/>
      <c r="E104" s="179"/>
      <c r="F104" s="179"/>
    </row>
    <row r="105" spans="1:6" ht="12.75">
      <c r="A105" s="179"/>
      <c r="B105" s="179"/>
      <c r="C105" s="179"/>
      <c r="D105" s="179"/>
      <c r="E105" s="179"/>
      <c r="F105" s="179"/>
    </row>
    <row r="106" spans="1:6" ht="12.75">
      <c r="A106" s="179"/>
      <c r="B106" s="179"/>
      <c r="C106" s="179"/>
      <c r="D106" s="179"/>
      <c r="E106" s="179"/>
      <c r="F106" s="179"/>
    </row>
    <row r="107" spans="1:6" ht="12.75">
      <c r="A107" s="179"/>
      <c r="B107" s="179"/>
      <c r="C107" s="179"/>
      <c r="D107" s="179"/>
      <c r="E107" s="179"/>
      <c r="F107" s="179"/>
    </row>
    <row r="108" spans="1:6" ht="12.75">
      <c r="A108" s="179"/>
      <c r="B108" s="179"/>
      <c r="C108" s="179"/>
      <c r="D108" s="179"/>
      <c r="E108" s="179"/>
      <c r="F108" s="179"/>
    </row>
    <row r="109" spans="1:6" ht="12.75">
      <c r="A109" s="179"/>
      <c r="B109" s="179"/>
      <c r="C109" s="179"/>
      <c r="D109" s="179"/>
      <c r="E109" s="179"/>
      <c r="F109" s="179"/>
    </row>
    <row r="110" spans="1:6" ht="12.75">
      <c r="A110" s="179"/>
      <c r="B110" s="179"/>
      <c r="C110" s="179"/>
      <c r="D110" s="179"/>
      <c r="E110" s="179"/>
      <c r="F110" s="179"/>
    </row>
    <row r="111" spans="1:6" ht="12.75">
      <c r="A111" s="179"/>
      <c r="B111" s="179"/>
      <c r="C111" s="179"/>
      <c r="D111" s="179"/>
      <c r="E111" s="179"/>
      <c r="F111" s="179"/>
    </row>
    <row r="112" spans="1:6" ht="12.75">
      <c r="A112" s="179"/>
      <c r="B112" s="179"/>
      <c r="C112" s="179"/>
      <c r="D112" s="179"/>
      <c r="E112" s="179"/>
      <c r="F112" s="179"/>
    </row>
    <row r="113" spans="1:6" ht="12.75">
      <c r="A113" s="179"/>
      <c r="B113" s="179"/>
      <c r="C113" s="179"/>
      <c r="D113" s="179"/>
      <c r="E113" s="179"/>
      <c r="F113" s="179"/>
    </row>
    <row r="114" spans="1:6" ht="12.75">
      <c r="A114" s="179"/>
      <c r="B114" s="179"/>
      <c r="C114" s="179"/>
      <c r="D114" s="179"/>
      <c r="E114" s="179"/>
      <c r="F114" s="179"/>
    </row>
    <row r="115" spans="1:6" ht="12.75">
      <c r="A115" s="179"/>
      <c r="B115" s="179"/>
      <c r="C115" s="179"/>
      <c r="D115" s="179"/>
      <c r="E115" s="179"/>
      <c r="F115" s="179"/>
    </row>
    <row r="116" spans="1:6" ht="12.75">
      <c r="A116" s="179"/>
      <c r="B116" s="179"/>
      <c r="C116" s="179"/>
      <c r="D116" s="179"/>
      <c r="E116" s="179"/>
      <c r="F116" s="179"/>
    </row>
    <row r="117" spans="1:6" ht="12.75">
      <c r="A117" s="179"/>
      <c r="B117" s="179"/>
      <c r="C117" s="179"/>
      <c r="D117" s="179"/>
      <c r="E117" s="179"/>
      <c r="F117" s="179"/>
    </row>
    <row r="118" spans="1:6" ht="12.75">
      <c r="A118" s="179"/>
      <c r="B118" s="179"/>
      <c r="C118" s="179"/>
      <c r="D118" s="179"/>
      <c r="E118" s="179"/>
      <c r="F118" s="179"/>
    </row>
    <row r="119" spans="1:6" ht="12.75">
      <c r="A119" s="179"/>
      <c r="B119" s="179"/>
      <c r="C119" s="179"/>
      <c r="D119" s="179"/>
      <c r="E119" s="179"/>
      <c r="F119" s="179"/>
    </row>
    <row r="120" spans="1:6" ht="12.75">
      <c r="A120" s="179"/>
      <c r="B120" s="179"/>
      <c r="C120" s="179"/>
      <c r="D120" s="179"/>
      <c r="E120" s="179"/>
      <c r="F120" s="179"/>
    </row>
    <row r="121" spans="1:6" ht="12.75">
      <c r="A121" s="179"/>
      <c r="B121" s="179"/>
      <c r="C121" s="179"/>
      <c r="D121" s="179"/>
      <c r="E121" s="179"/>
      <c r="F121" s="179"/>
    </row>
    <row r="122" spans="1:6" ht="12.75">
      <c r="A122" s="179"/>
      <c r="B122" s="179"/>
      <c r="C122" s="179"/>
      <c r="D122" s="179"/>
      <c r="E122" s="179"/>
      <c r="F122" s="179"/>
    </row>
    <row r="123" spans="1:6" ht="12.75">
      <c r="A123" s="179"/>
      <c r="B123" s="179"/>
      <c r="C123" s="179"/>
      <c r="D123" s="179"/>
      <c r="E123" s="179"/>
      <c r="F123" s="179"/>
    </row>
    <row r="124" ht="12.75">
      <c r="A124" s="179"/>
    </row>
  </sheetData>
  <sheetProtection/>
  <hyperlinks>
    <hyperlink ref="A10" location="'2'!A1" display="Správní poplatky"/>
  </hyperlink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dimension ref="A1:M26"/>
  <sheetViews>
    <sheetView zoomScalePageLayoutView="0" workbookViewId="0" topLeftCell="A1">
      <selection activeCell="I19" sqref="I19"/>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30.50390625" style="0" customWidth="1"/>
    <col min="7" max="7" width="13.625" style="0" customWidth="1"/>
    <col min="8" max="8" width="11.50390625" style="0" customWidth="1"/>
    <col min="9" max="9" width="18.125" style="0" customWidth="1"/>
  </cols>
  <sheetData>
    <row r="1" ht="28.5" customHeight="1" thickBot="1">
      <c r="A1" s="1" t="s">
        <v>189</v>
      </c>
    </row>
    <row r="2" spans="1:11" ht="14.25" customHeight="1" thickBot="1">
      <c r="A2" s="9" t="s">
        <v>224</v>
      </c>
      <c r="B2" s="8" t="s">
        <v>225</v>
      </c>
      <c r="C2" s="4" t="s">
        <v>34</v>
      </c>
      <c r="D2" s="4" t="s">
        <v>269</v>
      </c>
      <c r="E2" s="4" t="s">
        <v>270</v>
      </c>
      <c r="F2" s="26" t="s">
        <v>271</v>
      </c>
      <c r="G2" s="19" t="s">
        <v>241</v>
      </c>
      <c r="H2" s="19" t="s">
        <v>242</v>
      </c>
      <c r="I2" s="19" t="s">
        <v>243</v>
      </c>
      <c r="J2" s="209" t="s">
        <v>244</v>
      </c>
      <c r="K2" s="209" t="s">
        <v>245</v>
      </c>
    </row>
    <row r="3" spans="1:11" ht="14.25" customHeight="1">
      <c r="A3" s="29">
        <v>301</v>
      </c>
      <c r="B3" s="29">
        <v>2212</v>
      </c>
      <c r="C3" s="29">
        <v>5169</v>
      </c>
      <c r="D3" s="29">
        <v>1</v>
      </c>
      <c r="E3" s="29">
        <v>0</v>
      </c>
      <c r="F3" s="29" t="s">
        <v>24</v>
      </c>
      <c r="G3" s="581">
        <v>100</v>
      </c>
      <c r="H3" s="581">
        <v>100</v>
      </c>
      <c r="I3" s="581">
        <v>6.9</v>
      </c>
      <c r="J3" s="234">
        <f>I3/G3%</f>
        <v>6.9</v>
      </c>
      <c r="K3" s="234">
        <f>I3/H3%</f>
        <v>6.9</v>
      </c>
    </row>
    <row r="4" spans="1:11" ht="13.5" thickBot="1">
      <c r="A4" s="6">
        <v>301</v>
      </c>
      <c r="B4" s="6">
        <v>2212</v>
      </c>
      <c r="C4" s="6">
        <v>5901</v>
      </c>
      <c r="D4" s="6">
        <v>1</v>
      </c>
      <c r="E4" s="6">
        <v>0</v>
      </c>
      <c r="F4" s="6" t="s">
        <v>208</v>
      </c>
      <c r="G4" s="74">
        <v>500</v>
      </c>
      <c r="H4" s="74">
        <v>500</v>
      </c>
      <c r="I4" s="74">
        <v>0</v>
      </c>
      <c r="J4" s="248">
        <f>I4/G4%</f>
        <v>0</v>
      </c>
      <c r="K4" s="248">
        <v>0</v>
      </c>
    </row>
    <row r="5" spans="1:13" ht="13.5" thickBot="1">
      <c r="A5" s="9" t="s">
        <v>276</v>
      </c>
      <c r="B5" s="10"/>
      <c r="C5" s="10"/>
      <c r="D5" s="10"/>
      <c r="E5" s="10"/>
      <c r="F5" s="14"/>
      <c r="G5" s="64">
        <f>G3+G4</f>
        <v>600</v>
      </c>
      <c r="H5" s="64">
        <f>H3+H4</f>
        <v>600</v>
      </c>
      <c r="I5" s="64">
        <f>I3+I4</f>
        <v>6.9</v>
      </c>
      <c r="J5" s="242">
        <f>I5/G5%</f>
        <v>1.1500000000000001</v>
      </c>
      <c r="K5" s="243">
        <f>I5/H5%</f>
        <v>1.1500000000000001</v>
      </c>
      <c r="M5" s="21"/>
    </row>
    <row r="6" spans="1:13" ht="12.75">
      <c r="A6" s="13"/>
      <c r="B6" s="15"/>
      <c r="C6" s="15"/>
      <c r="D6" s="15"/>
      <c r="E6" s="15"/>
      <c r="F6" s="15"/>
      <c r="G6" s="66"/>
      <c r="H6" s="66"/>
      <c r="I6" s="66"/>
      <c r="J6" s="269"/>
      <c r="K6" s="269"/>
      <c r="M6" s="21"/>
    </row>
    <row r="7" spans="1:11" ht="12.75">
      <c r="A7" s="46" t="s">
        <v>426</v>
      </c>
      <c r="B7" s="23"/>
      <c r="C7" s="23"/>
      <c r="D7" s="23"/>
      <c r="E7" s="23"/>
      <c r="F7" s="23"/>
      <c r="G7" s="66"/>
      <c r="H7" s="66"/>
      <c r="I7" s="66"/>
      <c r="J7" s="21"/>
      <c r="K7" s="21"/>
    </row>
    <row r="8" spans="1:13" ht="45" customHeight="1">
      <c r="A8" s="725" t="s">
        <v>783</v>
      </c>
      <c r="B8" s="726"/>
      <c r="C8" s="726"/>
      <c r="D8" s="726"/>
      <c r="E8" s="726"/>
      <c r="F8" s="726"/>
      <c r="G8" s="726"/>
      <c r="H8" s="715"/>
      <c r="I8" s="715"/>
      <c r="J8" s="715"/>
      <c r="K8" s="715"/>
      <c r="M8" s="21"/>
    </row>
    <row r="9" spans="1:11" ht="15" customHeight="1">
      <c r="A9" s="21"/>
      <c r="B9" s="21"/>
      <c r="C9" s="21"/>
      <c r="D9" s="21"/>
      <c r="E9" s="21"/>
      <c r="F9" s="21"/>
      <c r="G9" s="21"/>
      <c r="H9" s="21"/>
      <c r="I9" s="21"/>
      <c r="J9" s="21"/>
      <c r="K9" s="21"/>
    </row>
    <row r="10" spans="1:11" ht="12.75">
      <c r="A10" s="21"/>
      <c r="B10" s="21"/>
      <c r="C10" s="21"/>
      <c r="D10" s="21"/>
      <c r="E10" s="21"/>
      <c r="F10" s="21"/>
      <c r="G10" s="21"/>
      <c r="H10" s="21"/>
      <c r="I10" s="21"/>
      <c r="J10" s="21"/>
      <c r="K10" s="21"/>
    </row>
    <row r="26" spans="2:4" ht="12.75">
      <c r="B26" s="739"/>
      <c r="C26" s="739"/>
      <c r="D26" s="739"/>
    </row>
  </sheetData>
  <sheetProtection/>
  <mergeCells count="2">
    <mergeCell ref="B26:D26"/>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M60"/>
  <sheetViews>
    <sheetView workbookViewId="0" topLeftCell="A14">
      <selection activeCell="I20" sqref="I20"/>
    </sheetView>
  </sheetViews>
  <sheetFormatPr defaultColWidth="9.00390625" defaultRowHeight="12.75"/>
  <cols>
    <col min="1" max="1" width="5.375" style="0" customWidth="1"/>
    <col min="2" max="2" width="6.50390625" style="0" customWidth="1"/>
    <col min="3" max="3" width="6.625" style="0" customWidth="1"/>
    <col min="4" max="4" width="8.375" style="0" customWidth="1"/>
    <col min="5" max="5" width="10.50390625" style="0" customWidth="1"/>
    <col min="6" max="6" width="34.875" style="0" customWidth="1"/>
    <col min="7" max="7" width="12.125" style="0" customWidth="1"/>
    <col min="8" max="8" width="11.625" style="0" customWidth="1"/>
    <col min="9" max="9" width="16.625" style="0" customWidth="1"/>
  </cols>
  <sheetData>
    <row r="1" spans="1:3" ht="27" customHeight="1" thickBot="1">
      <c r="A1" s="41" t="s">
        <v>151</v>
      </c>
      <c r="B1" s="42"/>
      <c r="C1" s="42"/>
    </row>
    <row r="2" spans="1:11" ht="14.25" customHeight="1" thickBot="1">
      <c r="A2" s="429" t="s">
        <v>224</v>
      </c>
      <c r="B2" s="318" t="s">
        <v>225</v>
      </c>
      <c r="C2" s="319" t="s">
        <v>34</v>
      </c>
      <c r="D2" s="319" t="s">
        <v>269</v>
      </c>
      <c r="E2" s="319" t="s">
        <v>270</v>
      </c>
      <c r="F2" s="427" t="s">
        <v>271</v>
      </c>
      <c r="G2" s="381" t="s">
        <v>241</v>
      </c>
      <c r="H2" s="381" t="s">
        <v>242</v>
      </c>
      <c r="I2" s="381" t="s">
        <v>243</v>
      </c>
      <c r="J2" s="382" t="s">
        <v>244</v>
      </c>
      <c r="K2" s="382" t="s">
        <v>245</v>
      </c>
    </row>
    <row r="3" spans="1:11" ht="14.25" customHeight="1" hidden="1">
      <c r="A3" s="316">
        <v>450</v>
      </c>
      <c r="B3" s="600">
        <v>3111</v>
      </c>
      <c r="C3" s="316">
        <v>5139</v>
      </c>
      <c r="D3" s="316">
        <v>50</v>
      </c>
      <c r="E3" s="316">
        <v>0</v>
      </c>
      <c r="F3" s="92" t="s">
        <v>166</v>
      </c>
      <c r="G3" s="601">
        <v>0</v>
      </c>
      <c r="H3" s="602">
        <v>0</v>
      </c>
      <c r="I3" s="601">
        <v>0</v>
      </c>
      <c r="J3" s="603">
        <v>0</v>
      </c>
      <c r="K3" s="604">
        <v>0</v>
      </c>
    </row>
    <row r="4" spans="1:11" ht="12.75">
      <c r="A4" s="103">
        <v>450</v>
      </c>
      <c r="B4" s="24">
        <v>3111</v>
      </c>
      <c r="C4" s="24">
        <v>5164</v>
      </c>
      <c r="D4" s="103">
        <v>50</v>
      </c>
      <c r="E4" s="24">
        <v>0</v>
      </c>
      <c r="F4" s="24" t="s">
        <v>205</v>
      </c>
      <c r="G4" s="77">
        <v>220</v>
      </c>
      <c r="H4" s="77">
        <v>220</v>
      </c>
      <c r="I4" s="77">
        <v>192.16</v>
      </c>
      <c r="J4" s="445">
        <f aca="true" t="shared" si="0" ref="J4:J32">I4/G4%</f>
        <v>87.34545454545454</v>
      </c>
      <c r="K4" s="77">
        <f aca="true" t="shared" si="1" ref="K4:K32">I4/H4%</f>
        <v>87.34545454545454</v>
      </c>
    </row>
    <row r="5" spans="1:11" ht="12.75">
      <c r="A5" s="103">
        <v>450</v>
      </c>
      <c r="B5" s="24">
        <v>3111</v>
      </c>
      <c r="C5" s="24">
        <v>5166</v>
      </c>
      <c r="D5" s="103">
        <v>50</v>
      </c>
      <c r="E5" s="24">
        <v>0</v>
      </c>
      <c r="F5" s="24" t="s">
        <v>23</v>
      </c>
      <c r="G5" s="77">
        <v>0</v>
      </c>
      <c r="H5" s="77">
        <v>21.6</v>
      </c>
      <c r="I5" s="77">
        <v>21.48</v>
      </c>
      <c r="J5" s="445">
        <v>0</v>
      </c>
      <c r="K5" s="77">
        <f t="shared" si="1"/>
        <v>99.44444444444443</v>
      </c>
    </row>
    <row r="6" spans="1:11" ht="12.75">
      <c r="A6" s="103">
        <v>450</v>
      </c>
      <c r="B6" s="24">
        <v>3111</v>
      </c>
      <c r="C6" s="24">
        <v>5169</v>
      </c>
      <c r="D6" s="103">
        <v>50</v>
      </c>
      <c r="E6" s="24">
        <v>0</v>
      </c>
      <c r="F6" s="24" t="s">
        <v>24</v>
      </c>
      <c r="G6" s="77">
        <v>1850</v>
      </c>
      <c r="H6" s="77">
        <v>1573.9</v>
      </c>
      <c r="I6" s="77">
        <v>1512.59</v>
      </c>
      <c r="J6" s="445">
        <f t="shared" si="0"/>
        <v>81.76162162162161</v>
      </c>
      <c r="K6" s="77">
        <f t="shared" si="1"/>
        <v>96.10458097719041</v>
      </c>
    </row>
    <row r="7" spans="1:11" ht="12.75">
      <c r="A7" s="103">
        <v>450</v>
      </c>
      <c r="B7" s="24">
        <v>3111</v>
      </c>
      <c r="C7" s="24">
        <v>5171</v>
      </c>
      <c r="D7" s="103">
        <v>50</v>
      </c>
      <c r="E7" s="24">
        <v>0</v>
      </c>
      <c r="F7" s="24" t="s">
        <v>13</v>
      </c>
      <c r="G7" s="77">
        <v>5160.3</v>
      </c>
      <c r="H7" s="77">
        <v>5017</v>
      </c>
      <c r="I7" s="77">
        <v>4922.82</v>
      </c>
      <c r="J7" s="445">
        <f t="shared" si="0"/>
        <v>95.39794198011742</v>
      </c>
      <c r="K7" s="77">
        <f t="shared" si="1"/>
        <v>98.12278253936614</v>
      </c>
    </row>
    <row r="8" spans="1:11" ht="12.75">
      <c r="A8" s="103">
        <v>450</v>
      </c>
      <c r="B8" s="24">
        <v>3111</v>
      </c>
      <c r="C8" s="24">
        <v>5171</v>
      </c>
      <c r="D8" s="103">
        <v>50</v>
      </c>
      <c r="E8" s="24">
        <v>10</v>
      </c>
      <c r="F8" s="24" t="s">
        <v>13</v>
      </c>
      <c r="G8" s="77">
        <v>0</v>
      </c>
      <c r="H8" s="77">
        <v>514.3</v>
      </c>
      <c r="I8" s="77">
        <v>514.3</v>
      </c>
      <c r="J8" s="445">
        <v>0</v>
      </c>
      <c r="K8" s="77">
        <f t="shared" si="1"/>
        <v>100</v>
      </c>
    </row>
    <row r="9" spans="1:11" ht="12.75">
      <c r="A9" s="103">
        <v>450</v>
      </c>
      <c r="B9" s="24">
        <v>3113</v>
      </c>
      <c r="C9" s="24">
        <v>5136</v>
      </c>
      <c r="D9" s="103">
        <v>50</v>
      </c>
      <c r="E9" s="24">
        <v>0</v>
      </c>
      <c r="F9" s="92" t="s">
        <v>115</v>
      </c>
      <c r="G9" s="77">
        <v>230</v>
      </c>
      <c r="H9" s="77">
        <v>0</v>
      </c>
      <c r="I9" s="77">
        <v>0</v>
      </c>
      <c r="J9" s="445">
        <v>0</v>
      </c>
      <c r="K9" s="77">
        <v>0</v>
      </c>
    </row>
    <row r="10" spans="1:11" ht="12.75" hidden="1">
      <c r="A10" s="103">
        <v>450</v>
      </c>
      <c r="B10" s="24">
        <v>3113</v>
      </c>
      <c r="C10" s="24">
        <v>5139</v>
      </c>
      <c r="D10" s="103">
        <v>50</v>
      </c>
      <c r="E10" s="24">
        <v>0</v>
      </c>
      <c r="F10" s="24" t="s">
        <v>166</v>
      </c>
      <c r="G10" s="77">
        <v>0</v>
      </c>
      <c r="H10" s="77">
        <v>0</v>
      </c>
      <c r="I10" s="77">
        <v>0</v>
      </c>
      <c r="J10" s="445">
        <v>0</v>
      </c>
      <c r="K10" s="77">
        <v>0</v>
      </c>
    </row>
    <row r="11" spans="1:11" ht="12.75">
      <c r="A11" s="103">
        <v>450</v>
      </c>
      <c r="B11" s="24">
        <v>3113</v>
      </c>
      <c r="C11" s="24">
        <v>5164</v>
      </c>
      <c r="D11" s="103">
        <v>50</v>
      </c>
      <c r="E11" s="24">
        <v>0</v>
      </c>
      <c r="F11" s="24" t="s">
        <v>205</v>
      </c>
      <c r="G11" s="77">
        <v>85</v>
      </c>
      <c r="H11" s="77">
        <v>48.4</v>
      </c>
      <c r="I11" s="77">
        <v>28.73</v>
      </c>
      <c r="J11" s="445">
        <f t="shared" si="0"/>
        <v>33.800000000000004</v>
      </c>
      <c r="K11" s="77">
        <f t="shared" si="1"/>
        <v>59.35950413223141</v>
      </c>
    </row>
    <row r="12" spans="1:11" ht="12.75">
      <c r="A12" s="103">
        <v>450</v>
      </c>
      <c r="B12" s="24">
        <v>3113</v>
      </c>
      <c r="C12" s="24">
        <v>5166</v>
      </c>
      <c r="D12" s="103">
        <v>50</v>
      </c>
      <c r="E12" s="24">
        <v>0</v>
      </c>
      <c r="F12" s="24" t="s">
        <v>23</v>
      </c>
      <c r="G12" s="77">
        <v>0</v>
      </c>
      <c r="H12" s="77">
        <v>84.9</v>
      </c>
      <c r="I12" s="77">
        <v>84.78</v>
      </c>
      <c r="J12" s="445">
        <v>0</v>
      </c>
      <c r="K12" s="77">
        <f t="shared" si="1"/>
        <v>99.85865724381624</v>
      </c>
    </row>
    <row r="13" spans="1:11" ht="12.75">
      <c r="A13" s="103">
        <v>450</v>
      </c>
      <c r="B13" s="24">
        <v>3113</v>
      </c>
      <c r="C13" s="24">
        <v>5167</v>
      </c>
      <c r="D13" s="103">
        <v>50</v>
      </c>
      <c r="E13" s="24">
        <v>98</v>
      </c>
      <c r="F13" s="24" t="s">
        <v>74</v>
      </c>
      <c r="G13" s="77">
        <v>0</v>
      </c>
      <c r="H13" s="77">
        <v>63</v>
      </c>
      <c r="I13" s="77">
        <v>62.4</v>
      </c>
      <c r="J13" s="445">
        <v>0</v>
      </c>
      <c r="K13" s="77">
        <f t="shared" si="1"/>
        <v>99.04761904761905</v>
      </c>
    </row>
    <row r="14" spans="1:11" ht="12.75">
      <c r="A14" s="103">
        <v>450</v>
      </c>
      <c r="B14" s="24">
        <v>3113</v>
      </c>
      <c r="C14" s="24">
        <v>5169</v>
      </c>
      <c r="D14" s="103">
        <v>50</v>
      </c>
      <c r="E14" s="24">
        <v>0</v>
      </c>
      <c r="F14" s="24" t="s">
        <v>24</v>
      </c>
      <c r="G14" s="77">
        <v>1600</v>
      </c>
      <c r="H14" s="77">
        <v>1298.8</v>
      </c>
      <c r="I14" s="77">
        <v>1239.47</v>
      </c>
      <c r="J14" s="445">
        <f t="shared" si="0"/>
        <v>77.466875</v>
      </c>
      <c r="K14" s="77">
        <f t="shared" si="1"/>
        <v>95.43193717277488</v>
      </c>
    </row>
    <row r="15" spans="1:11" ht="12.75">
      <c r="A15" s="103">
        <v>450</v>
      </c>
      <c r="B15" s="24">
        <v>3113</v>
      </c>
      <c r="C15" s="24">
        <v>5169</v>
      </c>
      <c r="D15" s="103">
        <v>50</v>
      </c>
      <c r="E15" s="24">
        <v>98</v>
      </c>
      <c r="F15" s="24" t="s">
        <v>24</v>
      </c>
      <c r="G15" s="77">
        <v>0</v>
      </c>
      <c r="H15" s="77">
        <v>91.6</v>
      </c>
      <c r="I15" s="77">
        <v>91.6</v>
      </c>
      <c r="J15" s="445">
        <v>0</v>
      </c>
      <c r="K15" s="77">
        <f t="shared" si="1"/>
        <v>100</v>
      </c>
    </row>
    <row r="16" spans="1:11" ht="12.75">
      <c r="A16" s="103">
        <v>450</v>
      </c>
      <c r="B16" s="24">
        <v>3113</v>
      </c>
      <c r="C16" s="24">
        <v>5171</v>
      </c>
      <c r="D16" s="103">
        <v>50</v>
      </c>
      <c r="E16" s="24">
        <v>0</v>
      </c>
      <c r="F16" s="24" t="s">
        <v>13</v>
      </c>
      <c r="G16" s="77">
        <v>5911.2</v>
      </c>
      <c r="H16" s="77">
        <v>3780.8</v>
      </c>
      <c r="I16" s="77">
        <v>3598.96</v>
      </c>
      <c r="J16" s="445">
        <f t="shared" si="0"/>
        <v>60.88374610908107</v>
      </c>
      <c r="K16" s="77">
        <f t="shared" si="1"/>
        <v>95.19043588658485</v>
      </c>
    </row>
    <row r="17" spans="1:11" ht="12.75">
      <c r="A17" s="206">
        <v>450</v>
      </c>
      <c r="B17" s="24">
        <v>3119</v>
      </c>
      <c r="C17" s="24">
        <v>5149</v>
      </c>
      <c r="D17" s="206">
        <v>50</v>
      </c>
      <c r="E17" s="24">
        <v>0</v>
      </c>
      <c r="F17" s="24" t="s">
        <v>415</v>
      </c>
      <c r="G17" s="77">
        <v>1100</v>
      </c>
      <c r="H17" s="77">
        <v>575.1</v>
      </c>
      <c r="I17" s="77">
        <v>575.05</v>
      </c>
      <c r="J17" s="445">
        <f t="shared" si="0"/>
        <v>52.277272727272724</v>
      </c>
      <c r="K17" s="77">
        <f t="shared" si="1"/>
        <v>99.99130585985044</v>
      </c>
    </row>
    <row r="18" spans="1:11" ht="12.75">
      <c r="A18" s="103">
        <v>450</v>
      </c>
      <c r="B18" s="24">
        <v>3119</v>
      </c>
      <c r="C18" s="24">
        <v>5164</v>
      </c>
      <c r="D18" s="103">
        <v>50</v>
      </c>
      <c r="E18" s="24">
        <v>0</v>
      </c>
      <c r="F18" s="24" t="s">
        <v>205</v>
      </c>
      <c r="G18" s="77">
        <v>30</v>
      </c>
      <c r="H18" s="77">
        <v>0</v>
      </c>
      <c r="I18" s="77">
        <v>0</v>
      </c>
      <c r="J18" s="445">
        <f t="shared" si="0"/>
        <v>0</v>
      </c>
      <c r="K18" s="77">
        <v>0</v>
      </c>
    </row>
    <row r="19" spans="1:11" ht="12.75">
      <c r="A19" s="103">
        <v>450</v>
      </c>
      <c r="B19" s="24">
        <v>3119</v>
      </c>
      <c r="C19" s="24">
        <v>5166</v>
      </c>
      <c r="D19" s="103">
        <v>50</v>
      </c>
      <c r="E19" s="24">
        <v>0</v>
      </c>
      <c r="F19" s="24" t="s">
        <v>23</v>
      </c>
      <c r="G19" s="77">
        <v>0</v>
      </c>
      <c r="H19" s="77">
        <v>11.7</v>
      </c>
      <c r="I19" s="77">
        <v>11.62</v>
      </c>
      <c r="J19" s="445">
        <v>0</v>
      </c>
      <c r="K19" s="77">
        <f t="shared" si="1"/>
        <v>99.31623931623932</v>
      </c>
    </row>
    <row r="20" spans="1:11" ht="12.75">
      <c r="A20" s="103">
        <v>450</v>
      </c>
      <c r="B20" s="24">
        <v>3119</v>
      </c>
      <c r="C20" s="24">
        <v>5167</v>
      </c>
      <c r="D20" s="103">
        <v>50</v>
      </c>
      <c r="E20" s="24">
        <v>0</v>
      </c>
      <c r="F20" s="24" t="s">
        <v>74</v>
      </c>
      <c r="G20" s="77">
        <v>0</v>
      </c>
      <c r="H20" s="77">
        <v>1</v>
      </c>
      <c r="I20" s="77">
        <v>0.95</v>
      </c>
      <c r="J20" s="445">
        <v>0</v>
      </c>
      <c r="K20" s="77">
        <f t="shared" si="1"/>
        <v>95</v>
      </c>
    </row>
    <row r="21" spans="1:11" ht="12.75">
      <c r="A21" s="103">
        <v>450</v>
      </c>
      <c r="B21" s="24">
        <v>3119</v>
      </c>
      <c r="C21" s="24">
        <v>5169</v>
      </c>
      <c r="D21" s="103">
        <v>50</v>
      </c>
      <c r="E21" s="24">
        <v>0</v>
      </c>
      <c r="F21" s="24" t="s">
        <v>24</v>
      </c>
      <c r="G21" s="77">
        <v>400</v>
      </c>
      <c r="H21" s="77">
        <v>227.6</v>
      </c>
      <c r="I21" s="77">
        <v>173.18</v>
      </c>
      <c r="J21" s="445">
        <f t="shared" si="0"/>
        <v>43.295</v>
      </c>
      <c r="K21" s="77">
        <f t="shared" si="1"/>
        <v>76.08963093145871</v>
      </c>
    </row>
    <row r="22" spans="1:11" ht="12.75">
      <c r="A22" s="103">
        <v>450</v>
      </c>
      <c r="B22" s="24">
        <v>3119</v>
      </c>
      <c r="C22" s="24">
        <v>5171</v>
      </c>
      <c r="D22" s="103">
        <v>50</v>
      </c>
      <c r="E22" s="24">
        <v>0</v>
      </c>
      <c r="F22" s="24" t="s">
        <v>13</v>
      </c>
      <c r="G22" s="77">
        <v>300</v>
      </c>
      <c r="H22" s="77">
        <v>91.2</v>
      </c>
      <c r="I22" s="77">
        <v>81.64</v>
      </c>
      <c r="J22" s="445">
        <f t="shared" si="0"/>
        <v>27.213333333333335</v>
      </c>
      <c r="K22" s="77">
        <f t="shared" si="1"/>
        <v>89.51754385964912</v>
      </c>
    </row>
    <row r="23" spans="1:11" ht="12.75">
      <c r="A23" s="103">
        <v>450</v>
      </c>
      <c r="B23" s="24">
        <v>3119</v>
      </c>
      <c r="C23" s="24">
        <v>5171</v>
      </c>
      <c r="D23" s="103">
        <v>50</v>
      </c>
      <c r="E23" s="36">
        <v>98</v>
      </c>
      <c r="F23" s="24" t="s">
        <v>13</v>
      </c>
      <c r="G23" s="77">
        <v>0</v>
      </c>
      <c r="H23" s="77">
        <v>530</v>
      </c>
      <c r="I23" s="77">
        <v>529.52</v>
      </c>
      <c r="J23" s="445">
        <v>0</v>
      </c>
      <c r="K23" s="77">
        <f t="shared" si="1"/>
        <v>99.90943396226415</v>
      </c>
    </row>
    <row r="24" spans="1:11" ht="12.75">
      <c r="A24" s="103">
        <v>450</v>
      </c>
      <c r="B24" s="36">
        <v>3119</v>
      </c>
      <c r="C24" s="36">
        <v>5175</v>
      </c>
      <c r="D24" s="103">
        <v>50</v>
      </c>
      <c r="E24" s="36">
        <v>0</v>
      </c>
      <c r="F24" s="36" t="s">
        <v>212</v>
      </c>
      <c r="G24" s="77">
        <v>55</v>
      </c>
      <c r="H24" s="77">
        <v>2.9</v>
      </c>
      <c r="I24" s="77">
        <v>0</v>
      </c>
      <c r="J24" s="445">
        <f t="shared" si="0"/>
        <v>0</v>
      </c>
      <c r="K24" s="77">
        <f t="shared" si="1"/>
        <v>0</v>
      </c>
    </row>
    <row r="25" spans="1:11" ht="12.75">
      <c r="A25" s="103">
        <v>450</v>
      </c>
      <c r="B25" s="36">
        <v>3119</v>
      </c>
      <c r="C25" s="36">
        <v>5194</v>
      </c>
      <c r="D25" s="103">
        <v>50</v>
      </c>
      <c r="E25" s="36">
        <v>0</v>
      </c>
      <c r="F25" s="36" t="s">
        <v>213</v>
      </c>
      <c r="G25" s="77">
        <v>30</v>
      </c>
      <c r="H25" s="77">
        <v>0</v>
      </c>
      <c r="I25" s="77">
        <v>0</v>
      </c>
      <c r="J25" s="445">
        <f t="shared" si="0"/>
        <v>0</v>
      </c>
      <c r="K25" s="77">
        <v>0</v>
      </c>
    </row>
    <row r="26" spans="1:11" ht="12.75">
      <c r="A26" s="103">
        <v>450</v>
      </c>
      <c r="B26" s="36">
        <v>3119</v>
      </c>
      <c r="C26" s="36">
        <v>5362</v>
      </c>
      <c r="D26" s="103">
        <v>50</v>
      </c>
      <c r="E26" s="36">
        <v>0</v>
      </c>
      <c r="F26" s="36" t="s">
        <v>230</v>
      </c>
      <c r="G26" s="77">
        <v>6.5</v>
      </c>
      <c r="H26" s="77">
        <v>6.5</v>
      </c>
      <c r="I26" s="77">
        <v>5.99</v>
      </c>
      <c r="J26" s="445">
        <f t="shared" si="0"/>
        <v>92.15384615384616</v>
      </c>
      <c r="K26" s="77">
        <f t="shared" si="1"/>
        <v>92.15384615384616</v>
      </c>
    </row>
    <row r="27" spans="1:11" ht="12.75">
      <c r="A27" s="18">
        <v>450</v>
      </c>
      <c r="B27" s="6">
        <v>3119</v>
      </c>
      <c r="C27" s="36">
        <v>5492</v>
      </c>
      <c r="D27" s="18">
        <v>50</v>
      </c>
      <c r="E27" s="6">
        <v>0</v>
      </c>
      <c r="F27" s="6" t="s">
        <v>345</v>
      </c>
      <c r="G27" s="62">
        <v>160</v>
      </c>
      <c r="H27" s="62">
        <v>5</v>
      </c>
      <c r="I27" s="62">
        <v>5</v>
      </c>
      <c r="J27" s="445">
        <f t="shared" si="0"/>
        <v>3.125</v>
      </c>
      <c r="K27" s="246">
        <f t="shared" si="1"/>
        <v>100</v>
      </c>
    </row>
    <row r="28" spans="1:11" ht="12.75">
      <c r="A28" s="17">
        <v>450</v>
      </c>
      <c r="B28" s="6">
        <v>3119</v>
      </c>
      <c r="C28" s="36">
        <v>5901</v>
      </c>
      <c r="D28" s="17">
        <v>50</v>
      </c>
      <c r="E28" s="6">
        <v>0</v>
      </c>
      <c r="F28" s="6" t="s">
        <v>208</v>
      </c>
      <c r="G28" s="62">
        <v>170</v>
      </c>
      <c r="H28" s="62">
        <v>0</v>
      </c>
      <c r="I28" s="62">
        <v>0</v>
      </c>
      <c r="J28" s="295">
        <v>0</v>
      </c>
      <c r="K28" s="246">
        <v>0</v>
      </c>
    </row>
    <row r="29" spans="1:11" ht="12.75">
      <c r="A29" s="17">
        <v>450</v>
      </c>
      <c r="B29" s="2">
        <v>3141</v>
      </c>
      <c r="C29" s="24">
        <v>5169</v>
      </c>
      <c r="D29" s="17">
        <v>50</v>
      </c>
      <c r="E29" s="2">
        <v>0</v>
      </c>
      <c r="F29" s="2" t="s">
        <v>24</v>
      </c>
      <c r="G29" s="62">
        <v>370</v>
      </c>
      <c r="H29" s="62">
        <v>325</v>
      </c>
      <c r="I29" s="62">
        <v>298.58</v>
      </c>
      <c r="J29" s="295">
        <f t="shared" si="0"/>
        <v>80.69729729729728</v>
      </c>
      <c r="K29" s="246">
        <f t="shared" si="1"/>
        <v>91.87076923076923</v>
      </c>
    </row>
    <row r="30" spans="1:11" ht="12.75">
      <c r="A30" s="18">
        <v>450</v>
      </c>
      <c r="B30" s="2">
        <v>3141</v>
      </c>
      <c r="C30" s="2">
        <v>5171</v>
      </c>
      <c r="D30" s="18">
        <v>50</v>
      </c>
      <c r="E30" s="2">
        <v>0</v>
      </c>
      <c r="F30" s="2" t="s">
        <v>13</v>
      </c>
      <c r="G30" s="62">
        <v>1800</v>
      </c>
      <c r="H30" s="62">
        <v>1650</v>
      </c>
      <c r="I30" s="62">
        <v>1616.74</v>
      </c>
      <c r="J30" s="295">
        <f t="shared" si="0"/>
        <v>89.81888888888889</v>
      </c>
      <c r="K30" s="246">
        <f t="shared" si="1"/>
        <v>97.98424242424242</v>
      </c>
    </row>
    <row r="31" spans="1:11" ht="13.5" thickBot="1">
      <c r="A31" s="75">
        <v>450</v>
      </c>
      <c r="B31" s="36">
        <v>3299</v>
      </c>
      <c r="C31" s="36">
        <v>5169</v>
      </c>
      <c r="D31" s="75">
        <v>50</v>
      </c>
      <c r="E31" s="36">
        <v>0</v>
      </c>
      <c r="F31" s="6" t="s">
        <v>24</v>
      </c>
      <c r="G31" s="74">
        <v>30</v>
      </c>
      <c r="H31" s="74">
        <v>30</v>
      </c>
      <c r="I31" s="74">
        <v>0</v>
      </c>
      <c r="J31" s="248">
        <v>0</v>
      </c>
      <c r="K31" s="248">
        <v>0</v>
      </c>
    </row>
    <row r="32" spans="1:13" ht="13.5" thickBot="1">
      <c r="A32" s="736" t="s">
        <v>276</v>
      </c>
      <c r="B32" s="712"/>
      <c r="C32" s="712"/>
      <c r="D32" s="712"/>
      <c r="E32" s="712"/>
      <c r="F32" s="737"/>
      <c r="G32" s="64">
        <f>SUM(G4:G31)</f>
        <v>19508</v>
      </c>
      <c r="H32" s="64">
        <f>SUM(H4:H31)</f>
        <v>16170.300000000001</v>
      </c>
      <c r="I32" s="64">
        <f>SUM(I4:I31)</f>
        <v>15567.559999999998</v>
      </c>
      <c r="J32" s="242">
        <f t="shared" si="0"/>
        <v>79.80090219397168</v>
      </c>
      <c r="K32" s="243">
        <f t="shared" si="1"/>
        <v>96.27254905598534</v>
      </c>
      <c r="M32" s="21"/>
    </row>
    <row r="33" spans="1:13" ht="12.75">
      <c r="A33" s="32"/>
      <c r="B33" s="30"/>
      <c r="C33" s="30"/>
      <c r="D33" s="30"/>
      <c r="E33" s="30"/>
      <c r="F33" s="30"/>
      <c r="G33" s="66"/>
      <c r="H33" s="66"/>
      <c r="I33" s="66"/>
      <c r="J33" s="269"/>
      <c r="K33" s="269"/>
      <c r="M33" s="21"/>
    </row>
    <row r="34" spans="1:13" ht="12.75">
      <c r="A34" s="326" t="s">
        <v>438</v>
      </c>
      <c r="B34" s="30"/>
      <c r="C34" s="30"/>
      <c r="D34" s="30"/>
      <c r="E34" s="30"/>
      <c r="F34" s="30"/>
      <c r="G34" s="66"/>
      <c r="H34" s="66"/>
      <c r="I34" s="66"/>
      <c r="J34" s="269"/>
      <c r="K34" s="269"/>
      <c r="M34" s="21"/>
    </row>
    <row r="35" spans="1:11" ht="15" customHeight="1">
      <c r="A35" s="1" t="s">
        <v>462</v>
      </c>
      <c r="B35" s="28"/>
      <c r="C35" s="28"/>
      <c r="D35" s="28"/>
      <c r="E35" s="28"/>
      <c r="F35" s="28"/>
      <c r="G35" s="743"/>
      <c r="H35" s="743"/>
      <c r="I35" s="743"/>
      <c r="K35" s="21"/>
    </row>
    <row r="36" spans="1:11" ht="52.5" customHeight="1">
      <c r="A36" s="740" t="s">
        <v>786</v>
      </c>
      <c r="B36" s="741"/>
      <c r="C36" s="741"/>
      <c r="D36" s="741"/>
      <c r="E36" s="741"/>
      <c r="F36" s="741"/>
      <c r="G36" s="741"/>
      <c r="H36" s="739"/>
      <c r="I36" s="739"/>
      <c r="J36" s="739"/>
      <c r="K36" s="739"/>
    </row>
    <row r="37" spans="1:11" ht="2.25" customHeight="1" hidden="1">
      <c r="A37" s="27"/>
      <c r="B37" s="28"/>
      <c r="C37" s="28"/>
      <c r="D37" s="28"/>
      <c r="E37" s="28"/>
      <c r="F37" s="28"/>
      <c r="G37" s="21"/>
      <c r="H37" s="21"/>
      <c r="I37" s="21"/>
      <c r="K37" s="21"/>
    </row>
    <row r="38" spans="1:11" ht="1.5" customHeight="1" hidden="1">
      <c r="A38" s="27"/>
      <c r="B38" s="28"/>
      <c r="C38" s="28"/>
      <c r="D38" s="28"/>
      <c r="E38" s="28"/>
      <c r="F38" s="28"/>
      <c r="G38" s="21"/>
      <c r="H38" s="21"/>
      <c r="I38" s="21"/>
      <c r="K38" s="21"/>
    </row>
    <row r="39" spans="1:11" ht="2.25" customHeight="1">
      <c r="A39" s="27"/>
      <c r="B39" s="28"/>
      <c r="C39" s="28"/>
      <c r="D39" s="28"/>
      <c r="E39" s="28"/>
      <c r="F39" s="28"/>
      <c r="G39" s="21"/>
      <c r="H39" s="21"/>
      <c r="I39" s="21"/>
      <c r="K39" s="21"/>
    </row>
    <row r="40" spans="1:11" ht="2.25" customHeight="1">
      <c r="A40" s="27"/>
      <c r="B40" s="28"/>
      <c r="C40" s="28"/>
      <c r="D40" s="28"/>
      <c r="E40" s="28"/>
      <c r="F40" s="28"/>
      <c r="G40" s="21"/>
      <c r="H40" s="21"/>
      <c r="I40" s="21"/>
      <c r="K40" s="21"/>
    </row>
    <row r="41" spans="1:11" ht="2.25" customHeight="1">
      <c r="A41" s="27"/>
      <c r="B41" s="28"/>
      <c r="C41" s="28"/>
      <c r="D41" s="28"/>
      <c r="E41" s="28"/>
      <c r="F41" s="28"/>
      <c r="G41" s="21"/>
      <c r="H41" s="21"/>
      <c r="I41" s="21"/>
      <c r="K41" s="21"/>
    </row>
    <row r="42" spans="1:11" ht="2.25" customHeight="1">
      <c r="A42" s="27"/>
      <c r="B42" s="28"/>
      <c r="C42" s="28"/>
      <c r="D42" s="28"/>
      <c r="E42" s="28"/>
      <c r="F42" s="28"/>
      <c r="G42" s="21"/>
      <c r="H42" s="21"/>
      <c r="I42" s="21"/>
      <c r="K42" s="21"/>
    </row>
    <row r="43" spans="1:11" ht="15" customHeight="1">
      <c r="A43" s="27"/>
      <c r="B43" s="28"/>
      <c r="C43" s="28"/>
      <c r="D43" s="28"/>
      <c r="E43" s="28"/>
      <c r="F43" s="28"/>
      <c r="G43" s="21"/>
      <c r="H43" s="21"/>
      <c r="I43" s="21"/>
      <c r="K43" s="21"/>
    </row>
    <row r="44" spans="1:11" ht="12.75" customHeight="1">
      <c r="A44" s="59"/>
      <c r="B44" s="58"/>
      <c r="C44" s="58"/>
      <c r="D44" s="58"/>
      <c r="E44" s="58"/>
      <c r="F44" s="58"/>
      <c r="G44" s="58"/>
      <c r="H44" s="301"/>
      <c r="I44" s="301"/>
      <c r="J44" s="301"/>
      <c r="K44" s="301"/>
    </row>
    <row r="45" spans="1:11" ht="12.75" customHeight="1">
      <c r="A45" s="54" t="s">
        <v>463</v>
      </c>
      <c r="B45" s="57"/>
      <c r="C45" s="57"/>
      <c r="D45" s="57"/>
      <c r="E45" s="57"/>
      <c r="F45" s="57"/>
      <c r="G45" s="57"/>
      <c r="H45" s="57"/>
      <c r="I45" s="57"/>
      <c r="J45" s="21"/>
      <c r="K45" s="21"/>
    </row>
    <row r="46" spans="1:11" ht="81" customHeight="1">
      <c r="A46" s="740" t="s">
        <v>1041</v>
      </c>
      <c r="B46" s="741"/>
      <c r="C46" s="741"/>
      <c r="D46" s="741"/>
      <c r="E46" s="741"/>
      <c r="F46" s="741"/>
      <c r="G46" s="741"/>
      <c r="H46" s="739"/>
      <c r="I46" s="739"/>
      <c r="J46" s="739"/>
      <c r="K46" s="739"/>
    </row>
    <row r="47" spans="1:11" ht="11.25" customHeight="1">
      <c r="A47" s="59"/>
      <c r="B47" s="58"/>
      <c r="C47" s="58"/>
      <c r="D47" s="58"/>
      <c r="E47" s="58"/>
      <c r="F47" s="58"/>
      <c r="G47" s="58"/>
      <c r="H47" s="301"/>
      <c r="I47" s="301"/>
      <c r="J47" s="301"/>
      <c r="K47" s="301"/>
    </row>
    <row r="48" spans="1:11" ht="12.75">
      <c r="A48" s="54" t="s">
        <v>464</v>
      </c>
      <c r="B48" s="56"/>
      <c r="C48" s="56"/>
      <c r="D48" s="56"/>
      <c r="E48" s="56"/>
      <c r="F48" s="56"/>
      <c r="G48" s="56"/>
      <c r="H48" s="56"/>
      <c r="I48" s="56"/>
      <c r="J48" s="21"/>
      <c r="K48" s="21"/>
    </row>
    <row r="49" spans="1:11" ht="53.25" customHeight="1">
      <c r="A49" s="742" t="s">
        <v>787</v>
      </c>
      <c r="B49" s="726"/>
      <c r="C49" s="726"/>
      <c r="D49" s="726"/>
      <c r="E49" s="726"/>
      <c r="F49" s="726"/>
      <c r="G49" s="726"/>
      <c r="H49" s="715"/>
      <c r="I49" s="715"/>
      <c r="J49" s="715"/>
      <c r="K49" s="715"/>
    </row>
    <row r="50" spans="1:11" ht="11.25" customHeight="1">
      <c r="A50" s="59"/>
      <c r="B50" s="58"/>
      <c r="C50" s="58"/>
      <c r="D50" s="58"/>
      <c r="E50" s="58"/>
      <c r="F50" s="58"/>
      <c r="G50" s="58"/>
      <c r="H50" s="301"/>
      <c r="I50" s="301"/>
      <c r="J50" s="301"/>
      <c r="K50" s="301"/>
    </row>
    <row r="51" spans="1:6" ht="12.75">
      <c r="A51" s="1" t="s">
        <v>465</v>
      </c>
      <c r="B51" s="1"/>
      <c r="C51" s="1"/>
      <c r="D51" s="1"/>
      <c r="E51" s="1"/>
      <c r="F51" s="1"/>
    </row>
    <row r="52" spans="1:11" ht="12.75">
      <c r="A52" s="740" t="s">
        <v>611</v>
      </c>
      <c r="B52" s="741"/>
      <c r="C52" s="741"/>
      <c r="D52" s="741"/>
      <c r="E52" s="741"/>
      <c r="F52" s="741"/>
      <c r="G52" s="741"/>
      <c r="H52" s="739"/>
      <c r="I52" s="739"/>
      <c r="J52" s="739"/>
      <c r="K52" s="739"/>
    </row>
    <row r="53" spans="1:11" ht="11.25" customHeight="1">
      <c r="A53" s="70"/>
      <c r="B53" s="69"/>
      <c r="C53" s="69"/>
      <c r="D53" s="69"/>
      <c r="E53" s="69"/>
      <c r="F53" s="69"/>
      <c r="G53" s="69"/>
      <c r="H53" s="78"/>
      <c r="I53" s="78"/>
      <c r="J53" s="78"/>
      <c r="K53" s="78"/>
    </row>
    <row r="54" spans="1:6" ht="12.75">
      <c r="A54" s="1" t="s">
        <v>466</v>
      </c>
      <c r="B54" s="1"/>
      <c r="C54" s="1"/>
      <c r="D54" s="1"/>
      <c r="E54" s="1"/>
      <c r="F54" s="1"/>
    </row>
    <row r="55" spans="1:11" ht="27.75" customHeight="1">
      <c r="A55" s="742" t="s">
        <v>788</v>
      </c>
      <c r="B55" s="726"/>
      <c r="C55" s="726"/>
      <c r="D55" s="726"/>
      <c r="E55" s="726"/>
      <c r="F55" s="726"/>
      <c r="G55" s="726"/>
      <c r="H55" s="715"/>
      <c r="I55" s="715"/>
      <c r="J55" s="715"/>
      <c r="K55" s="715"/>
    </row>
    <row r="56" spans="7:10" ht="12.75">
      <c r="G56" s="21"/>
      <c r="H56" s="21"/>
      <c r="I56" s="21"/>
      <c r="J56" s="21"/>
    </row>
    <row r="57" spans="7:9" ht="12.75">
      <c r="G57" s="21"/>
      <c r="H57" s="21"/>
      <c r="I57" s="21"/>
    </row>
    <row r="58" spans="6:9" ht="12.75">
      <c r="F58" s="21"/>
      <c r="G58" s="21"/>
      <c r="H58" s="21"/>
      <c r="I58" s="21"/>
    </row>
    <row r="60" ht="12.75">
      <c r="I60" s="21"/>
    </row>
  </sheetData>
  <sheetProtection/>
  <mergeCells count="7">
    <mergeCell ref="A36:K36"/>
    <mergeCell ref="A55:K55"/>
    <mergeCell ref="A52:K52"/>
    <mergeCell ref="A46:K46"/>
    <mergeCell ref="A49:K49"/>
    <mergeCell ref="A32:F32"/>
    <mergeCell ref="G35:I35"/>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N54"/>
  <sheetViews>
    <sheetView zoomScalePageLayoutView="0" workbookViewId="0" topLeftCell="A37">
      <selection activeCell="E53" sqref="E53"/>
    </sheetView>
  </sheetViews>
  <sheetFormatPr defaultColWidth="9.00390625" defaultRowHeight="12.75"/>
  <cols>
    <col min="1" max="1" width="5.125" style="0" customWidth="1"/>
    <col min="2" max="2" width="6.50390625" style="0" customWidth="1"/>
    <col min="3" max="3" width="6.375" style="0" customWidth="1"/>
    <col min="4" max="4" width="8.00390625" style="0" customWidth="1"/>
    <col min="5" max="5" width="10.50390625" style="0" customWidth="1"/>
    <col min="6" max="6" width="42.12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21" t="s">
        <v>520</v>
      </c>
      <c r="B1" s="321"/>
      <c r="C1" s="21"/>
      <c r="D1" s="21"/>
      <c r="E1" s="21"/>
      <c r="F1" s="21"/>
      <c r="G1" s="21"/>
      <c r="H1" s="21"/>
      <c r="I1" s="21"/>
      <c r="J1" s="21"/>
      <c r="K1" s="21"/>
    </row>
    <row r="2" spans="1:11" ht="7.5" customHeight="1">
      <c r="A2" s="54"/>
      <c r="B2" s="21"/>
      <c r="C2" s="21"/>
      <c r="D2" s="21"/>
      <c r="E2" s="21"/>
      <c r="F2" s="21"/>
      <c r="G2" s="21"/>
      <c r="H2" s="21"/>
      <c r="I2" s="21"/>
      <c r="J2" s="21"/>
      <c r="K2" s="21"/>
    </row>
    <row r="3" spans="1:12" ht="13.5" thickBot="1">
      <c r="A3" s="43" t="s">
        <v>524</v>
      </c>
      <c r="B3" s="23"/>
      <c r="C3" s="23"/>
      <c r="D3" s="23"/>
      <c r="E3" s="23"/>
      <c r="F3" s="23"/>
      <c r="G3" s="66"/>
      <c r="H3" s="66"/>
      <c r="I3" s="66"/>
      <c r="J3" s="336"/>
      <c r="K3" s="336"/>
      <c r="L3" s="15"/>
    </row>
    <row r="4" spans="1:12" ht="13.5" customHeight="1" thickBot="1">
      <c r="A4" s="507" t="s">
        <v>224</v>
      </c>
      <c r="B4" s="507" t="s">
        <v>225</v>
      </c>
      <c r="C4" s="507" t="s">
        <v>34</v>
      </c>
      <c r="D4" s="507" t="s">
        <v>269</v>
      </c>
      <c r="E4" s="507" t="s">
        <v>270</v>
      </c>
      <c r="F4" s="507" t="s">
        <v>271</v>
      </c>
      <c r="G4" s="507" t="s">
        <v>241</v>
      </c>
      <c r="H4" s="508" t="s">
        <v>242</v>
      </c>
      <c r="I4" s="508" t="s">
        <v>243</v>
      </c>
      <c r="J4" s="508" t="s">
        <v>244</v>
      </c>
      <c r="K4" s="508" t="s">
        <v>245</v>
      </c>
      <c r="L4" s="15"/>
    </row>
    <row r="5" spans="1:12" ht="13.5" customHeight="1">
      <c r="A5" s="545">
        <v>442</v>
      </c>
      <c r="B5" s="545">
        <v>3119</v>
      </c>
      <c r="C5" s="545">
        <v>5021</v>
      </c>
      <c r="D5" s="545">
        <v>10900</v>
      </c>
      <c r="E5" s="545">
        <v>103133063</v>
      </c>
      <c r="F5" s="93" t="s">
        <v>203</v>
      </c>
      <c r="G5" s="296">
        <v>0</v>
      </c>
      <c r="H5" s="296">
        <v>1051.5</v>
      </c>
      <c r="I5" s="296">
        <v>673.95</v>
      </c>
      <c r="J5" s="296">
        <v>0</v>
      </c>
      <c r="K5" s="296">
        <f>I5/H5%</f>
        <v>64.0941512125535</v>
      </c>
      <c r="L5" s="15"/>
    </row>
    <row r="6" spans="1:12" ht="12.75">
      <c r="A6" s="24">
        <v>442</v>
      </c>
      <c r="B6" s="24">
        <v>3119</v>
      </c>
      <c r="C6" s="24">
        <v>5031</v>
      </c>
      <c r="D6" s="24">
        <v>10900</v>
      </c>
      <c r="E6" s="6">
        <v>103133063</v>
      </c>
      <c r="F6" s="24" t="s">
        <v>65</v>
      </c>
      <c r="G6" s="77">
        <v>0</v>
      </c>
      <c r="H6" s="77">
        <v>31.9</v>
      </c>
      <c r="I6" s="77">
        <v>22.31</v>
      </c>
      <c r="J6" s="67">
        <v>0</v>
      </c>
      <c r="K6" s="67">
        <f aca="true" t="shared" si="0" ref="K6:K16">I6/H6%</f>
        <v>69.9373040752351</v>
      </c>
      <c r="L6" s="21"/>
    </row>
    <row r="7" spans="1:12" ht="12.75">
      <c r="A7" s="24">
        <v>442</v>
      </c>
      <c r="B7" s="24">
        <v>3119</v>
      </c>
      <c r="C7" s="24">
        <v>5032</v>
      </c>
      <c r="D7" s="24">
        <v>10900</v>
      </c>
      <c r="E7" s="2">
        <v>103133063</v>
      </c>
      <c r="F7" s="24" t="s">
        <v>11</v>
      </c>
      <c r="G7" s="77">
        <v>0</v>
      </c>
      <c r="H7" s="77">
        <v>11.6</v>
      </c>
      <c r="I7" s="77">
        <v>8.1</v>
      </c>
      <c r="J7" s="77">
        <v>0</v>
      </c>
      <c r="K7" s="67">
        <f t="shared" si="0"/>
        <v>69.82758620689656</v>
      </c>
      <c r="L7" s="21"/>
    </row>
    <row r="8" spans="1:12" ht="12.75">
      <c r="A8" s="744" t="s">
        <v>483</v>
      </c>
      <c r="B8" s="745"/>
      <c r="C8" s="745"/>
      <c r="D8" s="745"/>
      <c r="E8" s="745"/>
      <c r="F8" s="746"/>
      <c r="G8" s="77">
        <f>SUM(G5:G7)</f>
        <v>0</v>
      </c>
      <c r="H8" s="77">
        <f>SUM(H5:H7)</f>
        <v>1095</v>
      </c>
      <c r="I8" s="77">
        <f>SUM(I5:I7)</f>
        <v>704.36</v>
      </c>
      <c r="J8" s="67">
        <v>0</v>
      </c>
      <c r="K8" s="67">
        <f t="shared" si="0"/>
        <v>64.32511415525114</v>
      </c>
      <c r="L8" s="21"/>
    </row>
    <row r="9" spans="1:12" ht="12.75">
      <c r="A9" s="553">
        <v>449</v>
      </c>
      <c r="B9" s="546">
        <v>3119</v>
      </c>
      <c r="C9" s="554">
        <v>5021</v>
      </c>
      <c r="D9" s="546">
        <v>10900</v>
      </c>
      <c r="E9" s="554">
        <v>103133063</v>
      </c>
      <c r="F9" s="24" t="s">
        <v>203</v>
      </c>
      <c r="G9" s="77">
        <v>0</v>
      </c>
      <c r="H9" s="77">
        <v>42.8</v>
      </c>
      <c r="I9" s="77">
        <v>42.75</v>
      </c>
      <c r="J9" s="67">
        <v>0</v>
      </c>
      <c r="K9" s="67">
        <f t="shared" si="0"/>
        <v>99.88317757009347</v>
      </c>
      <c r="L9" s="21"/>
    </row>
    <row r="10" spans="1:14" ht="12.75">
      <c r="A10" s="546">
        <v>450</v>
      </c>
      <c r="B10" s="546">
        <v>3119</v>
      </c>
      <c r="C10" s="546">
        <v>5167</v>
      </c>
      <c r="D10" s="546">
        <v>10900</v>
      </c>
      <c r="E10" s="2">
        <v>103133063</v>
      </c>
      <c r="F10" s="338" t="s">
        <v>74</v>
      </c>
      <c r="G10" s="62">
        <v>0</v>
      </c>
      <c r="H10" s="77">
        <v>4.1</v>
      </c>
      <c r="I10" s="62">
        <v>4.1</v>
      </c>
      <c r="J10" s="246">
        <v>0</v>
      </c>
      <c r="K10" s="67">
        <f t="shared" si="0"/>
        <v>100</v>
      </c>
      <c r="L10" s="21"/>
      <c r="N10" s="21"/>
    </row>
    <row r="11" spans="1:14" ht="12.75">
      <c r="A11" s="35">
        <v>450</v>
      </c>
      <c r="B11" s="6">
        <v>3119</v>
      </c>
      <c r="C11" s="36">
        <v>5175</v>
      </c>
      <c r="D11" s="35">
        <v>10900</v>
      </c>
      <c r="E11" s="2">
        <v>103133063</v>
      </c>
      <c r="F11" s="338" t="s">
        <v>212</v>
      </c>
      <c r="G11" s="62">
        <v>0</v>
      </c>
      <c r="H11" s="77">
        <v>3.4</v>
      </c>
      <c r="I11" s="62">
        <v>3.32</v>
      </c>
      <c r="J11" s="246">
        <v>0</v>
      </c>
      <c r="K11" s="67">
        <f t="shared" si="0"/>
        <v>97.6470588235294</v>
      </c>
      <c r="N11" s="21"/>
    </row>
    <row r="12" spans="1:14" ht="12.75">
      <c r="A12" s="24">
        <v>450</v>
      </c>
      <c r="B12" s="24">
        <v>3119</v>
      </c>
      <c r="C12" s="24">
        <v>5137</v>
      </c>
      <c r="D12" s="24">
        <v>10900</v>
      </c>
      <c r="E12" s="24">
        <v>103133063</v>
      </c>
      <c r="F12" s="24" t="s">
        <v>61</v>
      </c>
      <c r="G12" s="77">
        <v>0</v>
      </c>
      <c r="H12" s="77">
        <v>216.2</v>
      </c>
      <c r="I12" s="77">
        <v>216.1</v>
      </c>
      <c r="J12" s="77">
        <v>0</v>
      </c>
      <c r="K12" s="77">
        <f t="shared" si="0"/>
        <v>99.95374653098983</v>
      </c>
      <c r="N12" s="21"/>
    </row>
    <row r="13" spans="1:14" ht="12.75">
      <c r="A13" s="24">
        <v>450</v>
      </c>
      <c r="B13" s="24">
        <v>3119</v>
      </c>
      <c r="C13" s="24">
        <v>5139</v>
      </c>
      <c r="D13" s="24">
        <v>10900</v>
      </c>
      <c r="E13" s="516">
        <v>103133063</v>
      </c>
      <c r="F13" s="24" t="s">
        <v>166</v>
      </c>
      <c r="G13" s="77">
        <v>0</v>
      </c>
      <c r="H13" s="77">
        <v>9</v>
      </c>
      <c r="I13" s="77">
        <v>4.28</v>
      </c>
      <c r="J13" s="77">
        <v>0</v>
      </c>
      <c r="K13" s="77">
        <f t="shared" si="0"/>
        <v>47.55555555555556</v>
      </c>
      <c r="N13" s="21"/>
    </row>
    <row r="14" spans="1:14" ht="12.75">
      <c r="A14" s="24">
        <v>450</v>
      </c>
      <c r="B14" s="24">
        <v>3119</v>
      </c>
      <c r="C14" s="24">
        <v>5136</v>
      </c>
      <c r="D14" s="24">
        <v>10900</v>
      </c>
      <c r="E14" s="516">
        <v>103133063</v>
      </c>
      <c r="F14" s="2" t="s">
        <v>115</v>
      </c>
      <c r="G14" s="77">
        <v>0</v>
      </c>
      <c r="H14" s="77">
        <v>44.9</v>
      </c>
      <c r="I14" s="77">
        <v>43.95</v>
      </c>
      <c r="J14" s="77">
        <v>0</v>
      </c>
      <c r="K14" s="246">
        <f t="shared" si="0"/>
        <v>97.88418708240535</v>
      </c>
      <c r="N14" s="21"/>
    </row>
    <row r="15" spans="1:11" ht="13.5" thickBot="1">
      <c r="A15" s="747" t="s">
        <v>521</v>
      </c>
      <c r="B15" s="748"/>
      <c r="C15" s="748"/>
      <c r="D15" s="748"/>
      <c r="E15" s="748"/>
      <c r="F15" s="749"/>
      <c r="G15" s="547">
        <f>SUM(G9:G14)</f>
        <v>0</v>
      </c>
      <c r="H15" s="547">
        <f>SUM(H9:H14)</f>
        <v>320.4</v>
      </c>
      <c r="I15" s="547">
        <f>SUM(I9:I14)</f>
        <v>314.49999999999994</v>
      </c>
      <c r="J15" s="548">
        <v>0</v>
      </c>
      <c r="K15" s="548">
        <f t="shared" si="0"/>
        <v>98.1585518102372</v>
      </c>
    </row>
    <row r="16" spans="1:11" ht="13.5" thickBot="1">
      <c r="A16" s="733" t="s">
        <v>276</v>
      </c>
      <c r="B16" s="734"/>
      <c r="C16" s="734"/>
      <c r="D16" s="734"/>
      <c r="E16" s="734"/>
      <c r="F16" s="735"/>
      <c r="G16" s="549">
        <f>G8+G15</f>
        <v>0</v>
      </c>
      <c r="H16" s="549">
        <f>H8+H15</f>
        <v>1415.4</v>
      </c>
      <c r="I16" s="549">
        <f>I8+I15</f>
        <v>1018.8599999999999</v>
      </c>
      <c r="J16" s="550">
        <v>0</v>
      </c>
      <c r="K16" s="241">
        <f t="shared" si="0"/>
        <v>71.98389147944043</v>
      </c>
    </row>
    <row r="17" spans="1:12" ht="15" customHeight="1" thickBot="1">
      <c r="A17" s="43" t="s">
        <v>522</v>
      </c>
      <c r="B17" s="23"/>
      <c r="C17" s="23"/>
      <c r="D17" s="23"/>
      <c r="E17" s="23"/>
      <c r="F17" s="23"/>
      <c r="G17" s="66"/>
      <c r="H17" s="66"/>
      <c r="I17" s="66"/>
      <c r="J17" s="336"/>
      <c r="K17" s="336"/>
      <c r="L17" s="15"/>
    </row>
    <row r="18" spans="1:12" ht="13.5" customHeight="1" thickBot="1">
      <c r="A18" s="507" t="s">
        <v>224</v>
      </c>
      <c r="B18" s="507" t="s">
        <v>225</v>
      </c>
      <c r="C18" s="507" t="s">
        <v>34</v>
      </c>
      <c r="D18" s="507" t="s">
        <v>269</v>
      </c>
      <c r="E18" s="507" t="s">
        <v>270</v>
      </c>
      <c r="F18" s="507" t="s">
        <v>271</v>
      </c>
      <c r="G18" s="507" t="s">
        <v>241</v>
      </c>
      <c r="H18" s="508" t="s">
        <v>242</v>
      </c>
      <c r="I18" s="508" t="s">
        <v>243</v>
      </c>
      <c r="J18" s="508" t="s">
        <v>244</v>
      </c>
      <c r="K18" s="508" t="s">
        <v>245</v>
      </c>
      <c r="L18" s="15"/>
    </row>
    <row r="19" spans="1:12" ht="13.5" customHeight="1">
      <c r="A19" s="545">
        <v>442</v>
      </c>
      <c r="B19" s="545">
        <v>3119</v>
      </c>
      <c r="C19" s="545">
        <v>5021</v>
      </c>
      <c r="D19" s="545">
        <v>10900</v>
      </c>
      <c r="E19" s="545">
        <v>103533063</v>
      </c>
      <c r="F19" s="93" t="s">
        <v>203</v>
      </c>
      <c r="G19" s="296">
        <v>0</v>
      </c>
      <c r="H19" s="296">
        <v>1168.4</v>
      </c>
      <c r="I19" s="296">
        <v>748.83</v>
      </c>
      <c r="J19" s="296">
        <v>0</v>
      </c>
      <c r="K19" s="296">
        <f aca="true" t="shared" si="1" ref="K19:K30">I19/H19%</f>
        <v>64.09020883259157</v>
      </c>
      <c r="L19" s="15"/>
    </row>
    <row r="20" spans="1:12" ht="12.75">
      <c r="A20" s="24">
        <v>442</v>
      </c>
      <c r="B20" s="24">
        <v>3119</v>
      </c>
      <c r="C20" s="24">
        <v>5031</v>
      </c>
      <c r="D20" s="24">
        <v>10900</v>
      </c>
      <c r="E20" s="6">
        <v>103533063</v>
      </c>
      <c r="F20" s="24" t="s">
        <v>65</v>
      </c>
      <c r="G20" s="77">
        <v>0</v>
      </c>
      <c r="H20" s="77">
        <v>35.4</v>
      </c>
      <c r="I20" s="77">
        <v>24.79</v>
      </c>
      <c r="J20" s="67">
        <v>0</v>
      </c>
      <c r="K20" s="67">
        <f t="shared" si="1"/>
        <v>70.02824858757062</v>
      </c>
      <c r="L20" s="21"/>
    </row>
    <row r="21" spans="1:12" ht="12.75">
      <c r="A21" s="24">
        <v>442</v>
      </c>
      <c r="B21" s="24">
        <v>3119</v>
      </c>
      <c r="C21" s="24">
        <v>5032</v>
      </c>
      <c r="D21" s="24">
        <v>10900</v>
      </c>
      <c r="E21" s="2">
        <v>103533063</v>
      </c>
      <c r="F21" s="24" t="s">
        <v>11</v>
      </c>
      <c r="G21" s="77">
        <v>0</v>
      </c>
      <c r="H21" s="77">
        <v>12.9</v>
      </c>
      <c r="I21" s="77">
        <v>9</v>
      </c>
      <c r="J21" s="77">
        <v>0</v>
      </c>
      <c r="K21" s="67">
        <f t="shared" si="1"/>
        <v>69.76744186046511</v>
      </c>
      <c r="L21" s="21"/>
    </row>
    <row r="22" spans="1:12" ht="12.75">
      <c r="A22" s="744" t="s">
        <v>485</v>
      </c>
      <c r="B22" s="745"/>
      <c r="C22" s="745"/>
      <c r="D22" s="745"/>
      <c r="E22" s="745"/>
      <c r="F22" s="750"/>
      <c r="G22" s="77">
        <f>SUM(G19:G21)</f>
        <v>0</v>
      </c>
      <c r="H22" s="77">
        <f>SUM(H19:H21)</f>
        <v>1216.7000000000003</v>
      </c>
      <c r="I22" s="77">
        <f>SUM(I19:I21)</f>
        <v>782.62</v>
      </c>
      <c r="J22" s="77">
        <v>0</v>
      </c>
      <c r="K22" s="67">
        <f t="shared" si="1"/>
        <v>64.3231692282403</v>
      </c>
      <c r="L22" s="21"/>
    </row>
    <row r="23" spans="1:12" ht="12.75">
      <c r="A23" s="553">
        <v>449</v>
      </c>
      <c r="B23" s="546">
        <v>3119</v>
      </c>
      <c r="C23" s="554">
        <v>5021</v>
      </c>
      <c r="D23" s="546">
        <v>10900</v>
      </c>
      <c r="E23" s="546">
        <v>103533063</v>
      </c>
      <c r="F23" s="24" t="s">
        <v>203</v>
      </c>
      <c r="G23" s="77">
        <v>0</v>
      </c>
      <c r="H23" s="77">
        <v>47.6</v>
      </c>
      <c r="I23" s="77">
        <v>47.5</v>
      </c>
      <c r="J23" s="77">
        <v>0</v>
      </c>
      <c r="K23" s="67">
        <f t="shared" si="1"/>
        <v>99.78991596638654</v>
      </c>
      <c r="L23" s="21"/>
    </row>
    <row r="24" spans="1:14" ht="12.75">
      <c r="A24" s="546">
        <v>450</v>
      </c>
      <c r="B24" s="546">
        <v>3119</v>
      </c>
      <c r="C24" s="546">
        <v>5167</v>
      </c>
      <c r="D24" s="546">
        <v>10900</v>
      </c>
      <c r="E24" s="2">
        <v>103533063</v>
      </c>
      <c r="F24" s="338" t="s">
        <v>74</v>
      </c>
      <c r="G24" s="62">
        <v>0</v>
      </c>
      <c r="H24" s="77">
        <v>4.6</v>
      </c>
      <c r="I24" s="62">
        <v>4.55</v>
      </c>
      <c r="J24" s="246">
        <v>0</v>
      </c>
      <c r="K24" s="67">
        <f t="shared" si="1"/>
        <v>98.91304347826086</v>
      </c>
      <c r="L24" s="21"/>
      <c r="N24" s="21"/>
    </row>
    <row r="25" spans="1:14" ht="12.75">
      <c r="A25" s="35">
        <v>450</v>
      </c>
      <c r="B25" s="6">
        <v>3119</v>
      </c>
      <c r="C25" s="36">
        <v>5175</v>
      </c>
      <c r="D25" s="35">
        <v>10900</v>
      </c>
      <c r="E25" s="2">
        <v>103533063</v>
      </c>
      <c r="F25" s="338" t="s">
        <v>212</v>
      </c>
      <c r="G25" s="62">
        <v>0</v>
      </c>
      <c r="H25" s="77">
        <v>3.7</v>
      </c>
      <c r="I25" s="62">
        <v>3.69</v>
      </c>
      <c r="J25" s="246">
        <v>0</v>
      </c>
      <c r="K25" s="67">
        <f t="shared" si="1"/>
        <v>99.72972972972971</v>
      </c>
      <c r="N25" s="21"/>
    </row>
    <row r="26" spans="1:14" ht="12.75">
      <c r="A26" s="24">
        <v>450</v>
      </c>
      <c r="B26" s="24">
        <v>3119</v>
      </c>
      <c r="C26" s="24">
        <v>5137</v>
      </c>
      <c r="D26" s="24">
        <v>10900</v>
      </c>
      <c r="E26" s="24">
        <v>103533063</v>
      </c>
      <c r="F26" s="24" t="s">
        <v>61</v>
      </c>
      <c r="G26" s="77">
        <v>0</v>
      </c>
      <c r="H26" s="77">
        <v>240.9</v>
      </c>
      <c r="I26" s="77">
        <v>240.81</v>
      </c>
      <c r="J26" s="77">
        <v>0</v>
      </c>
      <c r="K26" s="77">
        <f t="shared" si="1"/>
        <v>99.9626400996264</v>
      </c>
      <c r="N26" s="21"/>
    </row>
    <row r="27" spans="1:14" ht="12.75">
      <c r="A27" s="24">
        <v>450</v>
      </c>
      <c r="B27" s="24">
        <v>3119</v>
      </c>
      <c r="C27" s="24">
        <v>5139</v>
      </c>
      <c r="D27" s="24">
        <v>10900</v>
      </c>
      <c r="E27" s="516">
        <v>103533063</v>
      </c>
      <c r="F27" s="24" t="s">
        <v>166</v>
      </c>
      <c r="G27" s="77">
        <v>0</v>
      </c>
      <c r="H27" s="77">
        <v>10</v>
      </c>
      <c r="I27" s="77">
        <v>4.76</v>
      </c>
      <c r="J27" s="77">
        <v>0</v>
      </c>
      <c r="K27" s="77">
        <f t="shared" si="1"/>
        <v>47.599999999999994</v>
      </c>
      <c r="N27" s="21"/>
    </row>
    <row r="28" spans="1:11" ht="12.75">
      <c r="A28" s="24">
        <v>450</v>
      </c>
      <c r="B28" s="24">
        <v>3119</v>
      </c>
      <c r="C28" s="24">
        <v>5136</v>
      </c>
      <c r="D28" s="24">
        <v>10900</v>
      </c>
      <c r="E28" s="516">
        <v>103533063</v>
      </c>
      <c r="F28" s="2" t="s">
        <v>115</v>
      </c>
      <c r="G28" s="77">
        <v>0</v>
      </c>
      <c r="H28" s="77">
        <v>49.2</v>
      </c>
      <c r="I28" s="77">
        <v>48.83</v>
      </c>
      <c r="J28" s="77">
        <v>0</v>
      </c>
      <c r="K28" s="246">
        <f t="shared" si="1"/>
        <v>99.24796747967478</v>
      </c>
    </row>
    <row r="29" spans="1:12" ht="13.5" thickBot="1">
      <c r="A29" s="747" t="s">
        <v>523</v>
      </c>
      <c r="B29" s="748"/>
      <c r="C29" s="748"/>
      <c r="D29" s="748"/>
      <c r="E29" s="748"/>
      <c r="F29" s="749"/>
      <c r="G29" s="330">
        <f>SUM(G23:G28)</f>
        <v>0</v>
      </c>
      <c r="H29" s="330">
        <f>SUM(H23:H28)</f>
        <v>356</v>
      </c>
      <c r="I29" s="330">
        <f>SUM(I23:I28)</f>
        <v>350.14</v>
      </c>
      <c r="J29" s="330">
        <v>0</v>
      </c>
      <c r="K29" s="548">
        <f t="shared" si="1"/>
        <v>98.35393258426966</v>
      </c>
      <c r="L29" s="21"/>
    </row>
    <row r="30" spans="1:12" ht="13.5" thickBot="1">
      <c r="A30" s="733" t="s">
        <v>276</v>
      </c>
      <c r="B30" s="734"/>
      <c r="C30" s="734"/>
      <c r="D30" s="734"/>
      <c r="E30" s="734"/>
      <c r="F30" s="735"/>
      <c r="G30" s="385">
        <f>G22+G29</f>
        <v>0</v>
      </c>
      <c r="H30" s="385">
        <f>H22+H29</f>
        <v>1572.7000000000003</v>
      </c>
      <c r="I30" s="385">
        <f>I22+I29</f>
        <v>1132.76</v>
      </c>
      <c r="J30" s="385">
        <v>0</v>
      </c>
      <c r="K30" s="241">
        <f t="shared" si="1"/>
        <v>72.02645132574553</v>
      </c>
      <c r="L30" s="21"/>
    </row>
    <row r="31" spans="1:12" ht="15.75" customHeight="1" thickBot="1">
      <c r="A31" s="43" t="s">
        <v>487</v>
      </c>
      <c r="B31" s="23"/>
      <c r="C31" s="23"/>
      <c r="D31" s="23"/>
      <c r="E31" s="23"/>
      <c r="F31" s="23"/>
      <c r="G31" s="66"/>
      <c r="H31" s="66"/>
      <c r="I31" s="66"/>
      <c r="J31" s="336"/>
      <c r="K31" s="336"/>
      <c r="L31" s="15"/>
    </row>
    <row r="32" spans="1:12" ht="13.5" customHeight="1" thickBot="1">
      <c r="A32" s="507" t="s">
        <v>224</v>
      </c>
      <c r="B32" s="507" t="s">
        <v>225</v>
      </c>
      <c r="C32" s="507" t="s">
        <v>34</v>
      </c>
      <c r="D32" s="507" t="s">
        <v>269</v>
      </c>
      <c r="E32" s="507" t="s">
        <v>270</v>
      </c>
      <c r="F32" s="507" t="s">
        <v>271</v>
      </c>
      <c r="G32" s="507" t="s">
        <v>241</v>
      </c>
      <c r="H32" s="508" t="s">
        <v>242</v>
      </c>
      <c r="I32" s="508" t="s">
        <v>243</v>
      </c>
      <c r="J32" s="508" t="s">
        <v>244</v>
      </c>
      <c r="K32" s="508" t="s">
        <v>245</v>
      </c>
      <c r="L32" s="15"/>
    </row>
    <row r="33" spans="1:12" ht="13.5" customHeight="1">
      <c r="A33" s="545">
        <v>442</v>
      </c>
      <c r="B33" s="545">
        <v>3119</v>
      </c>
      <c r="C33" s="545">
        <v>5021</v>
      </c>
      <c r="D33" s="545">
        <v>10900</v>
      </c>
      <c r="E33" s="79">
        <v>103100077</v>
      </c>
      <c r="F33" s="93" t="s">
        <v>203</v>
      </c>
      <c r="G33" s="296">
        <v>0</v>
      </c>
      <c r="H33" s="296">
        <v>115.6</v>
      </c>
      <c r="I33" s="296">
        <v>74.88</v>
      </c>
      <c r="J33" s="296">
        <v>0</v>
      </c>
      <c r="K33" s="296">
        <f aca="true" t="shared" si="2" ref="K33:K44">I33/H33%</f>
        <v>64.77508650519032</v>
      </c>
      <c r="L33" s="15"/>
    </row>
    <row r="34" spans="1:12" ht="12.75">
      <c r="A34" s="24">
        <v>442</v>
      </c>
      <c r="B34" s="24">
        <v>3119</v>
      </c>
      <c r="C34" s="24">
        <v>5031</v>
      </c>
      <c r="D34" s="24">
        <v>10900</v>
      </c>
      <c r="E34" s="6">
        <v>103100077</v>
      </c>
      <c r="F34" s="24" t="s">
        <v>65</v>
      </c>
      <c r="G34" s="77">
        <v>0</v>
      </c>
      <c r="H34" s="77">
        <v>3.5</v>
      </c>
      <c r="I34" s="77">
        <v>2.48</v>
      </c>
      <c r="J34" s="67">
        <v>0</v>
      </c>
      <c r="K34" s="67">
        <f t="shared" si="2"/>
        <v>70.85714285714285</v>
      </c>
      <c r="L34" s="21"/>
    </row>
    <row r="35" spans="1:12" ht="12.75">
      <c r="A35" s="24">
        <v>442</v>
      </c>
      <c r="B35" s="24">
        <v>3119</v>
      </c>
      <c r="C35" s="24">
        <v>5032</v>
      </c>
      <c r="D35" s="24">
        <v>10900</v>
      </c>
      <c r="E35" s="6">
        <v>103100077</v>
      </c>
      <c r="F35" s="24" t="s">
        <v>11</v>
      </c>
      <c r="G35" s="77">
        <v>0</v>
      </c>
      <c r="H35" s="77">
        <v>1.3</v>
      </c>
      <c r="I35" s="77">
        <v>0.9</v>
      </c>
      <c r="J35" s="67">
        <v>0</v>
      </c>
      <c r="K35" s="67">
        <f t="shared" si="2"/>
        <v>69.23076923076923</v>
      </c>
      <c r="L35" s="21"/>
    </row>
    <row r="36" spans="1:12" ht="12.75">
      <c r="A36" s="744" t="s">
        <v>485</v>
      </c>
      <c r="B36" s="745"/>
      <c r="C36" s="745"/>
      <c r="D36" s="745"/>
      <c r="E36" s="745"/>
      <c r="F36" s="750"/>
      <c r="G36" s="77">
        <f>SUM(G33:G35)</f>
        <v>0</v>
      </c>
      <c r="H36" s="77">
        <f>SUM(H33:H35)</f>
        <v>120.39999999999999</v>
      </c>
      <c r="I36" s="77">
        <f>SUM(I33:I35)</f>
        <v>78.26</v>
      </c>
      <c r="J36" s="67">
        <v>0</v>
      </c>
      <c r="K36" s="67">
        <f t="shared" si="2"/>
        <v>65</v>
      </c>
      <c r="L36" s="21"/>
    </row>
    <row r="37" spans="1:12" ht="12.75">
      <c r="A37" s="553">
        <v>449</v>
      </c>
      <c r="B37" s="546">
        <v>3119</v>
      </c>
      <c r="C37" s="554">
        <v>5021</v>
      </c>
      <c r="D37" s="546">
        <v>10900</v>
      </c>
      <c r="E37" s="2">
        <v>103100077</v>
      </c>
      <c r="F37" s="24" t="s">
        <v>203</v>
      </c>
      <c r="G37" s="77">
        <v>0</v>
      </c>
      <c r="H37" s="77">
        <v>4.8</v>
      </c>
      <c r="I37" s="77">
        <v>4.75</v>
      </c>
      <c r="J37" s="77">
        <v>0</v>
      </c>
      <c r="K37" s="77">
        <f t="shared" si="2"/>
        <v>98.95833333333333</v>
      </c>
      <c r="L37" s="21"/>
    </row>
    <row r="38" spans="1:14" ht="12.75">
      <c r="A38" s="18">
        <v>450</v>
      </c>
      <c r="B38" s="2">
        <v>3119</v>
      </c>
      <c r="C38" s="24">
        <v>5167</v>
      </c>
      <c r="D38" s="18">
        <v>10900</v>
      </c>
      <c r="E38" s="2">
        <v>103100077</v>
      </c>
      <c r="F38" s="338" t="s">
        <v>74</v>
      </c>
      <c r="G38" s="62">
        <v>0</v>
      </c>
      <c r="H38" s="77">
        <v>0.5</v>
      </c>
      <c r="I38" s="62">
        <v>0.46</v>
      </c>
      <c r="J38" s="246">
        <v>0</v>
      </c>
      <c r="K38" s="67">
        <f t="shared" si="2"/>
        <v>92</v>
      </c>
      <c r="N38" s="21"/>
    </row>
    <row r="39" spans="1:14" ht="12.75">
      <c r="A39" s="18">
        <v>450</v>
      </c>
      <c r="B39" s="2">
        <v>3119</v>
      </c>
      <c r="C39" s="24">
        <v>5175</v>
      </c>
      <c r="D39" s="18">
        <v>10900</v>
      </c>
      <c r="E39" s="2">
        <v>103100077</v>
      </c>
      <c r="F39" s="338" t="s">
        <v>212</v>
      </c>
      <c r="G39" s="62">
        <v>0</v>
      </c>
      <c r="H39" s="77">
        <v>0.4</v>
      </c>
      <c r="I39" s="62">
        <v>0.37</v>
      </c>
      <c r="J39" s="246">
        <v>0</v>
      </c>
      <c r="K39" s="246">
        <f>I39/H39%</f>
        <v>92.5</v>
      </c>
      <c r="N39" s="21"/>
    </row>
    <row r="40" spans="1:14" ht="12.75">
      <c r="A40" s="18">
        <v>450</v>
      </c>
      <c r="B40" s="2">
        <v>3119</v>
      </c>
      <c r="C40" s="24">
        <v>5137</v>
      </c>
      <c r="D40" s="18">
        <v>10900</v>
      </c>
      <c r="E40" s="2">
        <v>103100077</v>
      </c>
      <c r="F40" s="24" t="s">
        <v>61</v>
      </c>
      <c r="G40" s="62">
        <v>0</v>
      </c>
      <c r="H40" s="77">
        <v>24.8</v>
      </c>
      <c r="I40" s="62">
        <v>24.71</v>
      </c>
      <c r="J40" s="246">
        <v>0</v>
      </c>
      <c r="K40" s="246">
        <f>I40/H40%</f>
        <v>99.63709677419355</v>
      </c>
      <c r="N40" s="21"/>
    </row>
    <row r="41" spans="1:14" ht="12.75">
      <c r="A41" s="24">
        <v>450</v>
      </c>
      <c r="B41" s="24">
        <v>3119</v>
      </c>
      <c r="C41" s="24">
        <v>5139</v>
      </c>
      <c r="D41" s="24">
        <v>10900</v>
      </c>
      <c r="E41" s="24">
        <v>103100077</v>
      </c>
      <c r="F41" s="24" t="s">
        <v>166</v>
      </c>
      <c r="G41" s="77">
        <v>0</v>
      </c>
      <c r="H41" s="77">
        <v>0.5</v>
      </c>
      <c r="I41" s="77">
        <v>0.48</v>
      </c>
      <c r="J41" s="77">
        <v>0</v>
      </c>
      <c r="K41" s="77">
        <f>I41/H41%</f>
        <v>96</v>
      </c>
      <c r="N41" s="551"/>
    </row>
    <row r="42" spans="1:14" ht="12.75">
      <c r="A42" s="24">
        <v>450</v>
      </c>
      <c r="B42" s="24">
        <v>3119</v>
      </c>
      <c r="C42" s="24">
        <v>5136</v>
      </c>
      <c r="D42" s="24">
        <v>10900</v>
      </c>
      <c r="E42" s="2">
        <v>103100077</v>
      </c>
      <c r="F42" s="2" t="s">
        <v>115</v>
      </c>
      <c r="G42" s="77">
        <v>0</v>
      </c>
      <c r="H42" s="77">
        <v>4.9</v>
      </c>
      <c r="I42" s="77">
        <v>4.88</v>
      </c>
      <c r="J42" s="77">
        <v>0</v>
      </c>
      <c r="K42" s="246">
        <f>I42/H42%</f>
        <v>99.59183673469387</v>
      </c>
      <c r="N42" s="21"/>
    </row>
    <row r="43" spans="1:11" ht="13.5" thickBot="1">
      <c r="A43" s="751" t="s">
        <v>523</v>
      </c>
      <c r="B43" s="752"/>
      <c r="C43" s="752"/>
      <c r="D43" s="752"/>
      <c r="E43" s="752"/>
      <c r="F43" s="753"/>
      <c r="G43" s="542">
        <f>SUM(G37:G42)</f>
        <v>0</v>
      </c>
      <c r="H43" s="542">
        <f>SUM(H37:H42)</f>
        <v>35.9</v>
      </c>
      <c r="I43" s="542">
        <f>SUM(I37:I42)</f>
        <v>35.65</v>
      </c>
      <c r="J43" s="552">
        <v>0</v>
      </c>
      <c r="K43" s="542">
        <f t="shared" si="2"/>
        <v>99.30362116991644</v>
      </c>
    </row>
    <row r="44" spans="1:11" ht="13.5" thickBot="1">
      <c r="A44" s="733" t="s">
        <v>276</v>
      </c>
      <c r="B44" s="734"/>
      <c r="C44" s="734"/>
      <c r="D44" s="734"/>
      <c r="E44" s="734"/>
      <c r="F44" s="735"/>
      <c r="G44" s="385">
        <f>G36+G43</f>
        <v>0</v>
      </c>
      <c r="H44" s="385">
        <f>H36+H43</f>
        <v>156.29999999999998</v>
      </c>
      <c r="I44" s="385">
        <f>I36+I43</f>
        <v>113.91</v>
      </c>
      <c r="J44" s="517">
        <v>0</v>
      </c>
      <c r="K44" s="334">
        <f t="shared" si="2"/>
        <v>72.87907869481766</v>
      </c>
    </row>
    <row r="45" spans="1:11" ht="13.5" thickBot="1">
      <c r="A45" s="539"/>
      <c r="B45" s="539"/>
      <c r="C45" s="539"/>
      <c r="D45" s="539"/>
      <c r="E45" s="539"/>
      <c r="F45" s="539"/>
      <c r="G45" s="336"/>
      <c r="H45" s="336"/>
      <c r="I45" s="336"/>
      <c r="J45" s="336"/>
      <c r="K45" s="336"/>
    </row>
    <row r="46" spans="1:11" ht="13.5" thickBot="1">
      <c r="A46" s="733" t="s">
        <v>488</v>
      </c>
      <c r="B46" s="734"/>
      <c r="C46" s="734"/>
      <c r="D46" s="734"/>
      <c r="E46" s="734"/>
      <c r="F46" s="754"/>
      <c r="G46" s="333">
        <f>G16+G30+G44</f>
        <v>0</v>
      </c>
      <c r="H46" s="333">
        <f>H16+H30+H44</f>
        <v>3144.4000000000005</v>
      </c>
      <c r="I46" s="333">
        <f>I16+I30+I44</f>
        <v>2265.5299999999997</v>
      </c>
      <c r="J46" s="334">
        <v>0</v>
      </c>
      <c r="K46" s="334">
        <f>I46/H46%</f>
        <v>72.04967561378957</v>
      </c>
    </row>
    <row r="47" spans="1:11" ht="12.75">
      <c r="A47" s="539"/>
      <c r="B47" s="539"/>
      <c r="C47" s="539"/>
      <c r="D47" s="539"/>
      <c r="E47" s="539"/>
      <c r="F47" s="539"/>
      <c r="G47" s="336"/>
      <c r="H47" s="336"/>
      <c r="I47" s="336"/>
      <c r="J47" s="336"/>
      <c r="K47" s="336"/>
    </row>
    <row r="48" spans="1:11" ht="12.75">
      <c r="A48" s="539"/>
      <c r="B48" s="539"/>
      <c r="C48" s="539"/>
      <c r="D48" s="539"/>
      <c r="E48" s="539"/>
      <c r="F48" s="539"/>
      <c r="G48" s="336"/>
      <c r="H48" s="336"/>
      <c r="I48" s="336"/>
      <c r="J48" s="336"/>
      <c r="K48" s="336"/>
    </row>
    <row r="49" spans="1:11" ht="12.75">
      <c r="A49" s="46" t="s">
        <v>655</v>
      </c>
      <c r="B49" s="21"/>
      <c r="C49" s="21"/>
      <c r="D49" s="21"/>
      <c r="E49" s="21"/>
      <c r="F49" s="21"/>
      <c r="G49" s="21"/>
      <c r="H49" s="21"/>
      <c r="I49" s="21"/>
      <c r="J49" s="21"/>
      <c r="K49" s="21"/>
    </row>
    <row r="50" spans="1:11" ht="84" customHeight="1">
      <c r="A50" s="723" t="s">
        <v>1070</v>
      </c>
      <c r="B50" s="723"/>
      <c r="C50" s="723"/>
      <c r="D50" s="723"/>
      <c r="E50" s="723"/>
      <c r="F50" s="723"/>
      <c r="G50" s="723"/>
      <c r="H50" s="723"/>
      <c r="I50" s="723"/>
      <c r="J50" s="723"/>
      <c r="K50" s="723"/>
    </row>
    <row r="51" spans="1:11" ht="12.75">
      <c r="A51" s="21"/>
      <c r="B51" s="21"/>
      <c r="C51" s="21"/>
      <c r="D51" s="21"/>
      <c r="E51" s="21"/>
      <c r="F51" s="21"/>
      <c r="G51" s="693"/>
      <c r="H51" s="693"/>
      <c r="I51" s="694"/>
      <c r="J51" s="21"/>
      <c r="K51" s="21"/>
    </row>
    <row r="52" spans="1:11" ht="12.75">
      <c r="A52" s="21"/>
      <c r="B52" s="21"/>
      <c r="C52" s="21"/>
      <c r="D52" s="21"/>
      <c r="E52" s="21"/>
      <c r="F52" s="21"/>
      <c r="G52" s="21"/>
      <c r="H52" s="21"/>
      <c r="I52" s="21"/>
      <c r="J52" s="21"/>
      <c r="K52" s="21"/>
    </row>
    <row r="53" spans="1:11" ht="12.75">
      <c r="A53" s="21"/>
      <c r="B53" s="21"/>
      <c r="C53" s="21"/>
      <c r="D53" s="21"/>
      <c r="E53" s="21"/>
      <c r="F53" s="21"/>
      <c r="G53" s="21"/>
      <c r="H53" s="21"/>
      <c r="I53" s="21"/>
      <c r="J53" s="21"/>
      <c r="K53" s="21"/>
    </row>
    <row r="54" spans="1:11" ht="12.75">
      <c r="A54" s="21"/>
      <c r="B54" s="21"/>
      <c r="C54" s="21"/>
      <c r="D54" s="21"/>
      <c r="E54" s="21"/>
      <c r="F54" s="21"/>
      <c r="G54" s="21"/>
      <c r="H54" s="21"/>
      <c r="I54" s="21"/>
      <c r="J54" s="21"/>
      <c r="K54" s="21"/>
    </row>
  </sheetData>
  <sheetProtection/>
  <mergeCells count="11">
    <mergeCell ref="A36:F36"/>
    <mergeCell ref="A43:F43"/>
    <mergeCell ref="A44:F44"/>
    <mergeCell ref="A46:F46"/>
    <mergeCell ref="A50:K50"/>
    <mergeCell ref="A8:F8"/>
    <mergeCell ref="A15:F15"/>
    <mergeCell ref="A16:F16"/>
    <mergeCell ref="A22:F22"/>
    <mergeCell ref="A29:F29"/>
    <mergeCell ref="A30:F30"/>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33.xml><?xml version="1.0" encoding="utf-8"?>
<worksheet xmlns="http://schemas.openxmlformats.org/spreadsheetml/2006/main" xmlns:r="http://schemas.openxmlformats.org/officeDocument/2006/relationships">
  <dimension ref="A1:M43"/>
  <sheetViews>
    <sheetView zoomScalePageLayoutView="0" workbookViewId="0" topLeftCell="A1">
      <selection activeCell="I27" sqref="I27:I35"/>
    </sheetView>
  </sheetViews>
  <sheetFormatPr defaultColWidth="9.00390625" defaultRowHeight="12.75"/>
  <cols>
    <col min="1" max="1" width="5.125" style="0" customWidth="1"/>
    <col min="2" max="2" width="6.50390625" style="0" customWidth="1"/>
    <col min="3" max="3" width="6.375" style="0" customWidth="1"/>
    <col min="4" max="4" width="8.00390625" style="0" customWidth="1"/>
    <col min="5" max="5" width="10.50390625" style="0" customWidth="1"/>
    <col min="6" max="6" width="42.12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21" t="s">
        <v>489</v>
      </c>
      <c r="B1" s="321"/>
      <c r="C1" s="21"/>
      <c r="D1" s="21"/>
      <c r="E1" s="21"/>
      <c r="F1" s="21"/>
      <c r="G1" s="21"/>
      <c r="H1" s="21"/>
      <c r="I1" s="21"/>
      <c r="J1" s="21"/>
      <c r="K1" s="21"/>
    </row>
    <row r="2" spans="1:11" ht="7.5" customHeight="1">
      <c r="A2" s="54"/>
      <c r="B2" s="21"/>
      <c r="C2" s="21"/>
      <c r="D2" s="21"/>
      <c r="E2" s="21"/>
      <c r="F2" s="21"/>
      <c r="G2" s="21"/>
      <c r="H2" s="21"/>
      <c r="I2" s="21"/>
      <c r="J2" s="21"/>
      <c r="K2" s="21"/>
    </row>
    <row r="3" spans="1:12" ht="13.5" thickBot="1">
      <c r="A3" s="43" t="s">
        <v>490</v>
      </c>
      <c r="B3" s="23"/>
      <c r="C3" s="23"/>
      <c r="D3" s="23"/>
      <c r="E3" s="23"/>
      <c r="F3" s="23"/>
      <c r="G3" s="66"/>
      <c r="H3" s="66"/>
      <c r="I3" s="66"/>
      <c r="J3" s="336"/>
      <c r="K3" s="336"/>
      <c r="L3" s="15"/>
    </row>
    <row r="4" spans="1:12" ht="13.5" customHeight="1" thickBot="1">
      <c r="A4" s="507" t="s">
        <v>224</v>
      </c>
      <c r="B4" s="507" t="s">
        <v>225</v>
      </c>
      <c r="C4" s="507" t="s">
        <v>34</v>
      </c>
      <c r="D4" s="507" t="s">
        <v>269</v>
      </c>
      <c r="E4" s="507" t="s">
        <v>270</v>
      </c>
      <c r="F4" s="507" t="s">
        <v>271</v>
      </c>
      <c r="G4" s="507" t="s">
        <v>241</v>
      </c>
      <c r="H4" s="508" t="s">
        <v>242</v>
      </c>
      <c r="I4" s="508" t="s">
        <v>243</v>
      </c>
      <c r="J4" s="508" t="s">
        <v>244</v>
      </c>
      <c r="K4" s="508" t="s">
        <v>245</v>
      </c>
      <c r="L4" s="15"/>
    </row>
    <row r="5" spans="1:12" ht="12.75">
      <c r="A5" s="529">
        <v>442</v>
      </c>
      <c r="B5" s="92">
        <v>3119</v>
      </c>
      <c r="C5" s="92">
        <v>5021</v>
      </c>
      <c r="D5" s="92">
        <v>2370288</v>
      </c>
      <c r="E5" s="6">
        <v>108100104</v>
      </c>
      <c r="F5" s="92" t="s">
        <v>203</v>
      </c>
      <c r="G5" s="67">
        <v>0</v>
      </c>
      <c r="H5" s="67"/>
      <c r="I5" s="67"/>
      <c r="J5" s="67">
        <v>0</v>
      </c>
      <c r="K5" s="446" t="e">
        <f>I5/H5%</f>
        <v>#DIV/0!</v>
      </c>
      <c r="L5" s="21"/>
    </row>
    <row r="6" spans="1:13" ht="12.75">
      <c r="A6" s="444">
        <v>442</v>
      </c>
      <c r="B6" s="24">
        <v>3119</v>
      </c>
      <c r="C6" s="24">
        <v>5031</v>
      </c>
      <c r="D6" s="92">
        <v>2370288</v>
      </c>
      <c r="E6" s="6">
        <v>108100104</v>
      </c>
      <c r="F6" s="24" t="s">
        <v>65</v>
      </c>
      <c r="G6" s="77">
        <v>0</v>
      </c>
      <c r="H6" s="77"/>
      <c r="I6" s="77"/>
      <c r="J6" s="67">
        <v>0</v>
      </c>
      <c r="K6" s="446" t="e">
        <f aca="true" t="shared" si="0" ref="K6:K13">I6/H6%</f>
        <v>#DIV/0!</v>
      </c>
      <c r="L6" s="21"/>
      <c r="M6" s="21"/>
    </row>
    <row r="7" spans="1:12" ht="12.75">
      <c r="A7" s="444">
        <v>442</v>
      </c>
      <c r="B7" s="24">
        <v>3119</v>
      </c>
      <c r="C7" s="24">
        <v>5032</v>
      </c>
      <c r="D7" s="92">
        <v>2370288</v>
      </c>
      <c r="E7" s="6">
        <v>108100104</v>
      </c>
      <c r="F7" s="24" t="s">
        <v>11</v>
      </c>
      <c r="G7" s="77">
        <v>0</v>
      </c>
      <c r="H7" s="77"/>
      <c r="I7" s="77"/>
      <c r="J7" s="67">
        <v>0</v>
      </c>
      <c r="K7" s="446" t="e">
        <f t="shared" si="0"/>
        <v>#DIV/0!</v>
      </c>
      <c r="L7" s="21"/>
    </row>
    <row r="8" spans="1:12" ht="12.75">
      <c r="A8" s="758" t="s">
        <v>483</v>
      </c>
      <c r="B8" s="745"/>
      <c r="C8" s="745"/>
      <c r="D8" s="745"/>
      <c r="E8" s="745"/>
      <c r="F8" s="750"/>
      <c r="G8" s="77">
        <v>0</v>
      </c>
      <c r="H8" s="77"/>
      <c r="I8" s="77"/>
      <c r="J8" s="67">
        <v>0</v>
      </c>
      <c r="K8" s="446" t="e">
        <f t="shared" si="0"/>
        <v>#DIV/0!</v>
      </c>
      <c r="L8" s="21"/>
    </row>
    <row r="9" spans="1:11" ht="12.75" hidden="1">
      <c r="A9" s="523">
        <v>450</v>
      </c>
      <c r="B9" s="6">
        <v>3119</v>
      </c>
      <c r="C9" s="36">
        <v>5137</v>
      </c>
      <c r="D9" s="92">
        <v>2370288</v>
      </c>
      <c r="E9" s="6">
        <v>108100104</v>
      </c>
      <c r="F9" s="2" t="s">
        <v>61</v>
      </c>
      <c r="G9" s="62">
        <v>0</v>
      </c>
      <c r="H9" s="62"/>
      <c r="I9" s="62"/>
      <c r="J9" s="295">
        <v>0</v>
      </c>
      <c r="K9" s="446" t="e">
        <f t="shared" si="0"/>
        <v>#DIV/0!</v>
      </c>
    </row>
    <row r="10" spans="1:11" ht="12.75">
      <c r="A10" s="528">
        <v>450</v>
      </c>
      <c r="B10" s="6">
        <v>3119</v>
      </c>
      <c r="C10" s="36">
        <v>5169</v>
      </c>
      <c r="D10" s="92">
        <v>2370288</v>
      </c>
      <c r="E10" s="6">
        <v>108100104</v>
      </c>
      <c r="F10" s="338" t="s">
        <v>24</v>
      </c>
      <c r="G10" s="62">
        <v>0</v>
      </c>
      <c r="H10" s="62"/>
      <c r="I10" s="62"/>
      <c r="J10" s="246">
        <v>0</v>
      </c>
      <c r="K10" s="446" t="e">
        <f t="shared" si="0"/>
        <v>#DIV/0!</v>
      </c>
    </row>
    <row r="11" spans="1:11" ht="12.75">
      <c r="A11" s="523">
        <v>450</v>
      </c>
      <c r="B11" s="6">
        <v>3119</v>
      </c>
      <c r="C11" s="36">
        <v>5175</v>
      </c>
      <c r="D11" s="92">
        <v>2370288</v>
      </c>
      <c r="E11" s="6">
        <v>108100104</v>
      </c>
      <c r="F11" s="338" t="s">
        <v>212</v>
      </c>
      <c r="G11" s="74">
        <v>0</v>
      </c>
      <c r="H11" s="74"/>
      <c r="I11" s="74"/>
      <c r="J11" s="246">
        <v>0</v>
      </c>
      <c r="K11" s="446" t="e">
        <f t="shared" si="0"/>
        <v>#DIV/0!</v>
      </c>
    </row>
    <row r="12" spans="1:11" ht="13.5" thickBot="1">
      <c r="A12" s="759" t="s">
        <v>484</v>
      </c>
      <c r="B12" s="760"/>
      <c r="C12" s="760"/>
      <c r="D12" s="760"/>
      <c r="E12" s="760"/>
      <c r="F12" s="746"/>
      <c r="G12" s="74">
        <f>SUM(G9:G11)</f>
        <v>0</v>
      </c>
      <c r="H12" s="74"/>
      <c r="I12" s="74"/>
      <c r="J12" s="234">
        <v>0</v>
      </c>
      <c r="K12" s="446" t="e">
        <f t="shared" si="0"/>
        <v>#DIV/0!</v>
      </c>
    </row>
    <row r="13" spans="1:11" ht="13.5" thickBot="1">
      <c r="A13" s="733" t="s">
        <v>276</v>
      </c>
      <c r="B13" s="734"/>
      <c r="C13" s="734"/>
      <c r="D13" s="734"/>
      <c r="E13" s="734"/>
      <c r="F13" s="735"/>
      <c r="G13" s="511">
        <f>G8+G12</f>
        <v>0</v>
      </c>
      <c r="H13" s="511">
        <f>H8+H12</f>
        <v>0</v>
      </c>
      <c r="I13" s="511">
        <f>I8+I12</f>
        <v>0</v>
      </c>
      <c r="J13" s="512">
        <v>0</v>
      </c>
      <c r="K13" s="513" t="e">
        <f t="shared" si="0"/>
        <v>#DIV/0!</v>
      </c>
    </row>
    <row r="14" spans="1:12" ht="15" customHeight="1" thickBot="1">
      <c r="A14" s="530" t="s">
        <v>491</v>
      </c>
      <c r="B14" s="514"/>
      <c r="C14" s="514"/>
      <c r="D14" s="514"/>
      <c r="E14" s="514"/>
      <c r="F14" s="514"/>
      <c r="G14" s="66"/>
      <c r="H14" s="66"/>
      <c r="I14" s="66"/>
      <c r="J14" s="336"/>
      <c r="K14" s="525"/>
      <c r="L14" s="15"/>
    </row>
    <row r="15" spans="1:12" ht="13.5" customHeight="1" thickBot="1">
      <c r="A15" s="507" t="s">
        <v>224</v>
      </c>
      <c r="B15" s="507" t="s">
        <v>225</v>
      </c>
      <c r="C15" s="507" t="s">
        <v>34</v>
      </c>
      <c r="D15" s="507" t="s">
        <v>269</v>
      </c>
      <c r="E15" s="507" t="s">
        <v>270</v>
      </c>
      <c r="F15" s="507" t="s">
        <v>271</v>
      </c>
      <c r="G15" s="507" t="s">
        <v>241</v>
      </c>
      <c r="H15" s="508" t="s">
        <v>242</v>
      </c>
      <c r="I15" s="508" t="s">
        <v>243</v>
      </c>
      <c r="J15" s="508" t="s">
        <v>244</v>
      </c>
      <c r="K15" s="508" t="s">
        <v>245</v>
      </c>
      <c r="L15" s="15"/>
    </row>
    <row r="16" spans="1:12" ht="12.75">
      <c r="A16" s="444">
        <v>442</v>
      </c>
      <c r="B16" s="24">
        <v>3119</v>
      </c>
      <c r="C16" s="24">
        <v>5021</v>
      </c>
      <c r="D16" s="24">
        <v>2370288</v>
      </c>
      <c r="E16" s="6">
        <v>108517050</v>
      </c>
      <c r="F16" s="24" t="s">
        <v>203</v>
      </c>
      <c r="G16" s="77">
        <v>0</v>
      </c>
      <c r="H16" s="77"/>
      <c r="I16" s="77"/>
      <c r="J16" s="67">
        <v>0</v>
      </c>
      <c r="K16" s="446" t="e">
        <f>I16/H16%</f>
        <v>#DIV/0!</v>
      </c>
      <c r="L16" s="21"/>
    </row>
    <row r="17" spans="1:12" ht="12.75">
      <c r="A17" s="444">
        <v>442</v>
      </c>
      <c r="B17" s="24">
        <v>3119</v>
      </c>
      <c r="C17" s="24">
        <v>5031</v>
      </c>
      <c r="D17" s="24">
        <v>2370288</v>
      </c>
      <c r="E17" s="6">
        <v>108517050</v>
      </c>
      <c r="F17" s="24" t="s">
        <v>65</v>
      </c>
      <c r="G17" s="77">
        <v>0</v>
      </c>
      <c r="H17" s="77"/>
      <c r="I17" s="77"/>
      <c r="J17" s="67">
        <v>0</v>
      </c>
      <c r="K17" s="446" t="e">
        <f aca="true" t="shared" si="1" ref="K17:K24">I17/H17%</f>
        <v>#DIV/0!</v>
      </c>
      <c r="L17" s="21"/>
    </row>
    <row r="18" spans="1:12" ht="12.75">
      <c r="A18" s="444">
        <v>442</v>
      </c>
      <c r="B18" s="24">
        <v>3119</v>
      </c>
      <c r="C18" s="24">
        <v>5032</v>
      </c>
      <c r="D18" s="24">
        <v>2370288</v>
      </c>
      <c r="E18" s="6">
        <v>108517050</v>
      </c>
      <c r="F18" s="24" t="s">
        <v>11</v>
      </c>
      <c r="G18" s="77">
        <v>0</v>
      </c>
      <c r="H18" s="77"/>
      <c r="I18" s="77"/>
      <c r="J18" s="77">
        <v>0</v>
      </c>
      <c r="K18" s="446" t="e">
        <f t="shared" si="1"/>
        <v>#DIV/0!</v>
      </c>
      <c r="L18" s="21"/>
    </row>
    <row r="19" spans="1:12" ht="12.75">
      <c r="A19" s="758" t="s">
        <v>485</v>
      </c>
      <c r="B19" s="745"/>
      <c r="C19" s="745"/>
      <c r="D19" s="745"/>
      <c r="E19" s="745"/>
      <c r="F19" s="750"/>
      <c r="G19" s="77">
        <v>0</v>
      </c>
      <c r="H19" s="77"/>
      <c r="I19" s="77"/>
      <c r="J19" s="77">
        <v>0</v>
      </c>
      <c r="K19" s="446" t="e">
        <f t="shared" si="1"/>
        <v>#DIV/0!</v>
      </c>
      <c r="L19" s="21"/>
    </row>
    <row r="20" spans="1:11" ht="12.75" hidden="1">
      <c r="A20" s="523">
        <v>450</v>
      </c>
      <c r="B20" s="6">
        <v>3119</v>
      </c>
      <c r="C20" s="36">
        <v>5137</v>
      </c>
      <c r="D20" s="92">
        <v>2370288</v>
      </c>
      <c r="E20" s="6">
        <v>108517050</v>
      </c>
      <c r="F20" s="2" t="s">
        <v>61</v>
      </c>
      <c r="G20" s="62">
        <v>0</v>
      </c>
      <c r="H20" s="62"/>
      <c r="I20" s="62"/>
      <c r="J20" s="295">
        <v>0</v>
      </c>
      <c r="K20" s="509" t="e">
        <f t="shared" si="1"/>
        <v>#DIV/0!</v>
      </c>
    </row>
    <row r="21" spans="1:11" ht="12.75">
      <c r="A21" s="523">
        <v>450</v>
      </c>
      <c r="B21" s="6">
        <v>3119</v>
      </c>
      <c r="C21" s="36">
        <v>5169</v>
      </c>
      <c r="D21" s="92">
        <v>2370288</v>
      </c>
      <c r="E21" s="6">
        <v>108517050</v>
      </c>
      <c r="F21" s="338" t="s">
        <v>24</v>
      </c>
      <c r="G21" s="62">
        <v>0</v>
      </c>
      <c r="H21" s="62"/>
      <c r="I21" s="62"/>
      <c r="J21" s="295">
        <v>0</v>
      </c>
      <c r="K21" s="509" t="e">
        <f t="shared" si="1"/>
        <v>#DIV/0!</v>
      </c>
    </row>
    <row r="22" spans="1:11" ht="12.75">
      <c r="A22" s="523">
        <v>450</v>
      </c>
      <c r="B22" s="6">
        <v>3119</v>
      </c>
      <c r="C22" s="36">
        <v>5175</v>
      </c>
      <c r="D22" s="92">
        <v>2370288</v>
      </c>
      <c r="E22" s="6">
        <v>108100077</v>
      </c>
      <c r="F22" s="338" t="s">
        <v>212</v>
      </c>
      <c r="G22" s="74">
        <v>0</v>
      </c>
      <c r="H22" s="74"/>
      <c r="I22" s="74"/>
      <c r="J22" s="246">
        <v>0</v>
      </c>
      <c r="K22" s="510" t="e">
        <f t="shared" si="1"/>
        <v>#DIV/0!</v>
      </c>
    </row>
    <row r="23" spans="1:12" ht="13.5" thickBot="1">
      <c r="A23" s="759" t="s">
        <v>486</v>
      </c>
      <c r="B23" s="760"/>
      <c r="C23" s="760"/>
      <c r="D23" s="760"/>
      <c r="E23" s="760"/>
      <c r="F23" s="746"/>
      <c r="G23" s="294">
        <f>SUM(G20:G22)</f>
        <v>0</v>
      </c>
      <c r="H23" s="294"/>
      <c r="I23" s="294"/>
      <c r="J23" s="331">
        <v>0</v>
      </c>
      <c r="K23" s="510" t="e">
        <f t="shared" si="1"/>
        <v>#DIV/0!</v>
      </c>
      <c r="L23" s="21"/>
    </row>
    <row r="24" spans="1:12" ht="13.5" thickBot="1">
      <c r="A24" s="733" t="s">
        <v>276</v>
      </c>
      <c r="B24" s="734"/>
      <c r="C24" s="734"/>
      <c r="D24" s="734"/>
      <c r="E24" s="734"/>
      <c r="F24" s="735"/>
      <c r="G24" s="515">
        <f>G19+G23</f>
        <v>0</v>
      </c>
      <c r="H24" s="515">
        <f>H19+H23</f>
        <v>0</v>
      </c>
      <c r="I24" s="515">
        <f>I19+I23</f>
        <v>0</v>
      </c>
      <c r="J24" s="515">
        <v>0</v>
      </c>
      <c r="K24" s="513" t="e">
        <f t="shared" si="1"/>
        <v>#DIV/0!</v>
      </c>
      <c r="L24" s="21"/>
    </row>
    <row r="25" spans="1:12" ht="15.75" customHeight="1" thickBot="1">
      <c r="A25" s="524" t="s">
        <v>487</v>
      </c>
      <c r="B25" s="23"/>
      <c r="C25" s="23"/>
      <c r="D25" s="23"/>
      <c r="E25" s="23"/>
      <c r="F25" s="23"/>
      <c r="G25" s="66"/>
      <c r="H25" s="66"/>
      <c r="I25" s="66"/>
      <c r="J25" s="336"/>
      <c r="K25" s="525"/>
      <c r="L25" s="15"/>
    </row>
    <row r="26" spans="1:12" ht="13.5" customHeight="1" thickBot="1">
      <c r="A26" s="507" t="s">
        <v>224</v>
      </c>
      <c r="B26" s="507" t="s">
        <v>225</v>
      </c>
      <c r="C26" s="507" t="s">
        <v>34</v>
      </c>
      <c r="D26" s="507" t="s">
        <v>269</v>
      </c>
      <c r="E26" s="507" t="s">
        <v>270</v>
      </c>
      <c r="F26" s="507" t="s">
        <v>271</v>
      </c>
      <c r="G26" s="507" t="s">
        <v>241</v>
      </c>
      <c r="H26" s="508" t="s">
        <v>242</v>
      </c>
      <c r="I26" s="508" t="s">
        <v>243</v>
      </c>
      <c r="J26" s="508" t="s">
        <v>244</v>
      </c>
      <c r="K26" s="508" t="s">
        <v>245</v>
      </c>
      <c r="L26" s="15"/>
    </row>
    <row r="27" spans="1:12" ht="13.5" customHeight="1">
      <c r="A27" s="526">
        <v>442</v>
      </c>
      <c r="B27" s="516">
        <v>3119</v>
      </c>
      <c r="C27" s="516">
        <v>5021</v>
      </c>
      <c r="D27" s="24">
        <v>2370288</v>
      </c>
      <c r="E27" s="6">
        <v>108100077</v>
      </c>
      <c r="F27" s="24" t="s">
        <v>203</v>
      </c>
      <c r="G27" s="77">
        <v>0</v>
      </c>
      <c r="H27" s="77"/>
      <c r="I27" s="77"/>
      <c r="J27" s="77">
        <v>0</v>
      </c>
      <c r="K27" s="527" t="e">
        <f aca="true" t="shared" si="2" ref="K27:K36">I27/H27%</f>
        <v>#DIV/0!</v>
      </c>
      <c r="L27" s="15"/>
    </row>
    <row r="28" spans="1:12" ht="12.75">
      <c r="A28" s="444">
        <v>442</v>
      </c>
      <c r="B28" s="24">
        <v>3119</v>
      </c>
      <c r="C28" s="24">
        <v>5031</v>
      </c>
      <c r="D28" s="24">
        <v>2370288</v>
      </c>
      <c r="E28" s="6">
        <v>108100077</v>
      </c>
      <c r="F28" s="24" t="s">
        <v>65</v>
      </c>
      <c r="G28" s="77">
        <v>0</v>
      </c>
      <c r="H28" s="77"/>
      <c r="I28" s="77"/>
      <c r="J28" s="67">
        <v>0</v>
      </c>
      <c r="K28" s="446" t="e">
        <f t="shared" si="2"/>
        <v>#DIV/0!</v>
      </c>
      <c r="L28" s="21"/>
    </row>
    <row r="29" spans="1:12" ht="12.75">
      <c r="A29" s="444">
        <v>442</v>
      </c>
      <c r="B29" s="24">
        <v>3119</v>
      </c>
      <c r="C29" s="24">
        <v>5032</v>
      </c>
      <c r="D29" s="24">
        <v>2370288</v>
      </c>
      <c r="E29" s="6">
        <v>108100077</v>
      </c>
      <c r="F29" s="24" t="s">
        <v>11</v>
      </c>
      <c r="G29" s="77">
        <v>0</v>
      </c>
      <c r="H29" s="77"/>
      <c r="I29" s="77"/>
      <c r="J29" s="67">
        <v>0</v>
      </c>
      <c r="K29" s="446" t="e">
        <f t="shared" si="2"/>
        <v>#DIV/0!</v>
      </c>
      <c r="L29" s="21"/>
    </row>
    <row r="30" spans="1:12" ht="12.75">
      <c r="A30" s="758" t="s">
        <v>485</v>
      </c>
      <c r="B30" s="745"/>
      <c r="C30" s="745"/>
      <c r="D30" s="745"/>
      <c r="E30" s="745"/>
      <c r="F30" s="750"/>
      <c r="G30" s="77">
        <f>SUM(G27:G29)</f>
        <v>0</v>
      </c>
      <c r="H30" s="77"/>
      <c r="I30" s="77"/>
      <c r="J30" s="67">
        <v>0</v>
      </c>
      <c r="K30" s="446" t="e">
        <f t="shared" si="2"/>
        <v>#DIV/0!</v>
      </c>
      <c r="L30" s="21"/>
    </row>
    <row r="31" spans="1:11" ht="12.75" hidden="1">
      <c r="A31" s="523">
        <v>450</v>
      </c>
      <c r="B31" s="6">
        <v>3119</v>
      </c>
      <c r="C31" s="36">
        <v>5137</v>
      </c>
      <c r="D31" s="92">
        <v>2370288</v>
      </c>
      <c r="E31" s="6">
        <v>108100077</v>
      </c>
      <c r="F31" s="2" t="s">
        <v>61</v>
      </c>
      <c r="G31" s="62">
        <v>0</v>
      </c>
      <c r="H31" s="62"/>
      <c r="I31" s="62"/>
      <c r="J31" s="295">
        <v>0</v>
      </c>
      <c r="K31" s="509" t="e">
        <f t="shared" si="2"/>
        <v>#DIV/0!</v>
      </c>
    </row>
    <row r="32" spans="1:11" ht="12.75">
      <c r="A32" s="523">
        <v>450</v>
      </c>
      <c r="B32" s="6">
        <v>3119</v>
      </c>
      <c r="C32" s="36">
        <v>5169</v>
      </c>
      <c r="D32" s="92">
        <v>2370288</v>
      </c>
      <c r="E32" s="6">
        <v>108100077</v>
      </c>
      <c r="F32" s="338" t="s">
        <v>24</v>
      </c>
      <c r="G32" s="62">
        <v>0</v>
      </c>
      <c r="H32" s="62"/>
      <c r="I32" s="62"/>
      <c r="J32" s="295">
        <v>0</v>
      </c>
      <c r="K32" s="509" t="e">
        <f t="shared" si="2"/>
        <v>#DIV/0!</v>
      </c>
    </row>
    <row r="33" spans="1:11" ht="12.75">
      <c r="A33" s="528">
        <v>450</v>
      </c>
      <c r="B33" s="6">
        <v>3119</v>
      </c>
      <c r="C33" s="36">
        <v>5168</v>
      </c>
      <c r="D33" s="92">
        <v>2370288</v>
      </c>
      <c r="E33" s="6">
        <v>108100077</v>
      </c>
      <c r="F33" s="2" t="s">
        <v>323</v>
      </c>
      <c r="G33" s="62">
        <v>0</v>
      </c>
      <c r="H33" s="62"/>
      <c r="I33" s="62"/>
      <c r="J33" s="246">
        <v>0</v>
      </c>
      <c r="K33" s="509" t="e">
        <f t="shared" si="2"/>
        <v>#DIV/0!</v>
      </c>
    </row>
    <row r="34" spans="1:11" ht="12.75">
      <c r="A34" s="523">
        <v>450</v>
      </c>
      <c r="B34" s="6">
        <v>3119</v>
      </c>
      <c r="C34" s="36">
        <v>5175</v>
      </c>
      <c r="D34" s="92">
        <v>2370288</v>
      </c>
      <c r="E34" s="6">
        <v>108100077</v>
      </c>
      <c r="F34" s="338" t="s">
        <v>212</v>
      </c>
      <c r="G34" s="62">
        <v>0</v>
      </c>
      <c r="H34" s="62"/>
      <c r="I34" s="62"/>
      <c r="J34" s="246">
        <v>0</v>
      </c>
      <c r="K34" s="509" t="e">
        <f t="shared" si="2"/>
        <v>#DIV/0!</v>
      </c>
    </row>
    <row r="35" spans="1:11" ht="13.5" thickBot="1">
      <c r="A35" s="762" t="s">
        <v>486</v>
      </c>
      <c r="B35" s="763"/>
      <c r="C35" s="763"/>
      <c r="D35" s="763"/>
      <c r="E35" s="763"/>
      <c r="F35" s="764"/>
      <c r="G35" s="62">
        <f>SUM(G31:G34)</f>
        <v>0</v>
      </c>
      <c r="H35" s="62"/>
      <c r="I35" s="62"/>
      <c r="J35" s="295">
        <v>0</v>
      </c>
      <c r="K35" s="509" t="e">
        <f t="shared" si="2"/>
        <v>#DIV/0!</v>
      </c>
    </row>
    <row r="36" spans="1:11" ht="13.5" thickBot="1">
      <c r="A36" s="755" t="s">
        <v>276</v>
      </c>
      <c r="B36" s="756"/>
      <c r="C36" s="756"/>
      <c r="D36" s="756"/>
      <c r="E36" s="756"/>
      <c r="F36" s="757"/>
      <c r="G36" s="385">
        <f>G30+G35</f>
        <v>0</v>
      </c>
      <c r="H36" s="385">
        <f>H30+H35</f>
        <v>0</v>
      </c>
      <c r="I36" s="385">
        <f>I30+I35</f>
        <v>0</v>
      </c>
      <c r="J36" s="517">
        <v>0</v>
      </c>
      <c r="K36" s="243" t="e">
        <f t="shared" si="2"/>
        <v>#DIV/0!</v>
      </c>
    </row>
    <row r="37" spans="1:11" ht="9" customHeight="1" thickBot="1">
      <c r="A37" s="518"/>
      <c r="B37" s="518"/>
      <c r="C37" s="518"/>
      <c r="D37" s="518"/>
      <c r="E37" s="518"/>
      <c r="F37" s="518"/>
      <c r="G37" s="336"/>
      <c r="H37" s="336"/>
      <c r="I37" s="336"/>
      <c r="J37" s="336"/>
      <c r="K37" s="269"/>
    </row>
    <row r="38" spans="1:11" ht="13.5" thickBot="1">
      <c r="A38" s="755" t="s">
        <v>488</v>
      </c>
      <c r="B38" s="756"/>
      <c r="C38" s="756"/>
      <c r="D38" s="756"/>
      <c r="E38" s="756"/>
      <c r="F38" s="761"/>
      <c r="G38" s="333">
        <f>G13+G24+G36</f>
        <v>0</v>
      </c>
      <c r="H38" s="333">
        <f>H13+H24+H36</f>
        <v>0</v>
      </c>
      <c r="I38" s="333">
        <f>I13+I24+I36</f>
        <v>0</v>
      </c>
      <c r="J38" s="334">
        <v>0</v>
      </c>
      <c r="K38" s="243" t="e">
        <f>I38/H38%</f>
        <v>#DIV/0!</v>
      </c>
    </row>
    <row r="39" spans="1:11" ht="9" customHeight="1">
      <c r="A39" s="518"/>
      <c r="B39" s="518"/>
      <c r="C39" s="518"/>
      <c r="D39" s="518"/>
      <c r="E39" s="518"/>
      <c r="F39" s="518"/>
      <c r="G39" s="336"/>
      <c r="H39" s="336"/>
      <c r="I39" s="336"/>
      <c r="J39" s="336"/>
      <c r="K39" s="269"/>
    </row>
    <row r="40" spans="1:11" ht="12.75">
      <c r="A40" s="46" t="s">
        <v>543</v>
      </c>
      <c r="B40" s="21"/>
      <c r="C40" s="21"/>
      <c r="D40" s="21"/>
      <c r="E40" s="21"/>
      <c r="F40" s="21"/>
      <c r="G40" s="380"/>
      <c r="H40" s="380"/>
      <c r="I40" s="380"/>
      <c r="J40" s="21"/>
      <c r="K40" s="21"/>
    </row>
    <row r="41" spans="1:11" ht="52.5" customHeight="1">
      <c r="A41" s="726" t="s">
        <v>507</v>
      </c>
      <c r="B41" s="726"/>
      <c r="C41" s="726"/>
      <c r="D41" s="726"/>
      <c r="E41" s="726"/>
      <c r="F41" s="726"/>
      <c r="G41" s="726"/>
      <c r="H41" s="726"/>
      <c r="I41" s="726"/>
      <c r="J41" s="726"/>
      <c r="K41" s="726"/>
    </row>
    <row r="42" spans="1:11" ht="12.75">
      <c r="A42" s="21"/>
      <c r="B42" s="21"/>
      <c r="C42" s="21"/>
      <c r="D42" s="21"/>
      <c r="E42" s="21"/>
      <c r="F42" s="21"/>
      <c r="G42" s="21"/>
      <c r="H42" s="21"/>
      <c r="I42" s="387"/>
      <c r="J42" s="21"/>
      <c r="K42" s="21"/>
    </row>
    <row r="43" spans="1:11" ht="12.75">
      <c r="A43" s="21"/>
      <c r="B43" s="21"/>
      <c r="C43" s="21"/>
      <c r="D43" s="21"/>
      <c r="E43" s="21"/>
      <c r="F43" s="21"/>
      <c r="G43" s="21"/>
      <c r="H43" s="21"/>
      <c r="I43" s="21"/>
      <c r="J43" s="21"/>
      <c r="K43" s="21"/>
    </row>
  </sheetData>
  <sheetProtection/>
  <mergeCells count="11">
    <mergeCell ref="A41:K41"/>
    <mergeCell ref="A23:F23"/>
    <mergeCell ref="A24:F24"/>
    <mergeCell ref="A30:F30"/>
    <mergeCell ref="A35:F35"/>
    <mergeCell ref="A36:F36"/>
    <mergeCell ref="A8:F8"/>
    <mergeCell ref="A12:F12"/>
    <mergeCell ref="A13:F13"/>
    <mergeCell ref="A19:F19"/>
    <mergeCell ref="A38:F38"/>
  </mergeCells>
  <printOptions/>
  <pageMargins left="0.7086614173228347" right="0.7086614173228347" top="0.5905511811023623" bottom="0.5905511811023623" header="0.31496062992125984" footer="0.31496062992125984"/>
  <pageSetup horizontalDpi="600" verticalDpi="600" orientation="landscape" paperSize="9" r:id="rId1"/>
  <headerFooter>
    <oddFooter>&amp;R&amp;P</oddFooter>
  </headerFooter>
</worksheet>
</file>

<file path=xl/worksheets/sheet34.xml><?xml version="1.0" encoding="utf-8"?>
<worksheet xmlns="http://schemas.openxmlformats.org/spreadsheetml/2006/main" xmlns:r="http://schemas.openxmlformats.org/officeDocument/2006/relationships">
  <dimension ref="A1:N55"/>
  <sheetViews>
    <sheetView zoomScalePageLayoutView="0" workbookViewId="0" topLeftCell="A34">
      <selection activeCell="N44" sqref="N44"/>
    </sheetView>
  </sheetViews>
  <sheetFormatPr defaultColWidth="9.00390625" defaultRowHeight="12.75"/>
  <cols>
    <col min="1" max="1" width="5.125" style="0" customWidth="1"/>
    <col min="2" max="2" width="6.50390625" style="0" customWidth="1"/>
    <col min="3" max="3" width="6.375" style="0" customWidth="1"/>
    <col min="4" max="4" width="8.00390625" style="0" customWidth="1"/>
    <col min="5" max="5" width="10.50390625" style="0" customWidth="1"/>
    <col min="6" max="6" width="42.125" style="0" customWidth="1"/>
    <col min="7" max="7" width="9.625" style="0" customWidth="1"/>
    <col min="8" max="8" width="8.625" style="0" customWidth="1"/>
    <col min="9" max="9" width="8.875" style="0" customWidth="1"/>
    <col min="10" max="10" width="8.00390625" style="0" customWidth="1"/>
    <col min="11" max="11" width="7.625" style="0" customWidth="1"/>
    <col min="12" max="12" width="8.875" style="0" hidden="1" customWidth="1"/>
  </cols>
  <sheetData>
    <row r="1" spans="1:11" ht="12.75">
      <c r="A1" s="321" t="s">
        <v>701</v>
      </c>
      <c r="B1" s="321"/>
      <c r="C1" s="21"/>
      <c r="D1" s="21"/>
      <c r="E1" s="21"/>
      <c r="F1" s="21"/>
      <c r="G1" s="21"/>
      <c r="H1" s="21"/>
      <c r="I1" s="21"/>
      <c r="J1" s="21"/>
      <c r="K1" s="21"/>
    </row>
    <row r="2" spans="1:11" ht="7.5" customHeight="1">
      <c r="A2" s="54"/>
      <c r="B2" s="21"/>
      <c r="C2" s="21"/>
      <c r="D2" s="21"/>
      <c r="E2" s="21"/>
      <c r="F2" s="21"/>
      <c r="G2" s="21"/>
      <c r="H2" s="21"/>
      <c r="I2" s="21"/>
      <c r="J2" s="21"/>
      <c r="K2" s="21"/>
    </row>
    <row r="3" spans="1:12" ht="13.5" thickBot="1">
      <c r="A3" s="43" t="s">
        <v>524</v>
      </c>
      <c r="B3" s="23"/>
      <c r="C3" s="23"/>
      <c r="D3" s="23"/>
      <c r="E3" s="23"/>
      <c r="F3" s="23"/>
      <c r="G3" s="66"/>
      <c r="H3" s="66"/>
      <c r="I3" s="66"/>
      <c r="J3" s="336"/>
      <c r="K3" s="336"/>
      <c r="L3" s="15"/>
    </row>
    <row r="4" spans="1:12" ht="13.5" customHeight="1" thickBot="1">
      <c r="A4" s="507" t="s">
        <v>224</v>
      </c>
      <c r="B4" s="507" t="s">
        <v>225</v>
      </c>
      <c r="C4" s="507" t="s">
        <v>34</v>
      </c>
      <c r="D4" s="507" t="s">
        <v>269</v>
      </c>
      <c r="E4" s="507" t="s">
        <v>270</v>
      </c>
      <c r="F4" s="507" t="s">
        <v>271</v>
      </c>
      <c r="G4" s="507" t="s">
        <v>241</v>
      </c>
      <c r="H4" s="508" t="s">
        <v>242</v>
      </c>
      <c r="I4" s="508" t="s">
        <v>243</v>
      </c>
      <c r="J4" s="508" t="s">
        <v>244</v>
      </c>
      <c r="K4" s="508" t="s">
        <v>245</v>
      </c>
      <c r="L4" s="15"/>
    </row>
    <row r="5" spans="1:12" ht="13.5" customHeight="1">
      <c r="A5" s="625">
        <v>442</v>
      </c>
      <c r="B5" s="625">
        <v>3119</v>
      </c>
      <c r="C5" s="625">
        <v>5021</v>
      </c>
      <c r="D5" s="625">
        <v>15556</v>
      </c>
      <c r="E5" s="625">
        <v>103133063</v>
      </c>
      <c r="F5" s="626" t="s">
        <v>203</v>
      </c>
      <c r="G5" s="296">
        <v>0</v>
      </c>
      <c r="H5" s="296">
        <v>236.1</v>
      </c>
      <c r="I5" s="296">
        <v>235.52</v>
      </c>
      <c r="J5" s="296">
        <v>0</v>
      </c>
      <c r="K5" s="296">
        <f>I5/H5%</f>
        <v>99.75434138077087</v>
      </c>
      <c r="L5" s="15"/>
    </row>
    <row r="6" spans="1:12" ht="12.75">
      <c r="A6" s="24">
        <v>442</v>
      </c>
      <c r="B6" s="24">
        <v>3119</v>
      </c>
      <c r="C6" s="24">
        <v>5031</v>
      </c>
      <c r="D6" s="516">
        <v>15556</v>
      </c>
      <c r="E6" s="2">
        <v>103133063</v>
      </c>
      <c r="F6" s="24" t="s">
        <v>65</v>
      </c>
      <c r="G6" s="77">
        <v>0</v>
      </c>
      <c r="H6" s="77">
        <v>9.2</v>
      </c>
      <c r="I6" s="77">
        <v>9.21</v>
      </c>
      <c r="J6" s="67">
        <v>0</v>
      </c>
      <c r="K6" s="67">
        <f aca="true" t="shared" si="0" ref="K6:K16">I6/H6%</f>
        <v>100.10869565217392</v>
      </c>
      <c r="L6" s="21"/>
    </row>
    <row r="7" spans="1:12" ht="12.75">
      <c r="A7" s="24">
        <v>442</v>
      </c>
      <c r="B7" s="24">
        <v>3119</v>
      </c>
      <c r="C7" s="24">
        <v>5032</v>
      </c>
      <c r="D7" s="516">
        <v>15556</v>
      </c>
      <c r="E7" s="2">
        <v>103133063</v>
      </c>
      <c r="F7" s="24" t="s">
        <v>11</v>
      </c>
      <c r="G7" s="77">
        <v>0</v>
      </c>
      <c r="H7" s="77">
        <v>3.4</v>
      </c>
      <c r="I7" s="77">
        <v>3.34</v>
      </c>
      <c r="J7" s="77">
        <v>0</v>
      </c>
      <c r="K7" s="67">
        <f t="shared" si="0"/>
        <v>98.23529411764704</v>
      </c>
      <c r="L7" s="21"/>
    </row>
    <row r="8" spans="1:12" ht="12.75">
      <c r="A8" s="765" t="s">
        <v>483</v>
      </c>
      <c r="B8" s="765"/>
      <c r="C8" s="765"/>
      <c r="D8" s="765"/>
      <c r="E8" s="765"/>
      <c r="F8" s="765"/>
      <c r="G8" s="77">
        <f>SUM(G5:G7)</f>
        <v>0</v>
      </c>
      <c r="H8" s="77">
        <f>SUM(H5:H7)</f>
        <v>248.7</v>
      </c>
      <c r="I8" s="77">
        <f>SUM(I5:I7)</f>
        <v>248.07000000000002</v>
      </c>
      <c r="J8" s="67">
        <v>0</v>
      </c>
      <c r="K8" s="67">
        <f t="shared" si="0"/>
        <v>99.74668275030157</v>
      </c>
      <c r="L8" s="21"/>
    </row>
    <row r="9" spans="1:12" ht="12.75">
      <c r="A9" s="546">
        <v>449</v>
      </c>
      <c r="B9" s="546">
        <v>3119</v>
      </c>
      <c r="C9" s="546">
        <v>5021</v>
      </c>
      <c r="D9" s="516">
        <v>15556</v>
      </c>
      <c r="E9" s="546">
        <v>103133063</v>
      </c>
      <c r="F9" s="24" t="s">
        <v>203</v>
      </c>
      <c r="G9" s="77">
        <v>0</v>
      </c>
      <c r="H9" s="77">
        <v>3.6</v>
      </c>
      <c r="I9" s="77">
        <v>3.51</v>
      </c>
      <c r="J9" s="67">
        <v>0</v>
      </c>
      <c r="K9" s="67">
        <f t="shared" si="0"/>
        <v>97.49999999999999</v>
      </c>
      <c r="L9" s="21"/>
    </row>
    <row r="10" spans="1:14" ht="12.75">
      <c r="A10" s="546">
        <v>450</v>
      </c>
      <c r="B10" s="546">
        <v>3119</v>
      </c>
      <c r="C10" s="546">
        <v>5167</v>
      </c>
      <c r="D10" s="516">
        <v>15556</v>
      </c>
      <c r="E10" s="2">
        <v>103133063</v>
      </c>
      <c r="F10" s="338" t="s">
        <v>74</v>
      </c>
      <c r="G10" s="62">
        <v>0</v>
      </c>
      <c r="H10" s="77">
        <v>0.4</v>
      </c>
      <c r="I10" s="62">
        <v>0</v>
      </c>
      <c r="J10" s="246">
        <v>0</v>
      </c>
      <c r="K10" s="67">
        <f t="shared" si="0"/>
        <v>0</v>
      </c>
      <c r="L10" s="21"/>
      <c r="N10" s="21"/>
    </row>
    <row r="11" spans="1:14" ht="12.75">
      <c r="A11" s="18">
        <v>450</v>
      </c>
      <c r="B11" s="2">
        <v>3119</v>
      </c>
      <c r="C11" s="24">
        <v>5175</v>
      </c>
      <c r="D11" s="516">
        <v>15556</v>
      </c>
      <c r="E11" s="2">
        <v>103133063</v>
      </c>
      <c r="F11" s="338" t="s">
        <v>212</v>
      </c>
      <c r="G11" s="62">
        <v>0</v>
      </c>
      <c r="H11" s="77">
        <v>2.7</v>
      </c>
      <c r="I11" s="62">
        <v>1.28</v>
      </c>
      <c r="J11" s="246">
        <v>0</v>
      </c>
      <c r="K11" s="67">
        <f t="shared" si="0"/>
        <v>47.407407407407405</v>
      </c>
      <c r="N11" s="21"/>
    </row>
    <row r="12" spans="1:14" ht="12.75">
      <c r="A12" s="24">
        <v>450</v>
      </c>
      <c r="B12" s="24">
        <v>3119</v>
      </c>
      <c r="C12" s="24">
        <v>5168</v>
      </c>
      <c r="D12" s="516">
        <v>15556</v>
      </c>
      <c r="E12" s="24">
        <v>103133063</v>
      </c>
      <c r="F12" s="2" t="s">
        <v>323</v>
      </c>
      <c r="G12" s="77">
        <v>0</v>
      </c>
      <c r="H12" s="77">
        <v>5.9</v>
      </c>
      <c r="I12" s="77">
        <v>5.85</v>
      </c>
      <c r="J12" s="77">
        <v>0</v>
      </c>
      <c r="K12" s="77">
        <f t="shared" si="0"/>
        <v>99.15254237288134</v>
      </c>
      <c r="N12" s="21"/>
    </row>
    <row r="13" spans="1:14" ht="12.75">
      <c r="A13" s="24">
        <v>450</v>
      </c>
      <c r="B13" s="24">
        <v>3119</v>
      </c>
      <c r="C13" s="24">
        <v>5139</v>
      </c>
      <c r="D13" s="516">
        <v>15556</v>
      </c>
      <c r="E13" s="516">
        <v>103133063</v>
      </c>
      <c r="F13" s="24" t="s">
        <v>166</v>
      </c>
      <c r="G13" s="77">
        <v>0</v>
      </c>
      <c r="H13" s="77">
        <v>1.3</v>
      </c>
      <c r="I13" s="77">
        <v>0</v>
      </c>
      <c r="J13" s="77">
        <v>0</v>
      </c>
      <c r="K13" s="77">
        <f t="shared" si="0"/>
        <v>0</v>
      </c>
      <c r="N13" s="21"/>
    </row>
    <row r="14" spans="1:14" ht="12.75">
      <c r="A14" s="24">
        <v>450</v>
      </c>
      <c r="B14" s="24">
        <v>3119</v>
      </c>
      <c r="C14" s="24">
        <v>5901</v>
      </c>
      <c r="D14" s="516">
        <v>15556</v>
      </c>
      <c r="E14" s="516">
        <v>103133063</v>
      </c>
      <c r="F14" s="2" t="s">
        <v>208</v>
      </c>
      <c r="G14" s="77">
        <v>0</v>
      </c>
      <c r="H14" s="77">
        <v>261.1</v>
      </c>
      <c r="I14" s="77">
        <v>0</v>
      </c>
      <c r="J14" s="77">
        <v>0</v>
      </c>
      <c r="K14" s="246">
        <f t="shared" si="0"/>
        <v>0</v>
      </c>
      <c r="N14" s="21"/>
    </row>
    <row r="15" spans="1:11" ht="13.5" thickBot="1">
      <c r="A15" s="747" t="s">
        <v>521</v>
      </c>
      <c r="B15" s="748"/>
      <c r="C15" s="748"/>
      <c r="D15" s="748"/>
      <c r="E15" s="748"/>
      <c r="F15" s="749"/>
      <c r="G15" s="547">
        <f>SUM(G9:G14)</f>
        <v>0</v>
      </c>
      <c r="H15" s="547">
        <f>SUM(H9:H14)</f>
        <v>275</v>
      </c>
      <c r="I15" s="547">
        <f>SUM(I9:I14)</f>
        <v>10.64</v>
      </c>
      <c r="J15" s="548">
        <v>0</v>
      </c>
      <c r="K15" s="548">
        <f t="shared" si="0"/>
        <v>3.869090909090909</v>
      </c>
    </row>
    <row r="16" spans="1:11" ht="13.5" thickBot="1">
      <c r="A16" s="733" t="s">
        <v>276</v>
      </c>
      <c r="B16" s="734"/>
      <c r="C16" s="734"/>
      <c r="D16" s="734"/>
      <c r="E16" s="734"/>
      <c r="F16" s="735"/>
      <c r="G16" s="549">
        <f>G8+G15</f>
        <v>0</v>
      </c>
      <c r="H16" s="549">
        <f>H8+H15</f>
        <v>523.7</v>
      </c>
      <c r="I16" s="549">
        <f>I8+I15</f>
        <v>258.71000000000004</v>
      </c>
      <c r="J16" s="550">
        <v>0</v>
      </c>
      <c r="K16" s="241">
        <f t="shared" si="0"/>
        <v>49.40042008783655</v>
      </c>
    </row>
    <row r="17" spans="1:12" ht="15" customHeight="1" thickBot="1">
      <c r="A17" s="43" t="s">
        <v>522</v>
      </c>
      <c r="B17" s="23"/>
      <c r="C17" s="23"/>
      <c r="D17" s="23"/>
      <c r="E17" s="23"/>
      <c r="F17" s="23"/>
      <c r="G17" s="66"/>
      <c r="H17" s="66"/>
      <c r="I17" s="66"/>
      <c r="J17" s="336"/>
      <c r="K17" s="336"/>
      <c r="L17" s="15"/>
    </row>
    <row r="18" spans="1:12" ht="13.5" customHeight="1" thickBot="1">
      <c r="A18" s="507" t="s">
        <v>224</v>
      </c>
      <c r="B18" s="507" t="s">
        <v>225</v>
      </c>
      <c r="C18" s="507" t="s">
        <v>34</v>
      </c>
      <c r="D18" s="507" t="s">
        <v>269</v>
      </c>
      <c r="E18" s="507" t="s">
        <v>270</v>
      </c>
      <c r="F18" s="507" t="s">
        <v>271</v>
      </c>
      <c r="G18" s="507" t="s">
        <v>241</v>
      </c>
      <c r="H18" s="508" t="s">
        <v>242</v>
      </c>
      <c r="I18" s="508" t="s">
        <v>243</v>
      </c>
      <c r="J18" s="508" t="s">
        <v>244</v>
      </c>
      <c r="K18" s="508" t="s">
        <v>245</v>
      </c>
      <c r="L18" s="15"/>
    </row>
    <row r="19" spans="1:12" ht="13.5" customHeight="1">
      <c r="A19" s="625">
        <v>442</v>
      </c>
      <c r="B19" s="625">
        <v>3119</v>
      </c>
      <c r="C19" s="625">
        <v>5021</v>
      </c>
      <c r="D19" s="625">
        <v>15556</v>
      </c>
      <c r="E19" s="625">
        <v>103533063</v>
      </c>
      <c r="F19" s="626" t="s">
        <v>203</v>
      </c>
      <c r="G19" s="296">
        <v>0</v>
      </c>
      <c r="H19" s="296">
        <v>262.4</v>
      </c>
      <c r="I19" s="296">
        <v>261.69</v>
      </c>
      <c r="J19" s="296">
        <v>0</v>
      </c>
      <c r="K19" s="296">
        <f aca="true" t="shared" si="1" ref="K19:K30">I19/H19%</f>
        <v>99.72942073170734</v>
      </c>
      <c r="L19" s="15"/>
    </row>
    <row r="20" spans="1:12" ht="12.75">
      <c r="A20" s="24">
        <v>442</v>
      </c>
      <c r="B20" s="24">
        <v>3119</v>
      </c>
      <c r="C20" s="24">
        <v>5031</v>
      </c>
      <c r="D20" s="516">
        <v>15556</v>
      </c>
      <c r="E20" s="2">
        <v>103533063</v>
      </c>
      <c r="F20" s="24" t="s">
        <v>65</v>
      </c>
      <c r="G20" s="77">
        <v>0</v>
      </c>
      <c r="H20" s="77">
        <v>10.3</v>
      </c>
      <c r="I20" s="77">
        <v>10.24</v>
      </c>
      <c r="J20" s="67">
        <v>0</v>
      </c>
      <c r="K20" s="67">
        <f t="shared" si="1"/>
        <v>99.41747572815534</v>
      </c>
      <c r="L20" s="21"/>
    </row>
    <row r="21" spans="1:12" ht="12.75">
      <c r="A21" s="24">
        <v>442</v>
      </c>
      <c r="B21" s="24">
        <v>3119</v>
      </c>
      <c r="C21" s="24">
        <v>5032</v>
      </c>
      <c r="D21" s="516">
        <v>15556</v>
      </c>
      <c r="E21" s="2">
        <v>103533063</v>
      </c>
      <c r="F21" s="24" t="s">
        <v>11</v>
      </c>
      <c r="G21" s="77">
        <v>0</v>
      </c>
      <c r="H21" s="77">
        <v>3.7</v>
      </c>
      <c r="I21" s="77">
        <v>3.72</v>
      </c>
      <c r="J21" s="77">
        <v>0</v>
      </c>
      <c r="K21" s="67">
        <f t="shared" si="1"/>
        <v>100.54054054054053</v>
      </c>
      <c r="L21" s="21"/>
    </row>
    <row r="22" spans="1:12" ht="12.75">
      <c r="A22" s="765" t="s">
        <v>485</v>
      </c>
      <c r="B22" s="765"/>
      <c r="C22" s="765"/>
      <c r="D22" s="765"/>
      <c r="E22" s="765"/>
      <c r="F22" s="765"/>
      <c r="G22" s="77">
        <f>SUM(G19:G21)</f>
        <v>0</v>
      </c>
      <c r="H22" s="77">
        <f>SUM(H19:H21)</f>
        <v>276.4</v>
      </c>
      <c r="I22" s="77">
        <f>SUM(I19:I21)</f>
        <v>275.65000000000003</v>
      </c>
      <c r="J22" s="77">
        <v>0</v>
      </c>
      <c r="K22" s="67">
        <f t="shared" si="1"/>
        <v>99.72865412445732</v>
      </c>
      <c r="L22" s="21"/>
    </row>
    <row r="23" spans="1:12" ht="12.75">
      <c r="A23" s="546">
        <v>449</v>
      </c>
      <c r="B23" s="546">
        <v>3119</v>
      </c>
      <c r="C23" s="546">
        <v>5021</v>
      </c>
      <c r="D23" s="516">
        <v>15556</v>
      </c>
      <c r="E23" s="546">
        <v>103533063</v>
      </c>
      <c r="F23" s="24" t="s">
        <v>203</v>
      </c>
      <c r="G23" s="77">
        <v>0</v>
      </c>
      <c r="H23" s="77">
        <v>3.9</v>
      </c>
      <c r="I23" s="77">
        <v>3.9</v>
      </c>
      <c r="J23" s="77">
        <v>0</v>
      </c>
      <c r="K23" s="67">
        <f t="shared" si="1"/>
        <v>100</v>
      </c>
      <c r="L23" s="21"/>
    </row>
    <row r="24" spans="1:14" ht="12.75">
      <c r="A24" s="546">
        <v>450</v>
      </c>
      <c r="B24" s="546">
        <v>3119</v>
      </c>
      <c r="C24" s="546">
        <v>5167</v>
      </c>
      <c r="D24" s="516">
        <v>15556</v>
      </c>
      <c r="E24" s="2">
        <v>103533063</v>
      </c>
      <c r="F24" s="338" t="s">
        <v>74</v>
      </c>
      <c r="G24" s="62">
        <v>0</v>
      </c>
      <c r="H24" s="77">
        <v>0.6</v>
      </c>
      <c r="I24" s="62">
        <v>0</v>
      </c>
      <c r="J24" s="246">
        <v>0</v>
      </c>
      <c r="K24" s="67">
        <f t="shared" si="1"/>
        <v>0</v>
      </c>
      <c r="L24" s="21"/>
      <c r="N24" s="21"/>
    </row>
    <row r="25" spans="1:14" ht="12.75">
      <c r="A25" s="18">
        <v>450</v>
      </c>
      <c r="B25" s="2">
        <v>3119</v>
      </c>
      <c r="C25" s="24">
        <v>5175</v>
      </c>
      <c r="D25" s="516">
        <v>15556</v>
      </c>
      <c r="E25" s="2">
        <v>103533063</v>
      </c>
      <c r="F25" s="338" t="s">
        <v>212</v>
      </c>
      <c r="G25" s="62">
        <v>0</v>
      </c>
      <c r="H25" s="77">
        <v>3</v>
      </c>
      <c r="I25" s="62">
        <v>1.43</v>
      </c>
      <c r="J25" s="246">
        <v>0</v>
      </c>
      <c r="K25" s="67">
        <f t="shared" si="1"/>
        <v>47.666666666666664</v>
      </c>
      <c r="N25" s="21"/>
    </row>
    <row r="26" spans="1:14" ht="12.75">
      <c r="A26" s="24">
        <v>450</v>
      </c>
      <c r="B26" s="24">
        <v>3119</v>
      </c>
      <c r="C26" s="24">
        <v>5168</v>
      </c>
      <c r="D26" s="516">
        <v>15556</v>
      </c>
      <c r="E26" s="24">
        <v>103533063</v>
      </c>
      <c r="F26" s="2" t="s">
        <v>323</v>
      </c>
      <c r="G26" s="77">
        <v>0</v>
      </c>
      <c r="H26" s="77">
        <v>6.5</v>
      </c>
      <c r="I26" s="77">
        <v>6.5</v>
      </c>
      <c r="J26" s="77">
        <v>0</v>
      </c>
      <c r="K26" s="77">
        <f t="shared" si="1"/>
        <v>100</v>
      </c>
      <c r="N26" s="21"/>
    </row>
    <row r="27" spans="1:14" ht="12.75">
      <c r="A27" s="24">
        <v>450</v>
      </c>
      <c r="B27" s="24">
        <v>3119</v>
      </c>
      <c r="C27" s="24">
        <v>5139</v>
      </c>
      <c r="D27" s="516">
        <v>15556</v>
      </c>
      <c r="E27" s="516">
        <v>103533063</v>
      </c>
      <c r="F27" s="24" t="s">
        <v>166</v>
      </c>
      <c r="G27" s="77">
        <v>0</v>
      </c>
      <c r="H27" s="77">
        <v>1.5</v>
      </c>
      <c r="I27" s="77">
        <v>0</v>
      </c>
      <c r="J27" s="77">
        <v>0</v>
      </c>
      <c r="K27" s="77">
        <f t="shared" si="1"/>
        <v>0</v>
      </c>
      <c r="N27" s="21"/>
    </row>
    <row r="28" spans="1:11" ht="12.75">
      <c r="A28" s="24">
        <v>450</v>
      </c>
      <c r="B28" s="24">
        <v>3119</v>
      </c>
      <c r="C28" s="24">
        <v>5901</v>
      </c>
      <c r="D28" s="516">
        <v>15556</v>
      </c>
      <c r="E28" s="516">
        <v>103533063</v>
      </c>
      <c r="F28" s="2" t="s">
        <v>208</v>
      </c>
      <c r="G28" s="77">
        <v>0</v>
      </c>
      <c r="H28" s="77">
        <v>289.9</v>
      </c>
      <c r="I28" s="77">
        <v>0</v>
      </c>
      <c r="J28" s="77">
        <v>0</v>
      </c>
      <c r="K28" s="246">
        <f t="shared" si="1"/>
        <v>0</v>
      </c>
    </row>
    <row r="29" spans="1:12" ht="13.5" thickBot="1">
      <c r="A29" s="747" t="s">
        <v>523</v>
      </c>
      <c r="B29" s="748"/>
      <c r="C29" s="748"/>
      <c r="D29" s="748"/>
      <c r="E29" s="748"/>
      <c r="F29" s="749"/>
      <c r="G29" s="330">
        <f>SUM(G23:G28)</f>
        <v>0</v>
      </c>
      <c r="H29" s="330">
        <f>SUM(H23:H28)</f>
        <v>305.4</v>
      </c>
      <c r="I29" s="330">
        <f>SUM(I23:I28)</f>
        <v>11.83</v>
      </c>
      <c r="J29" s="330">
        <v>0</v>
      </c>
      <c r="K29" s="548">
        <f t="shared" si="1"/>
        <v>3.8736083824492473</v>
      </c>
      <c r="L29" s="21"/>
    </row>
    <row r="30" spans="1:12" ht="13.5" thickBot="1">
      <c r="A30" s="733" t="s">
        <v>276</v>
      </c>
      <c r="B30" s="734"/>
      <c r="C30" s="734"/>
      <c r="D30" s="734"/>
      <c r="E30" s="734"/>
      <c r="F30" s="735"/>
      <c r="G30" s="385">
        <f>G22+G29</f>
        <v>0</v>
      </c>
      <c r="H30" s="385">
        <f>H22+H29</f>
        <v>581.8</v>
      </c>
      <c r="I30" s="385">
        <f>I22+I29</f>
        <v>287.48</v>
      </c>
      <c r="J30" s="385">
        <v>0</v>
      </c>
      <c r="K30" s="241">
        <f t="shared" si="1"/>
        <v>49.41216913028533</v>
      </c>
      <c r="L30" s="21"/>
    </row>
    <row r="31" spans="1:12" ht="15.75" customHeight="1" thickBot="1">
      <c r="A31" s="43" t="s">
        <v>487</v>
      </c>
      <c r="B31" s="23"/>
      <c r="C31" s="23"/>
      <c r="D31" s="23"/>
      <c r="E31" s="23"/>
      <c r="F31" s="23"/>
      <c r="G31" s="66"/>
      <c r="H31" s="66"/>
      <c r="I31" s="66"/>
      <c r="J31" s="336"/>
      <c r="K31" s="336"/>
      <c r="L31" s="15"/>
    </row>
    <row r="32" spans="1:12" ht="13.5" customHeight="1" thickBot="1">
      <c r="A32" s="507" t="s">
        <v>224</v>
      </c>
      <c r="B32" s="507" t="s">
        <v>225</v>
      </c>
      <c r="C32" s="507" t="s">
        <v>34</v>
      </c>
      <c r="D32" s="507" t="s">
        <v>269</v>
      </c>
      <c r="E32" s="507" t="s">
        <v>270</v>
      </c>
      <c r="F32" s="507" t="s">
        <v>271</v>
      </c>
      <c r="G32" s="507" t="s">
        <v>241</v>
      </c>
      <c r="H32" s="508" t="s">
        <v>242</v>
      </c>
      <c r="I32" s="508" t="s">
        <v>243</v>
      </c>
      <c r="J32" s="508" t="s">
        <v>244</v>
      </c>
      <c r="K32" s="508" t="s">
        <v>245</v>
      </c>
      <c r="L32" s="15"/>
    </row>
    <row r="33" spans="1:12" ht="13.5" customHeight="1">
      <c r="A33" s="545">
        <v>442</v>
      </c>
      <c r="B33" s="545">
        <v>3119</v>
      </c>
      <c r="C33" s="545">
        <v>5021</v>
      </c>
      <c r="D33" s="625">
        <v>15556</v>
      </c>
      <c r="E33" s="79">
        <v>103100077</v>
      </c>
      <c r="F33" s="93" t="s">
        <v>203</v>
      </c>
      <c r="G33" s="296">
        <v>0</v>
      </c>
      <c r="H33" s="296">
        <v>26.3</v>
      </c>
      <c r="I33" s="296">
        <v>26.17</v>
      </c>
      <c r="J33" s="296">
        <v>0</v>
      </c>
      <c r="K33" s="296">
        <f aca="true" t="shared" si="2" ref="K33:K45">I33/H33%</f>
        <v>99.50570342205323</v>
      </c>
      <c r="L33" s="15"/>
    </row>
    <row r="34" spans="1:12" ht="12.75">
      <c r="A34" s="24">
        <v>442</v>
      </c>
      <c r="B34" s="24">
        <v>3119</v>
      </c>
      <c r="C34" s="24">
        <v>5031</v>
      </c>
      <c r="D34" s="516">
        <v>15556</v>
      </c>
      <c r="E34" s="6">
        <v>103100077</v>
      </c>
      <c r="F34" s="24" t="s">
        <v>65</v>
      </c>
      <c r="G34" s="77">
        <v>0</v>
      </c>
      <c r="H34" s="77">
        <v>1</v>
      </c>
      <c r="I34" s="77">
        <v>1.02</v>
      </c>
      <c r="J34" s="67">
        <v>0</v>
      </c>
      <c r="K34" s="67">
        <f t="shared" si="2"/>
        <v>102</v>
      </c>
      <c r="L34" s="21"/>
    </row>
    <row r="35" spans="1:12" ht="12.75">
      <c r="A35" s="24">
        <v>442</v>
      </c>
      <c r="B35" s="24">
        <v>3119</v>
      </c>
      <c r="C35" s="24">
        <v>5032</v>
      </c>
      <c r="D35" s="655">
        <v>15556</v>
      </c>
      <c r="E35" s="6">
        <v>103100077</v>
      </c>
      <c r="F35" s="24" t="s">
        <v>11</v>
      </c>
      <c r="G35" s="77">
        <v>0</v>
      </c>
      <c r="H35" s="77">
        <v>0.4</v>
      </c>
      <c r="I35" s="77">
        <v>0.37</v>
      </c>
      <c r="J35" s="67">
        <v>0</v>
      </c>
      <c r="K35" s="67">
        <f t="shared" si="2"/>
        <v>92.5</v>
      </c>
      <c r="L35" s="21"/>
    </row>
    <row r="36" spans="1:12" ht="12.75">
      <c r="A36" s="744" t="s">
        <v>485</v>
      </c>
      <c r="B36" s="745"/>
      <c r="C36" s="745"/>
      <c r="D36" s="760"/>
      <c r="E36" s="745"/>
      <c r="F36" s="750"/>
      <c r="G36" s="77">
        <f>SUM(G33:G35)</f>
        <v>0</v>
      </c>
      <c r="H36" s="77">
        <f>SUM(H33:H35)</f>
        <v>27.7</v>
      </c>
      <c r="I36" s="77">
        <f>SUM(I33:I35)</f>
        <v>27.560000000000002</v>
      </c>
      <c r="J36" s="67">
        <v>0</v>
      </c>
      <c r="K36" s="67">
        <f t="shared" si="2"/>
        <v>99.49458483754515</v>
      </c>
      <c r="L36" s="21"/>
    </row>
    <row r="37" spans="1:12" ht="12.75">
      <c r="A37" s="553">
        <v>449</v>
      </c>
      <c r="B37" s="546">
        <v>3119</v>
      </c>
      <c r="C37" s="554">
        <v>5021</v>
      </c>
      <c r="D37" s="516">
        <v>15556</v>
      </c>
      <c r="E37" s="2">
        <v>103100077</v>
      </c>
      <c r="F37" s="24" t="s">
        <v>203</v>
      </c>
      <c r="G37" s="77">
        <v>0</v>
      </c>
      <c r="H37" s="77">
        <v>0.4</v>
      </c>
      <c r="I37" s="77">
        <v>0.39</v>
      </c>
      <c r="J37" s="77">
        <v>0</v>
      </c>
      <c r="K37" s="77">
        <f t="shared" si="2"/>
        <v>97.5</v>
      </c>
      <c r="L37" s="21"/>
    </row>
    <row r="38" spans="1:14" ht="12.75">
      <c r="A38" s="35">
        <v>450</v>
      </c>
      <c r="B38" s="6">
        <v>3119</v>
      </c>
      <c r="C38" s="36">
        <v>5167</v>
      </c>
      <c r="D38" s="656">
        <v>15556</v>
      </c>
      <c r="E38" s="6">
        <v>103100077</v>
      </c>
      <c r="F38" s="338" t="s">
        <v>74</v>
      </c>
      <c r="G38" s="62">
        <v>0</v>
      </c>
      <c r="H38" s="77">
        <v>0.1</v>
      </c>
      <c r="I38" s="62">
        <v>0</v>
      </c>
      <c r="J38" s="246">
        <v>0</v>
      </c>
      <c r="K38" s="67">
        <f t="shared" si="2"/>
        <v>0</v>
      </c>
      <c r="N38" s="21"/>
    </row>
    <row r="39" spans="1:14" ht="12.75">
      <c r="A39" s="18">
        <v>450</v>
      </c>
      <c r="B39" s="2">
        <v>3119</v>
      </c>
      <c r="C39" s="24">
        <v>5168</v>
      </c>
      <c r="D39" s="516">
        <v>15556</v>
      </c>
      <c r="E39" s="2">
        <v>103100077</v>
      </c>
      <c r="F39" s="2" t="s">
        <v>323</v>
      </c>
      <c r="G39" s="62">
        <v>0</v>
      </c>
      <c r="H39" s="77">
        <v>0.7</v>
      </c>
      <c r="I39" s="62">
        <v>0.65</v>
      </c>
      <c r="J39" s="246">
        <v>0</v>
      </c>
      <c r="K39" s="67">
        <f t="shared" si="2"/>
        <v>92.85714285714288</v>
      </c>
      <c r="N39" s="21"/>
    </row>
    <row r="40" spans="1:14" ht="12.75">
      <c r="A40" s="18">
        <v>450</v>
      </c>
      <c r="B40" s="2">
        <v>3119</v>
      </c>
      <c r="C40" s="24">
        <v>5175</v>
      </c>
      <c r="D40" s="656">
        <v>15556</v>
      </c>
      <c r="E40" s="2">
        <v>103100077</v>
      </c>
      <c r="F40" s="338" t="s">
        <v>212</v>
      </c>
      <c r="G40" s="62">
        <v>0</v>
      </c>
      <c r="H40" s="77">
        <v>0.3</v>
      </c>
      <c r="I40" s="62">
        <v>0.14</v>
      </c>
      <c r="J40" s="246">
        <v>0</v>
      </c>
      <c r="K40" s="246">
        <f>I40/H40%</f>
        <v>46.66666666666667</v>
      </c>
      <c r="N40" s="21"/>
    </row>
    <row r="41" spans="1:14" ht="12.75">
      <c r="A41" s="18">
        <v>450</v>
      </c>
      <c r="B41" s="2">
        <v>3119</v>
      </c>
      <c r="C41" s="24">
        <v>5901</v>
      </c>
      <c r="D41" s="516">
        <v>15556</v>
      </c>
      <c r="E41" s="2">
        <v>103100077</v>
      </c>
      <c r="F41" s="2" t="s">
        <v>208</v>
      </c>
      <c r="G41" s="62">
        <v>0</v>
      </c>
      <c r="H41" s="77">
        <v>28.8</v>
      </c>
      <c r="I41" s="62">
        <v>0</v>
      </c>
      <c r="J41" s="246">
        <v>0</v>
      </c>
      <c r="K41" s="246">
        <f>I41/H41%</f>
        <v>0</v>
      </c>
      <c r="N41" s="21"/>
    </row>
    <row r="42" spans="1:14" ht="12.75">
      <c r="A42" s="24">
        <v>450</v>
      </c>
      <c r="B42" s="24">
        <v>3119</v>
      </c>
      <c r="C42" s="24">
        <v>5139</v>
      </c>
      <c r="D42" s="655">
        <v>15556</v>
      </c>
      <c r="E42" s="24">
        <v>103100077</v>
      </c>
      <c r="F42" s="24" t="s">
        <v>166</v>
      </c>
      <c r="G42" s="77">
        <v>0</v>
      </c>
      <c r="H42" s="77">
        <v>0.2</v>
      </c>
      <c r="I42" s="77">
        <v>0</v>
      </c>
      <c r="J42" s="77">
        <v>0</v>
      </c>
      <c r="K42" s="77">
        <f>I42/H42%</f>
        <v>0</v>
      </c>
      <c r="N42" s="551"/>
    </row>
    <row r="43" spans="1:14" ht="12.75" hidden="1">
      <c r="A43" s="24">
        <v>450</v>
      </c>
      <c r="B43" s="24">
        <v>3119</v>
      </c>
      <c r="C43" s="24">
        <v>5136</v>
      </c>
      <c r="D43" s="545">
        <v>15556</v>
      </c>
      <c r="E43" s="2">
        <v>103100077</v>
      </c>
      <c r="F43" s="2" t="s">
        <v>115</v>
      </c>
      <c r="G43" s="77">
        <v>0</v>
      </c>
      <c r="H43" s="77"/>
      <c r="I43" s="77"/>
      <c r="J43" s="77">
        <v>0</v>
      </c>
      <c r="K43" s="246" t="e">
        <f>I43/H43%</f>
        <v>#DIV/0!</v>
      </c>
      <c r="N43" s="21"/>
    </row>
    <row r="44" spans="1:11" ht="13.5" thickBot="1">
      <c r="A44" s="751" t="s">
        <v>523</v>
      </c>
      <c r="B44" s="752"/>
      <c r="C44" s="752"/>
      <c r="D44" s="752"/>
      <c r="E44" s="752"/>
      <c r="F44" s="753"/>
      <c r="G44" s="542">
        <f>SUM(G37:G43)</f>
        <v>0</v>
      </c>
      <c r="H44" s="542">
        <f>SUM(H37:H43)</f>
        <v>30.5</v>
      </c>
      <c r="I44" s="542">
        <f>SUM(I37:I43)</f>
        <v>1.1800000000000002</v>
      </c>
      <c r="J44" s="552">
        <v>0</v>
      </c>
      <c r="K44" s="542">
        <f t="shared" si="2"/>
        <v>3.868852459016394</v>
      </c>
    </row>
    <row r="45" spans="1:11" ht="13.5" thickBot="1">
      <c r="A45" s="733" t="s">
        <v>276</v>
      </c>
      <c r="B45" s="734"/>
      <c r="C45" s="734"/>
      <c r="D45" s="734"/>
      <c r="E45" s="734"/>
      <c r="F45" s="735"/>
      <c r="G45" s="385">
        <f>G36+G44</f>
        <v>0</v>
      </c>
      <c r="H45" s="385">
        <f>H36+H44</f>
        <v>58.2</v>
      </c>
      <c r="I45" s="385">
        <f>I36+I44</f>
        <v>28.740000000000002</v>
      </c>
      <c r="J45" s="517">
        <v>0</v>
      </c>
      <c r="K45" s="334">
        <f t="shared" si="2"/>
        <v>49.38144329896907</v>
      </c>
    </row>
    <row r="46" spans="1:11" ht="13.5" thickBot="1">
      <c r="A46" s="539"/>
      <c r="B46" s="539"/>
      <c r="C46" s="539"/>
      <c r="D46" s="539"/>
      <c r="E46" s="539"/>
      <c r="F46" s="539"/>
      <c r="G46" s="336"/>
      <c r="H46" s="336"/>
      <c r="I46" s="336"/>
      <c r="J46" s="336"/>
      <c r="K46" s="336"/>
    </row>
    <row r="47" spans="1:11" ht="13.5" thickBot="1">
      <c r="A47" s="733" t="s">
        <v>488</v>
      </c>
      <c r="B47" s="734"/>
      <c r="C47" s="734"/>
      <c r="D47" s="734"/>
      <c r="E47" s="734"/>
      <c r="F47" s="754"/>
      <c r="G47" s="333">
        <f>G16+G30+G45</f>
        <v>0</v>
      </c>
      <c r="H47" s="333">
        <f>H16+H30+H45</f>
        <v>1163.7</v>
      </c>
      <c r="I47" s="333">
        <f>I16+I30+I45</f>
        <v>574.9300000000001</v>
      </c>
      <c r="J47" s="334">
        <v>0</v>
      </c>
      <c r="K47" s="334">
        <f>I47/H47%</f>
        <v>49.40534502019421</v>
      </c>
    </row>
    <row r="48" spans="1:11" ht="12.75">
      <c r="A48" s="539"/>
      <c r="B48" s="539"/>
      <c r="C48" s="539"/>
      <c r="D48" s="539"/>
      <c r="E48" s="539"/>
      <c r="F48" s="539"/>
      <c r="G48" s="336"/>
      <c r="H48" s="336"/>
      <c r="I48" s="336"/>
      <c r="J48" s="336"/>
      <c r="K48" s="336"/>
    </row>
    <row r="49" spans="1:11" ht="12.75">
      <c r="A49" s="539"/>
      <c r="B49" s="539"/>
      <c r="C49" s="539"/>
      <c r="D49" s="539"/>
      <c r="E49" s="539"/>
      <c r="F49" s="539"/>
      <c r="G49" s="336"/>
      <c r="H49" s="336"/>
      <c r="I49" s="336"/>
      <c r="J49" s="336"/>
      <c r="K49" s="336"/>
    </row>
    <row r="50" spans="1:11" ht="12.75">
      <c r="A50" s="46" t="s">
        <v>703</v>
      </c>
      <c r="B50" s="21"/>
      <c r="C50" s="21"/>
      <c r="D50" s="21"/>
      <c r="E50" s="21"/>
      <c r="F50" s="21"/>
      <c r="G50" s="21"/>
      <c r="H50" s="21"/>
      <c r="I50" s="21"/>
      <c r="J50" s="21"/>
      <c r="K50" s="21"/>
    </row>
    <row r="51" spans="1:11" ht="84" customHeight="1">
      <c r="A51" s="723" t="s">
        <v>1071</v>
      </c>
      <c r="B51" s="723"/>
      <c r="C51" s="723"/>
      <c r="D51" s="723"/>
      <c r="E51" s="723"/>
      <c r="F51" s="723"/>
      <c r="G51" s="723"/>
      <c r="H51" s="723"/>
      <c r="I51" s="723"/>
      <c r="J51" s="723"/>
      <c r="K51" s="723"/>
    </row>
    <row r="52" spans="1:11" ht="12.75">
      <c r="A52" s="21"/>
      <c r="B52" s="21"/>
      <c r="C52" s="21"/>
      <c r="D52" s="21"/>
      <c r="E52" s="21"/>
      <c r="F52" s="21"/>
      <c r="G52" s="693"/>
      <c r="H52" s="693"/>
      <c r="I52" s="694"/>
      <c r="J52" s="693"/>
      <c r="K52" s="21"/>
    </row>
    <row r="53" spans="1:11" ht="12.75">
      <c r="A53" s="21"/>
      <c r="B53" s="21"/>
      <c r="C53" s="21"/>
      <c r="D53" s="21"/>
      <c r="E53" s="21"/>
      <c r="F53" s="21"/>
      <c r="G53" s="21"/>
      <c r="H53" s="21"/>
      <c r="I53" s="21"/>
      <c r="J53" s="21"/>
      <c r="K53" s="21"/>
    </row>
    <row r="54" spans="1:11" ht="12.75">
      <c r="A54" s="21"/>
      <c r="B54" s="21"/>
      <c r="C54" s="21"/>
      <c r="D54" s="21"/>
      <c r="E54" s="21"/>
      <c r="F54" s="21"/>
      <c r="G54" s="21"/>
      <c r="H54" s="21"/>
      <c r="I54" s="21"/>
      <c r="J54" s="21"/>
      <c r="K54" s="21"/>
    </row>
    <row r="55" spans="1:11" ht="12.75">
      <c r="A55" s="21"/>
      <c r="B55" s="21"/>
      <c r="C55" s="21"/>
      <c r="D55" s="21"/>
      <c r="E55" s="21"/>
      <c r="F55" s="21"/>
      <c r="G55" s="21"/>
      <c r="H55" s="21"/>
      <c r="I55" s="21"/>
      <c r="J55" s="21"/>
      <c r="K55" s="21"/>
    </row>
  </sheetData>
  <sheetProtection/>
  <mergeCells count="11">
    <mergeCell ref="A36:F36"/>
    <mergeCell ref="A44:F44"/>
    <mergeCell ref="A45:F45"/>
    <mergeCell ref="A47:F47"/>
    <mergeCell ref="A51:K51"/>
    <mergeCell ref="A8:F8"/>
    <mergeCell ref="A15:F15"/>
    <mergeCell ref="A16:F16"/>
    <mergeCell ref="A22:F22"/>
    <mergeCell ref="A29:F29"/>
    <mergeCell ref="A30:F30"/>
  </mergeCells>
  <printOptions/>
  <pageMargins left="0.7086614173228347" right="0.7086614173228347" top="0.7874015748031497" bottom="0.7874015748031497" header="0.31496062992125984" footer="0.31496062992125984"/>
  <pageSetup horizontalDpi="600" verticalDpi="600" orientation="landscape" r:id="rId1"/>
  <headerFooter>
    <oddFooter>&amp;L&amp;A&amp;R&amp;P</oddFooter>
  </headerFooter>
</worksheet>
</file>

<file path=xl/worksheets/sheet35.xml><?xml version="1.0" encoding="utf-8"?>
<worksheet xmlns="http://schemas.openxmlformats.org/spreadsheetml/2006/main" xmlns:r="http://schemas.openxmlformats.org/officeDocument/2006/relationships">
  <dimension ref="A1:M30"/>
  <sheetViews>
    <sheetView zoomScalePageLayoutView="0" workbookViewId="0" topLeftCell="A1">
      <selection activeCell="H31" sqref="H31:H32"/>
    </sheetView>
  </sheetViews>
  <sheetFormatPr defaultColWidth="9.00390625" defaultRowHeight="12.75"/>
  <cols>
    <col min="1" max="1" width="4.875" style="0" customWidth="1"/>
    <col min="2" max="3" width="6.375" style="0" customWidth="1"/>
    <col min="4" max="4" width="6.00390625" style="0" customWidth="1"/>
    <col min="5" max="5" width="6.375" style="0" customWidth="1"/>
    <col min="6" max="6" width="37.50390625" style="0" customWidth="1"/>
    <col min="7" max="8" width="11.375" style="0" customWidth="1"/>
    <col min="9" max="9" width="17.125" style="0" customWidth="1"/>
  </cols>
  <sheetData>
    <row r="1" ht="26.25" customHeight="1" thickBot="1">
      <c r="A1" s="1" t="s">
        <v>275</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3">
        <v>646</v>
      </c>
      <c r="B3" s="2">
        <v>3319</v>
      </c>
      <c r="C3" s="2">
        <v>5139</v>
      </c>
      <c r="D3" s="2">
        <v>46</v>
      </c>
      <c r="E3" s="2">
        <v>0</v>
      </c>
      <c r="F3" s="2" t="s">
        <v>166</v>
      </c>
      <c r="G3" s="62">
        <v>85</v>
      </c>
      <c r="H3" s="62">
        <v>85</v>
      </c>
      <c r="I3" s="62">
        <v>77.76</v>
      </c>
      <c r="J3" s="234">
        <f aca="true" t="shared" si="0" ref="J3:J10">I3/G3%</f>
        <v>91.48235294117647</v>
      </c>
      <c r="K3" s="234">
        <f aca="true" t="shared" si="1" ref="K3:K10">I3/H3%</f>
        <v>91.48235294117647</v>
      </c>
    </row>
    <row r="4" spans="1:11" ht="12.75">
      <c r="A4" s="3">
        <v>646</v>
      </c>
      <c r="B4" s="2">
        <v>3319</v>
      </c>
      <c r="C4" s="2">
        <v>5169</v>
      </c>
      <c r="D4" s="2">
        <v>46</v>
      </c>
      <c r="E4" s="2">
        <v>0</v>
      </c>
      <c r="F4" s="2" t="s">
        <v>24</v>
      </c>
      <c r="G4" s="62">
        <v>20</v>
      </c>
      <c r="H4" s="62">
        <v>3</v>
      </c>
      <c r="I4" s="236">
        <v>2.4</v>
      </c>
      <c r="J4" s="246">
        <f t="shared" si="0"/>
        <v>11.999999999999998</v>
      </c>
      <c r="K4" s="246">
        <f t="shared" si="1"/>
        <v>80</v>
      </c>
    </row>
    <row r="5" spans="1:11" ht="12.75">
      <c r="A5" s="3">
        <v>646</v>
      </c>
      <c r="B5" s="2">
        <v>3319</v>
      </c>
      <c r="C5" s="2">
        <v>5175</v>
      </c>
      <c r="D5" s="2">
        <v>46</v>
      </c>
      <c r="E5" s="2">
        <v>0</v>
      </c>
      <c r="F5" s="2" t="s">
        <v>212</v>
      </c>
      <c r="G5" s="62">
        <v>2.5</v>
      </c>
      <c r="H5" s="62">
        <v>2.5</v>
      </c>
      <c r="I5" s="236">
        <v>0.65</v>
      </c>
      <c r="J5" s="246">
        <f t="shared" si="0"/>
        <v>26</v>
      </c>
      <c r="K5" s="246">
        <f t="shared" si="1"/>
        <v>26</v>
      </c>
    </row>
    <row r="6" spans="1:11" ht="12.75">
      <c r="A6" s="3">
        <v>646</v>
      </c>
      <c r="B6" s="2">
        <v>3319</v>
      </c>
      <c r="C6" s="2">
        <v>5194</v>
      </c>
      <c r="D6" s="2">
        <v>46</v>
      </c>
      <c r="E6" s="2">
        <v>0</v>
      </c>
      <c r="F6" s="2" t="s">
        <v>213</v>
      </c>
      <c r="G6" s="62">
        <v>178.4</v>
      </c>
      <c r="H6" s="62">
        <v>195.4</v>
      </c>
      <c r="I6" s="236">
        <v>193.94</v>
      </c>
      <c r="J6" s="246">
        <f t="shared" si="0"/>
        <v>108.71076233183857</v>
      </c>
      <c r="K6" s="246">
        <f t="shared" si="1"/>
        <v>99.25281473899693</v>
      </c>
    </row>
    <row r="7" spans="1:11" ht="12.75">
      <c r="A7" s="2">
        <v>946</v>
      </c>
      <c r="B7" s="2">
        <v>6171</v>
      </c>
      <c r="C7" s="2">
        <v>5139</v>
      </c>
      <c r="D7" s="2">
        <v>46</v>
      </c>
      <c r="E7" s="2">
        <v>0</v>
      </c>
      <c r="F7" s="2" t="s">
        <v>166</v>
      </c>
      <c r="G7" s="62">
        <v>4</v>
      </c>
      <c r="H7" s="62">
        <v>4</v>
      </c>
      <c r="I7" s="236">
        <v>2.23</v>
      </c>
      <c r="J7" s="246">
        <f t="shared" si="0"/>
        <v>55.75</v>
      </c>
      <c r="K7" s="246">
        <f t="shared" si="1"/>
        <v>55.75</v>
      </c>
    </row>
    <row r="8" spans="1:11" ht="12.75">
      <c r="A8" s="24">
        <v>946</v>
      </c>
      <c r="B8" s="24">
        <v>6171</v>
      </c>
      <c r="C8" s="24">
        <v>5169</v>
      </c>
      <c r="D8" s="2">
        <v>46</v>
      </c>
      <c r="E8" s="24">
        <v>0</v>
      </c>
      <c r="F8" s="24" t="s">
        <v>24</v>
      </c>
      <c r="G8" s="62">
        <v>3</v>
      </c>
      <c r="H8" s="62">
        <v>3</v>
      </c>
      <c r="I8" s="236">
        <v>0</v>
      </c>
      <c r="J8" s="246">
        <f t="shared" si="0"/>
        <v>0</v>
      </c>
      <c r="K8" s="246">
        <f t="shared" si="1"/>
        <v>0</v>
      </c>
    </row>
    <row r="9" spans="1:11" ht="13.5" thickBot="1">
      <c r="A9" s="24">
        <v>946</v>
      </c>
      <c r="B9" s="24">
        <v>6171</v>
      </c>
      <c r="C9" s="24">
        <v>5192</v>
      </c>
      <c r="D9" s="2">
        <v>46</v>
      </c>
      <c r="E9" s="24">
        <v>0</v>
      </c>
      <c r="F9" s="24" t="s">
        <v>144</v>
      </c>
      <c r="G9" s="62">
        <v>2</v>
      </c>
      <c r="H9" s="62">
        <v>2</v>
      </c>
      <c r="I9" s="236">
        <v>0</v>
      </c>
      <c r="J9" s="248">
        <f t="shared" si="0"/>
        <v>0</v>
      </c>
      <c r="K9" s="248">
        <f t="shared" si="1"/>
        <v>0</v>
      </c>
    </row>
    <row r="10" spans="1:13" ht="13.5" thickBot="1">
      <c r="A10" s="9" t="s">
        <v>276</v>
      </c>
      <c r="B10" s="10"/>
      <c r="C10" s="10"/>
      <c r="D10" s="10"/>
      <c r="E10" s="10"/>
      <c r="F10" s="10"/>
      <c r="G10" s="64">
        <f>SUM(G3:G9)</f>
        <v>294.9</v>
      </c>
      <c r="H10" s="64">
        <f>SUM(H3:H9)</f>
        <v>294.9</v>
      </c>
      <c r="I10" s="247">
        <f>SUM(I3:I9)</f>
        <v>276.98</v>
      </c>
      <c r="J10" s="242">
        <f t="shared" si="0"/>
        <v>93.92336385215329</v>
      </c>
      <c r="K10" s="243">
        <f t="shared" si="1"/>
        <v>93.92336385215329</v>
      </c>
      <c r="M10" s="21"/>
    </row>
    <row r="11" spans="1:9" ht="12" customHeight="1">
      <c r="A11" s="13"/>
      <c r="B11" s="15"/>
      <c r="C11" s="15"/>
      <c r="D11" s="15"/>
      <c r="E11" s="15"/>
      <c r="F11" s="15"/>
      <c r="G11" s="66"/>
      <c r="H11" s="66"/>
      <c r="I11" s="66"/>
    </row>
    <row r="12" spans="1:11" ht="12.75">
      <c r="A12" s="57" t="s">
        <v>47</v>
      </c>
      <c r="B12" s="21"/>
      <c r="C12" s="21"/>
      <c r="D12" s="21"/>
      <c r="E12" s="21"/>
      <c r="F12" s="21"/>
      <c r="G12" s="21"/>
      <c r="H12" s="21"/>
      <c r="I12" s="21"/>
      <c r="J12" s="21"/>
      <c r="K12" s="21"/>
    </row>
    <row r="13" spans="1:11" ht="39.75" customHeight="1">
      <c r="A13" s="725" t="s">
        <v>785</v>
      </c>
      <c r="B13" s="726"/>
      <c r="C13" s="726"/>
      <c r="D13" s="726"/>
      <c r="E13" s="726"/>
      <c r="F13" s="726"/>
      <c r="G13" s="726"/>
      <c r="H13" s="715"/>
      <c r="I13" s="715"/>
      <c r="J13" s="715"/>
      <c r="K13" s="715"/>
    </row>
    <row r="14" spans="1:11" ht="10.5" customHeight="1" hidden="1">
      <c r="A14" s="31"/>
      <c r="B14" s="21"/>
      <c r="C14" s="21"/>
      <c r="D14" s="21"/>
      <c r="E14" s="21"/>
      <c r="F14" s="21"/>
      <c r="G14" s="21"/>
      <c r="H14" s="21"/>
      <c r="I14" s="21"/>
      <c r="J14" s="21"/>
      <c r="K14" s="21"/>
    </row>
    <row r="15" spans="1:11" ht="10.5" customHeight="1">
      <c r="A15" s="31"/>
      <c r="B15" s="21"/>
      <c r="C15" s="21"/>
      <c r="D15" s="21"/>
      <c r="E15" s="21"/>
      <c r="F15" s="21"/>
      <c r="G15" s="21"/>
      <c r="H15" s="21"/>
      <c r="I15" s="21"/>
      <c r="J15" s="21"/>
      <c r="K15" s="21"/>
    </row>
    <row r="16" spans="1:11" ht="12.75">
      <c r="A16" s="57" t="s">
        <v>48</v>
      </c>
      <c r="B16" s="21"/>
      <c r="C16" s="21"/>
      <c r="D16" s="21"/>
      <c r="E16" s="21"/>
      <c r="F16" s="21"/>
      <c r="G16" s="21"/>
      <c r="H16" s="21"/>
      <c r="I16" s="21"/>
      <c r="J16" s="21"/>
      <c r="K16" s="21"/>
    </row>
    <row r="17" spans="1:11" ht="27" customHeight="1">
      <c r="A17" s="725" t="s">
        <v>528</v>
      </c>
      <c r="B17" s="726"/>
      <c r="C17" s="726"/>
      <c r="D17" s="726"/>
      <c r="E17" s="726"/>
      <c r="F17" s="726"/>
      <c r="G17" s="726"/>
      <c r="H17" s="715"/>
      <c r="I17" s="715"/>
      <c r="J17" s="715"/>
      <c r="K17" s="715"/>
    </row>
    <row r="18" spans="1:11" ht="12.75" customHeight="1">
      <c r="A18" s="21"/>
      <c r="B18" s="21"/>
      <c r="C18" s="21"/>
      <c r="D18" s="21"/>
      <c r="E18" s="21"/>
      <c r="F18" s="21"/>
      <c r="G18" s="21"/>
      <c r="H18" s="21"/>
      <c r="I18" s="21"/>
      <c r="J18" s="21"/>
      <c r="K18" s="21"/>
    </row>
    <row r="19" spans="1:11" ht="14.25" customHeight="1" thickBot="1">
      <c r="A19" s="54" t="s">
        <v>265</v>
      </c>
      <c r="B19" s="21"/>
      <c r="C19" s="21"/>
      <c r="D19" s="21"/>
      <c r="E19" s="21"/>
      <c r="F19" s="21"/>
      <c r="G19" s="21"/>
      <c r="H19" s="21"/>
      <c r="I19" s="21"/>
      <c r="J19" s="21"/>
      <c r="K19" s="21"/>
    </row>
    <row r="20" spans="1:11" ht="14.25" customHeight="1" thickBot="1">
      <c r="A20" s="327" t="s">
        <v>224</v>
      </c>
      <c r="B20" s="328" t="s">
        <v>225</v>
      </c>
      <c r="C20" s="328" t="s">
        <v>34</v>
      </c>
      <c r="D20" s="328" t="s">
        <v>269</v>
      </c>
      <c r="E20" s="328" t="s">
        <v>270</v>
      </c>
      <c r="F20" s="329" t="s">
        <v>271</v>
      </c>
      <c r="G20" s="209" t="s">
        <v>241</v>
      </c>
      <c r="H20" s="209" t="s">
        <v>242</v>
      </c>
      <c r="I20" s="209" t="s">
        <v>243</v>
      </c>
      <c r="J20" s="209" t="s">
        <v>244</v>
      </c>
      <c r="K20" s="209" t="s">
        <v>245</v>
      </c>
    </row>
    <row r="21" spans="1:11" ht="12.75">
      <c r="A21" s="92">
        <v>946</v>
      </c>
      <c r="B21" s="24">
        <v>6112</v>
      </c>
      <c r="C21" s="24">
        <v>5179</v>
      </c>
      <c r="D21" s="24">
        <v>46</v>
      </c>
      <c r="E21" s="24">
        <v>0</v>
      </c>
      <c r="F21" s="36" t="s">
        <v>202</v>
      </c>
      <c r="G21" s="77">
        <v>15</v>
      </c>
      <c r="H21" s="77">
        <v>27</v>
      </c>
      <c r="I21" s="77">
        <v>22.05</v>
      </c>
      <c r="J21" s="77">
        <f>I21/G21%</f>
        <v>147</v>
      </c>
      <c r="K21" s="77">
        <f>I21/H21%</f>
        <v>81.66666666666666</v>
      </c>
    </row>
    <row r="22" spans="1:11" ht="13.5" thickBot="1">
      <c r="A22" s="24">
        <v>946</v>
      </c>
      <c r="B22" s="36">
        <v>6171</v>
      </c>
      <c r="C22" s="36">
        <v>5179</v>
      </c>
      <c r="D22" s="24">
        <v>46</v>
      </c>
      <c r="E22" s="36">
        <v>0</v>
      </c>
      <c r="F22" s="36" t="s">
        <v>202</v>
      </c>
      <c r="G22" s="77">
        <v>45</v>
      </c>
      <c r="H22" s="77">
        <v>57</v>
      </c>
      <c r="I22" s="77">
        <v>50.05</v>
      </c>
      <c r="J22" s="294">
        <f>I22/G22%</f>
        <v>111.22222222222221</v>
      </c>
      <c r="K22" s="294">
        <f>I22/H22%</f>
        <v>87.80701754385966</v>
      </c>
    </row>
    <row r="23" spans="1:13" ht="13.5" thickBot="1">
      <c r="A23" s="264" t="s">
        <v>276</v>
      </c>
      <c r="B23" s="332"/>
      <c r="C23" s="332"/>
      <c r="D23" s="332"/>
      <c r="E23" s="332"/>
      <c r="F23" s="332"/>
      <c r="G23" s="64">
        <f>SUM(G21:G22)</f>
        <v>60</v>
      </c>
      <c r="H23" s="64">
        <f>SUM(H21:H22)</f>
        <v>84</v>
      </c>
      <c r="I23" s="64">
        <f>SUM(I21:I22)</f>
        <v>72.1</v>
      </c>
      <c r="J23" s="333">
        <f>I23/G23%</f>
        <v>120.16666666666666</v>
      </c>
      <c r="K23" s="334">
        <f>I23/H23%</f>
        <v>85.83333333333333</v>
      </c>
      <c r="M23" s="21"/>
    </row>
    <row r="24" spans="1:11" ht="12.75">
      <c r="A24" s="21"/>
      <c r="B24" s="21"/>
      <c r="C24" s="21"/>
      <c r="D24" s="21"/>
      <c r="E24" s="21"/>
      <c r="F24" s="21"/>
      <c r="G24" s="21"/>
      <c r="H24" s="21"/>
      <c r="I24" s="21"/>
      <c r="J24" s="21"/>
      <c r="K24" s="21"/>
    </row>
    <row r="25" spans="1:11" ht="12.75">
      <c r="A25" s="57" t="s">
        <v>48</v>
      </c>
      <c r="B25" s="21"/>
      <c r="C25" s="21"/>
      <c r="D25" s="21"/>
      <c r="E25" s="21"/>
      <c r="F25" s="21"/>
      <c r="G25" s="387"/>
      <c r="H25" s="387"/>
      <c r="I25" s="387"/>
      <c r="J25" s="21"/>
      <c r="K25" s="21"/>
    </row>
    <row r="26" spans="1:11" ht="15.75" customHeight="1">
      <c r="A26" s="725" t="s">
        <v>478</v>
      </c>
      <c r="B26" s="726"/>
      <c r="C26" s="726"/>
      <c r="D26" s="726"/>
      <c r="E26" s="726"/>
      <c r="F26" s="726"/>
      <c r="G26" s="726"/>
      <c r="H26" s="715"/>
      <c r="I26" s="715"/>
      <c r="J26" s="715"/>
      <c r="K26" s="715"/>
    </row>
    <row r="27" spans="1:11" ht="12.75">
      <c r="A27" s="21"/>
      <c r="B27" s="21"/>
      <c r="C27" s="21"/>
      <c r="D27" s="21"/>
      <c r="E27" s="21"/>
      <c r="F27" s="21"/>
      <c r="G27" s="387"/>
      <c r="H27" s="387"/>
      <c r="I27" s="387"/>
      <c r="J27" s="21"/>
      <c r="K27" s="21"/>
    </row>
    <row r="28" spans="1:11" ht="15">
      <c r="A28" s="21"/>
      <c r="B28" s="21"/>
      <c r="C28" s="21"/>
      <c r="D28" s="21"/>
      <c r="E28" s="21"/>
      <c r="F28" s="21"/>
      <c r="G28" s="21"/>
      <c r="H28" s="616"/>
      <c r="I28" s="21"/>
      <c r="J28" s="21"/>
      <c r="K28" s="21"/>
    </row>
    <row r="29" spans="1:11" ht="12.75">
      <c r="A29" s="21"/>
      <c r="B29" s="21"/>
      <c r="C29" s="21"/>
      <c r="D29" s="21"/>
      <c r="E29" s="21"/>
      <c r="F29" s="21"/>
      <c r="G29" s="21"/>
      <c r="H29" s="21"/>
      <c r="I29" s="21"/>
      <c r="J29" s="21"/>
      <c r="K29" s="21"/>
    </row>
    <row r="30" spans="1:11" ht="12.75">
      <c r="A30" s="21"/>
      <c r="B30" s="21"/>
      <c r="C30" s="21"/>
      <c r="D30" s="21"/>
      <c r="E30" s="21"/>
      <c r="F30" s="21"/>
      <c r="G30" s="21"/>
      <c r="H30" s="21"/>
      <c r="I30" s="21"/>
      <c r="J30" s="21"/>
      <c r="K30" s="21"/>
    </row>
  </sheetData>
  <sheetProtection/>
  <mergeCells count="3">
    <mergeCell ref="A17:K17"/>
    <mergeCell ref="A26:K26"/>
    <mergeCell ref="A13:K1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M44"/>
  <sheetViews>
    <sheetView zoomScalePageLayoutView="0" workbookViewId="0" topLeftCell="A1">
      <selection activeCell="A37" sqref="A37:K37"/>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7.00390625" style="0" customWidth="1"/>
    <col min="6" max="6" width="38.375" style="0" customWidth="1"/>
    <col min="7" max="8" width="11.125" style="0" customWidth="1"/>
    <col min="9" max="9" width="17.00390625" style="0" customWidth="1"/>
    <col min="12" max="12" width="0.37109375" style="0" customWidth="1"/>
  </cols>
  <sheetData>
    <row r="1" ht="35.25" customHeight="1" thickBot="1">
      <c r="A1" s="1" t="s">
        <v>152</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4.25" customHeight="1">
      <c r="A3" s="372">
        <v>260</v>
      </c>
      <c r="B3" s="314">
        <v>3619</v>
      </c>
      <c r="C3" s="314">
        <v>5192</v>
      </c>
      <c r="D3" s="314">
        <v>60</v>
      </c>
      <c r="E3" s="314">
        <v>0</v>
      </c>
      <c r="F3" s="317" t="s">
        <v>324</v>
      </c>
      <c r="G3" s="62">
        <v>5</v>
      </c>
      <c r="H3" s="62">
        <v>0.9</v>
      </c>
      <c r="I3" s="62">
        <v>0.82</v>
      </c>
      <c r="J3" s="246">
        <f aca="true" t="shared" si="0" ref="J3:J19">I3/G3%</f>
        <v>16.4</v>
      </c>
      <c r="K3" s="246">
        <f aca="true" t="shared" si="1" ref="K3:K19">I3/H3%</f>
        <v>91.1111111111111</v>
      </c>
    </row>
    <row r="4" spans="1:11" ht="12.75">
      <c r="A4" s="2">
        <v>260</v>
      </c>
      <c r="B4" s="2">
        <v>3729</v>
      </c>
      <c r="C4" s="2">
        <v>5169</v>
      </c>
      <c r="D4" s="2">
        <v>60</v>
      </c>
      <c r="E4" s="2">
        <v>0</v>
      </c>
      <c r="F4" s="2" t="s">
        <v>24</v>
      </c>
      <c r="G4" s="62">
        <v>700</v>
      </c>
      <c r="H4" s="62">
        <v>963.9</v>
      </c>
      <c r="I4" s="62">
        <v>963.8</v>
      </c>
      <c r="J4" s="246">
        <f t="shared" si="0"/>
        <v>137.68571428571428</v>
      </c>
      <c r="K4" s="246">
        <f t="shared" si="1"/>
        <v>99.98962547982156</v>
      </c>
    </row>
    <row r="5" spans="1:11" ht="12.75">
      <c r="A5" s="2">
        <v>260</v>
      </c>
      <c r="B5" s="2">
        <v>3741</v>
      </c>
      <c r="C5" s="2">
        <v>5169</v>
      </c>
      <c r="D5" s="2">
        <v>60</v>
      </c>
      <c r="E5" s="2">
        <v>0</v>
      </c>
      <c r="F5" s="2" t="s">
        <v>24</v>
      </c>
      <c r="G5" s="62">
        <v>1000</v>
      </c>
      <c r="H5" s="62">
        <v>782</v>
      </c>
      <c r="I5" s="62">
        <v>781.18</v>
      </c>
      <c r="J5" s="246">
        <f t="shared" si="0"/>
        <v>78.118</v>
      </c>
      <c r="K5" s="246">
        <f t="shared" si="1"/>
        <v>99.89514066496163</v>
      </c>
    </row>
    <row r="6" spans="1:13" ht="12.75">
      <c r="A6" s="2">
        <v>260</v>
      </c>
      <c r="B6" s="2">
        <v>3741</v>
      </c>
      <c r="C6" s="2">
        <v>5811</v>
      </c>
      <c r="D6" s="2">
        <v>60</v>
      </c>
      <c r="E6" s="2">
        <v>0</v>
      </c>
      <c r="F6" s="2" t="s">
        <v>517</v>
      </c>
      <c r="G6" s="62">
        <v>0</v>
      </c>
      <c r="H6" s="62">
        <v>73.2</v>
      </c>
      <c r="I6" s="62">
        <v>73.16</v>
      </c>
      <c r="J6" s="246">
        <v>0</v>
      </c>
      <c r="K6" s="246">
        <f t="shared" si="1"/>
        <v>99.94535519125682</v>
      </c>
      <c r="L6" s="614"/>
      <c r="M6" s="15"/>
    </row>
    <row r="7" spans="1:11" ht="12.75">
      <c r="A7" s="2">
        <v>260</v>
      </c>
      <c r="B7" s="2">
        <v>3745</v>
      </c>
      <c r="C7" s="2">
        <v>5139</v>
      </c>
      <c r="D7" s="2">
        <v>60</v>
      </c>
      <c r="E7" s="2">
        <v>0</v>
      </c>
      <c r="F7" s="2" t="s">
        <v>166</v>
      </c>
      <c r="G7" s="62">
        <v>455</v>
      </c>
      <c r="H7" s="62">
        <v>447</v>
      </c>
      <c r="I7" s="62">
        <v>446.63</v>
      </c>
      <c r="J7" s="246">
        <f t="shared" si="0"/>
        <v>98.16043956043956</v>
      </c>
      <c r="K7" s="246">
        <f t="shared" si="1"/>
        <v>99.917225950783</v>
      </c>
    </row>
    <row r="8" spans="1:11" ht="12.75">
      <c r="A8" s="2">
        <v>260</v>
      </c>
      <c r="B8" s="2">
        <v>3745</v>
      </c>
      <c r="C8" s="2">
        <v>5151</v>
      </c>
      <c r="D8" s="2">
        <v>60</v>
      </c>
      <c r="E8" s="2">
        <v>0</v>
      </c>
      <c r="F8" s="2" t="s">
        <v>112</v>
      </c>
      <c r="G8" s="62">
        <v>800</v>
      </c>
      <c r="H8" s="62">
        <v>474</v>
      </c>
      <c r="I8" s="62">
        <v>473.85</v>
      </c>
      <c r="J8" s="246">
        <f t="shared" si="0"/>
        <v>59.23125</v>
      </c>
      <c r="K8" s="246">
        <f t="shared" si="1"/>
        <v>99.96835443037975</v>
      </c>
    </row>
    <row r="9" spans="1:11" ht="12.75">
      <c r="A9" s="2">
        <v>260</v>
      </c>
      <c r="B9" s="2">
        <v>3745</v>
      </c>
      <c r="C9" s="2">
        <v>5154</v>
      </c>
      <c r="D9" s="2">
        <v>60</v>
      </c>
      <c r="E9" s="2">
        <v>0</v>
      </c>
      <c r="F9" s="2" t="s">
        <v>114</v>
      </c>
      <c r="G9" s="62">
        <v>100</v>
      </c>
      <c r="H9" s="62">
        <v>100</v>
      </c>
      <c r="I9" s="62">
        <v>99.99</v>
      </c>
      <c r="J9" s="246">
        <f t="shared" si="0"/>
        <v>99.99</v>
      </c>
      <c r="K9" s="246">
        <f t="shared" si="1"/>
        <v>99.99</v>
      </c>
    </row>
    <row r="10" spans="1:11" ht="12.75">
      <c r="A10" s="2">
        <v>260</v>
      </c>
      <c r="B10" s="2">
        <v>3745</v>
      </c>
      <c r="C10" s="2">
        <v>5164</v>
      </c>
      <c r="D10" s="2">
        <v>60</v>
      </c>
      <c r="E10" s="2">
        <v>0</v>
      </c>
      <c r="F10" s="2" t="s">
        <v>53</v>
      </c>
      <c r="G10" s="62">
        <v>0</v>
      </c>
      <c r="H10" s="62">
        <v>2</v>
      </c>
      <c r="I10" s="62">
        <v>1.84</v>
      </c>
      <c r="J10" s="246">
        <v>0</v>
      </c>
      <c r="K10" s="246">
        <f t="shared" si="1"/>
        <v>92</v>
      </c>
    </row>
    <row r="11" spans="1:11" ht="12.75">
      <c r="A11" s="2">
        <v>260</v>
      </c>
      <c r="B11" s="2">
        <v>3745</v>
      </c>
      <c r="C11" s="2">
        <v>5166</v>
      </c>
      <c r="D11" s="2">
        <v>60</v>
      </c>
      <c r="E11" s="2">
        <v>0</v>
      </c>
      <c r="F11" s="2" t="s">
        <v>23</v>
      </c>
      <c r="G11" s="62">
        <v>50</v>
      </c>
      <c r="H11" s="62">
        <v>27.2</v>
      </c>
      <c r="I11" s="62">
        <v>27.13</v>
      </c>
      <c r="J11" s="246">
        <f t="shared" si="0"/>
        <v>54.26</v>
      </c>
      <c r="K11" s="246">
        <f t="shared" si="1"/>
        <v>99.74264705882352</v>
      </c>
    </row>
    <row r="12" spans="1:11" ht="12.75">
      <c r="A12" s="2">
        <v>260</v>
      </c>
      <c r="B12" s="2">
        <v>3745</v>
      </c>
      <c r="C12" s="2">
        <v>5169</v>
      </c>
      <c r="D12" s="2">
        <v>60</v>
      </c>
      <c r="E12" s="2">
        <v>0</v>
      </c>
      <c r="F12" s="2" t="s">
        <v>24</v>
      </c>
      <c r="G12" s="62">
        <v>41000</v>
      </c>
      <c r="H12" s="62">
        <v>41160.4</v>
      </c>
      <c r="I12" s="62">
        <v>41159.74</v>
      </c>
      <c r="J12" s="246">
        <f t="shared" si="0"/>
        <v>100.38960975609756</v>
      </c>
      <c r="K12" s="246">
        <f t="shared" si="1"/>
        <v>99.99839651704063</v>
      </c>
    </row>
    <row r="13" spans="1:11" ht="12.75">
      <c r="A13" s="2">
        <v>260</v>
      </c>
      <c r="B13" s="2">
        <v>3745</v>
      </c>
      <c r="C13" s="2">
        <v>5169</v>
      </c>
      <c r="D13" s="2">
        <v>60</v>
      </c>
      <c r="E13" s="2">
        <v>10</v>
      </c>
      <c r="F13" s="2" t="s">
        <v>24</v>
      </c>
      <c r="G13" s="62">
        <v>0</v>
      </c>
      <c r="H13" s="62">
        <v>480</v>
      </c>
      <c r="I13" s="62">
        <v>480</v>
      </c>
      <c r="J13" s="246">
        <v>0</v>
      </c>
      <c r="K13" s="246">
        <f t="shared" si="1"/>
        <v>100</v>
      </c>
    </row>
    <row r="14" spans="1:11" ht="12.75">
      <c r="A14" s="2">
        <v>260</v>
      </c>
      <c r="B14" s="2">
        <v>3745</v>
      </c>
      <c r="C14" s="2">
        <v>5171</v>
      </c>
      <c r="D14" s="2">
        <v>60</v>
      </c>
      <c r="E14" s="2">
        <v>0</v>
      </c>
      <c r="F14" s="2" t="s">
        <v>13</v>
      </c>
      <c r="G14" s="62">
        <v>4270</v>
      </c>
      <c r="H14" s="62">
        <v>4433.4</v>
      </c>
      <c r="I14" s="62">
        <v>4433.33</v>
      </c>
      <c r="J14" s="246">
        <f t="shared" si="0"/>
        <v>103.82505854800935</v>
      </c>
      <c r="K14" s="246">
        <f t="shared" si="1"/>
        <v>99.9984210763748</v>
      </c>
    </row>
    <row r="15" spans="1:11" ht="12.75">
      <c r="A15" s="2">
        <v>260</v>
      </c>
      <c r="B15" s="2">
        <v>3792</v>
      </c>
      <c r="C15" s="2">
        <v>5139</v>
      </c>
      <c r="D15" s="2">
        <v>60</v>
      </c>
      <c r="E15" s="2">
        <v>0</v>
      </c>
      <c r="F15" s="2" t="s">
        <v>166</v>
      </c>
      <c r="G15" s="62">
        <v>5</v>
      </c>
      <c r="H15" s="62">
        <v>5</v>
      </c>
      <c r="I15" s="62">
        <v>4.89</v>
      </c>
      <c r="J15" s="246">
        <f t="shared" si="0"/>
        <v>97.79999999999998</v>
      </c>
      <c r="K15" s="246">
        <f t="shared" si="1"/>
        <v>97.79999999999998</v>
      </c>
    </row>
    <row r="16" spans="1:11" ht="12.75">
      <c r="A16" s="2">
        <v>260</v>
      </c>
      <c r="B16" s="2">
        <v>3792</v>
      </c>
      <c r="C16" s="2">
        <v>5169</v>
      </c>
      <c r="D16" s="2">
        <v>60</v>
      </c>
      <c r="E16" s="2">
        <v>0</v>
      </c>
      <c r="F16" s="2" t="s">
        <v>24</v>
      </c>
      <c r="G16" s="62">
        <v>60</v>
      </c>
      <c r="H16" s="62">
        <v>16.8</v>
      </c>
      <c r="I16" s="62">
        <v>16.8</v>
      </c>
      <c r="J16" s="246">
        <f t="shared" si="0"/>
        <v>28.000000000000004</v>
      </c>
      <c r="K16" s="246">
        <f t="shared" si="1"/>
        <v>100</v>
      </c>
    </row>
    <row r="17" spans="1:11" ht="12.75">
      <c r="A17" s="2">
        <v>260</v>
      </c>
      <c r="B17" s="6">
        <v>3792</v>
      </c>
      <c r="C17" s="6">
        <v>5175</v>
      </c>
      <c r="D17" s="2">
        <v>60</v>
      </c>
      <c r="E17" s="6">
        <v>0</v>
      </c>
      <c r="F17" s="6" t="s">
        <v>212</v>
      </c>
      <c r="G17" s="62">
        <v>20</v>
      </c>
      <c r="H17" s="62">
        <v>11</v>
      </c>
      <c r="I17" s="62">
        <v>10.77</v>
      </c>
      <c r="J17" s="246">
        <f t="shared" si="0"/>
        <v>53.849999999999994</v>
      </c>
      <c r="K17" s="246">
        <f t="shared" si="1"/>
        <v>97.9090909090909</v>
      </c>
    </row>
    <row r="18" spans="1:11" ht="13.5" thickBot="1">
      <c r="A18" s="2">
        <v>260</v>
      </c>
      <c r="B18" s="2">
        <v>3792</v>
      </c>
      <c r="C18" s="2">
        <v>5194</v>
      </c>
      <c r="D18" s="2">
        <v>60</v>
      </c>
      <c r="E18" s="2">
        <v>0</v>
      </c>
      <c r="F18" s="2" t="s">
        <v>213</v>
      </c>
      <c r="G18" s="62">
        <v>35</v>
      </c>
      <c r="H18" s="62">
        <v>22</v>
      </c>
      <c r="I18" s="62">
        <v>21.02</v>
      </c>
      <c r="J18" s="246">
        <f t="shared" si="0"/>
        <v>60.05714285714286</v>
      </c>
      <c r="K18" s="246">
        <f t="shared" si="1"/>
        <v>95.54545454545455</v>
      </c>
    </row>
    <row r="19" spans="1:13" ht="13.5" thickBot="1">
      <c r="A19" s="9" t="s">
        <v>276</v>
      </c>
      <c r="B19" s="10"/>
      <c r="C19" s="10"/>
      <c r="D19" s="10"/>
      <c r="E19" s="10"/>
      <c r="F19" s="10"/>
      <c r="G19" s="64">
        <f>SUM(G3:G18)</f>
        <v>48500</v>
      </c>
      <c r="H19" s="64">
        <f>SUM(H3:H18)</f>
        <v>48998.8</v>
      </c>
      <c r="I19" s="64">
        <f>SUM(I3:I18)</f>
        <v>48994.95</v>
      </c>
      <c r="J19" s="242">
        <f t="shared" si="0"/>
        <v>101.02051546391752</v>
      </c>
      <c r="K19" s="243">
        <f t="shared" si="1"/>
        <v>99.9921426647183</v>
      </c>
      <c r="M19" s="21"/>
    </row>
    <row r="20" spans="1:13" ht="15" customHeight="1">
      <c r="A20" s="13"/>
      <c r="B20" s="15"/>
      <c r="C20" s="15"/>
      <c r="D20" s="15"/>
      <c r="E20" s="15"/>
      <c r="F20" s="15"/>
      <c r="G20" s="66"/>
      <c r="H20" s="66"/>
      <c r="I20" s="66"/>
      <c r="J20" s="269"/>
      <c r="K20" s="269"/>
      <c r="M20" s="21"/>
    </row>
    <row r="21" spans="1:13" ht="12.75">
      <c r="A21" s="44" t="s">
        <v>442</v>
      </c>
      <c r="B21" s="15"/>
      <c r="C21" s="15"/>
      <c r="D21" s="15"/>
      <c r="E21" s="15"/>
      <c r="F21" s="15"/>
      <c r="G21" s="66"/>
      <c r="H21" s="66"/>
      <c r="I21" s="66"/>
      <c r="J21" s="269"/>
      <c r="K21" s="269"/>
      <c r="M21" s="21"/>
    </row>
    <row r="22" spans="1:13" ht="15" customHeight="1">
      <c r="A22" s="43" t="s">
        <v>443</v>
      </c>
      <c r="B22" s="27"/>
      <c r="C22" s="27"/>
      <c r="D22" s="27"/>
      <c r="E22" s="27"/>
      <c r="F22" s="27"/>
      <c r="G22" s="494"/>
      <c r="H22" s="494"/>
      <c r="I22" s="494"/>
      <c r="K22" s="21"/>
      <c r="M22" s="21"/>
    </row>
    <row r="23" spans="1:13" ht="29.25" customHeight="1">
      <c r="A23" s="725" t="s">
        <v>809</v>
      </c>
      <c r="B23" s="738"/>
      <c r="C23" s="738"/>
      <c r="D23" s="738"/>
      <c r="E23" s="738"/>
      <c r="F23" s="738"/>
      <c r="G23" s="738"/>
      <c r="H23" s="739"/>
      <c r="I23" s="739"/>
      <c r="J23" s="739"/>
      <c r="K23" s="739"/>
      <c r="M23" s="21"/>
    </row>
    <row r="24" ht="14.25" customHeight="1">
      <c r="A24" s="31"/>
    </row>
    <row r="25" spans="1:11" ht="12.75">
      <c r="A25" s="43" t="s">
        <v>444</v>
      </c>
      <c r="B25" s="57"/>
      <c r="C25" s="57"/>
      <c r="D25" s="57"/>
      <c r="E25" s="57"/>
      <c r="F25" s="57"/>
      <c r="G25" s="21"/>
      <c r="H25" s="21"/>
      <c r="I25" s="21"/>
      <c r="J25" s="21"/>
      <c r="K25" s="21"/>
    </row>
    <row r="26" spans="1:11" ht="39" customHeight="1">
      <c r="A26" s="725" t="s">
        <v>1042</v>
      </c>
      <c r="B26" s="726"/>
      <c r="C26" s="726"/>
      <c r="D26" s="726"/>
      <c r="E26" s="726"/>
      <c r="F26" s="726"/>
      <c r="G26" s="726"/>
      <c r="H26" s="715"/>
      <c r="I26" s="715"/>
      <c r="J26" s="715"/>
      <c r="K26" s="715"/>
    </row>
    <row r="27" spans="1:6" ht="15" customHeight="1">
      <c r="A27" s="43"/>
      <c r="B27" s="1"/>
      <c r="C27" s="1"/>
      <c r="D27" s="1"/>
      <c r="E27" s="1"/>
      <c r="F27" s="1"/>
    </row>
    <row r="28" spans="1:6" ht="12.75">
      <c r="A28" s="43" t="s">
        <v>445</v>
      </c>
      <c r="B28" s="27"/>
      <c r="C28" s="27"/>
      <c r="D28" s="27"/>
      <c r="E28" s="27"/>
      <c r="F28" s="27"/>
    </row>
    <row r="29" spans="1:11" ht="30.75" customHeight="1">
      <c r="A29" s="725" t="s">
        <v>1043</v>
      </c>
      <c r="B29" s="738"/>
      <c r="C29" s="738"/>
      <c r="D29" s="738"/>
      <c r="E29" s="738"/>
      <c r="F29" s="738"/>
      <c r="G29" s="738"/>
      <c r="H29" s="739"/>
      <c r="I29" s="739"/>
      <c r="J29" s="739"/>
      <c r="K29" s="739"/>
    </row>
    <row r="30" spans="1:11" ht="39" customHeight="1">
      <c r="A30" s="47"/>
      <c r="B30" s="48"/>
      <c r="C30" s="48"/>
      <c r="D30" s="48"/>
      <c r="E30" s="48"/>
      <c r="F30" s="48"/>
      <c r="G30" s="48"/>
      <c r="H30" s="78"/>
      <c r="I30" s="78"/>
      <c r="J30" s="78"/>
      <c r="K30" s="78"/>
    </row>
    <row r="31" spans="1:11" ht="12" customHeight="1">
      <c r="A31" s="47"/>
      <c r="B31" s="48"/>
      <c r="C31" s="48"/>
      <c r="D31" s="48"/>
      <c r="E31" s="48"/>
      <c r="F31" s="48"/>
      <c r="G31" s="48"/>
      <c r="H31" s="78"/>
      <c r="I31" s="78"/>
      <c r="J31" s="78"/>
      <c r="K31" s="78"/>
    </row>
    <row r="32" ht="12.75">
      <c r="A32" s="1" t="s">
        <v>446</v>
      </c>
    </row>
    <row r="33" spans="1:11" ht="68.25" customHeight="1">
      <c r="A33" s="725" t="s">
        <v>810</v>
      </c>
      <c r="B33" s="738"/>
      <c r="C33" s="738"/>
      <c r="D33" s="738"/>
      <c r="E33" s="738"/>
      <c r="F33" s="738"/>
      <c r="G33" s="738"/>
      <c r="H33" s="739"/>
      <c r="I33" s="739"/>
      <c r="J33" s="739"/>
      <c r="K33" s="739"/>
    </row>
    <row r="34" spans="1:13" ht="94.5" customHeight="1">
      <c r="A34" s="738" t="s">
        <v>1044</v>
      </c>
      <c r="B34" s="738"/>
      <c r="C34" s="738"/>
      <c r="D34" s="738"/>
      <c r="E34" s="738"/>
      <c r="F34" s="738"/>
      <c r="G34" s="738"/>
      <c r="H34" s="738"/>
      <c r="I34" s="738"/>
      <c r="J34" s="738"/>
      <c r="K34" s="738"/>
      <c r="M34" s="21"/>
    </row>
    <row r="35" spans="1:13" ht="10.5" customHeight="1">
      <c r="A35" s="491"/>
      <c r="B35" s="491"/>
      <c r="C35" s="491"/>
      <c r="D35" s="491"/>
      <c r="E35" s="491"/>
      <c r="F35" s="491"/>
      <c r="G35" s="491"/>
      <c r="H35" s="491"/>
      <c r="I35" s="491"/>
      <c r="J35" s="491"/>
      <c r="K35" s="491"/>
      <c r="M35" s="21"/>
    </row>
    <row r="36" spans="1:13" ht="12.75">
      <c r="A36" s="1" t="s">
        <v>447</v>
      </c>
      <c r="B36" s="27"/>
      <c r="C36" s="27"/>
      <c r="D36" s="27"/>
      <c r="E36" s="27"/>
      <c r="F36" s="27"/>
      <c r="M36" s="21"/>
    </row>
    <row r="37" spans="1:13" ht="27.75" customHeight="1">
      <c r="A37" s="725" t="s">
        <v>1045</v>
      </c>
      <c r="B37" s="738"/>
      <c r="C37" s="738"/>
      <c r="D37" s="738"/>
      <c r="E37" s="738"/>
      <c r="F37" s="738"/>
      <c r="G37" s="738"/>
      <c r="H37" s="739"/>
      <c r="I37" s="739"/>
      <c r="J37" s="739"/>
      <c r="K37" s="739"/>
      <c r="M37" s="21"/>
    </row>
    <row r="38" spans="1:13" ht="10.5" customHeight="1">
      <c r="A38" s="48"/>
      <c r="B38" s="48"/>
      <c r="C38" s="48"/>
      <c r="D38" s="48"/>
      <c r="E38" s="48"/>
      <c r="F38" s="48"/>
      <c r="G38" s="58"/>
      <c r="H38" s="58"/>
      <c r="I38" s="58"/>
      <c r="M38" s="21"/>
    </row>
    <row r="39" spans="6:10" ht="12.75">
      <c r="F39" s="21"/>
      <c r="G39" s="21"/>
      <c r="H39" s="21"/>
      <c r="I39" s="21"/>
      <c r="J39" s="21"/>
    </row>
    <row r="40" spans="7:9" ht="12.75">
      <c r="G40" s="21"/>
      <c r="H40" s="21"/>
      <c r="I40" s="21"/>
    </row>
    <row r="44" spans="1:9" ht="12.75" customHeight="1">
      <c r="A44" s="48"/>
      <c r="B44" s="48"/>
      <c r="C44" s="48"/>
      <c r="D44" s="48"/>
      <c r="E44" s="48"/>
      <c r="F44" s="48"/>
      <c r="G44" s="48"/>
      <c r="H44" s="48"/>
      <c r="I44" s="48"/>
    </row>
  </sheetData>
  <sheetProtection/>
  <mergeCells count="6">
    <mergeCell ref="A37:K37"/>
    <mergeCell ref="A34:K34"/>
    <mergeCell ref="A23:K23"/>
    <mergeCell ref="A26:K26"/>
    <mergeCell ref="A29:K29"/>
    <mergeCell ref="A33:K3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dimension ref="A1:M69"/>
  <sheetViews>
    <sheetView workbookViewId="0" topLeftCell="A4">
      <selection activeCell="P20" sqref="P20"/>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9.625" style="0" customWidth="1"/>
    <col min="6" max="6" width="38.37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2" ht="12.75">
      <c r="A1" s="268" t="s">
        <v>349</v>
      </c>
      <c r="B1" s="268"/>
    </row>
    <row r="2" ht="13.5" thickBot="1">
      <c r="A2" s="1" t="s">
        <v>375</v>
      </c>
    </row>
    <row r="3" spans="1:11" ht="14.25" customHeight="1" thickBot="1">
      <c r="A3" s="8" t="s">
        <v>224</v>
      </c>
      <c r="B3" s="4" t="s">
        <v>225</v>
      </c>
      <c r="C3" s="4" t="s">
        <v>34</v>
      </c>
      <c r="D3" s="4" t="s">
        <v>269</v>
      </c>
      <c r="E3" s="26" t="s">
        <v>270</v>
      </c>
      <c r="F3" s="5" t="s">
        <v>271</v>
      </c>
      <c r="G3" s="19" t="s">
        <v>241</v>
      </c>
      <c r="H3" s="19" t="s">
        <v>242</v>
      </c>
      <c r="I3" s="19" t="s">
        <v>243</v>
      </c>
      <c r="J3" s="209" t="s">
        <v>244</v>
      </c>
      <c r="K3" s="209" t="s">
        <v>245</v>
      </c>
    </row>
    <row r="4" spans="1:11" ht="14.25" customHeight="1">
      <c r="A4" s="372">
        <v>260</v>
      </c>
      <c r="B4" s="314">
        <v>3745</v>
      </c>
      <c r="C4" s="314">
        <v>5169</v>
      </c>
      <c r="D4" s="314">
        <v>20514</v>
      </c>
      <c r="E4" s="314">
        <v>39100088</v>
      </c>
      <c r="F4" s="372" t="s">
        <v>24</v>
      </c>
      <c r="G4" s="62">
        <v>0</v>
      </c>
      <c r="H4" s="62">
        <v>0</v>
      </c>
      <c r="I4" s="62">
        <v>0</v>
      </c>
      <c r="J4" s="246">
        <v>0</v>
      </c>
      <c r="K4" s="246">
        <v>0</v>
      </c>
    </row>
    <row r="5" spans="1:11" ht="13.5" thickBot="1">
      <c r="A5" s="2">
        <v>260</v>
      </c>
      <c r="B5" s="2">
        <v>3745</v>
      </c>
      <c r="C5" s="2">
        <v>5169</v>
      </c>
      <c r="D5" s="2">
        <v>20514</v>
      </c>
      <c r="E5" s="2">
        <v>39517030</v>
      </c>
      <c r="F5" s="317" t="s">
        <v>24</v>
      </c>
      <c r="G5" s="62">
        <v>0</v>
      </c>
      <c r="H5" s="62">
        <v>0</v>
      </c>
      <c r="I5" s="62">
        <v>0</v>
      </c>
      <c r="J5" s="246">
        <v>0</v>
      </c>
      <c r="K5" s="246">
        <v>0</v>
      </c>
    </row>
    <row r="6" spans="1:13" ht="13.5" thickBot="1">
      <c r="A6" s="9" t="s">
        <v>276</v>
      </c>
      <c r="B6" s="10"/>
      <c r="C6" s="10"/>
      <c r="D6" s="10"/>
      <c r="E6" s="10"/>
      <c r="F6" s="10"/>
      <c r="G6" s="64">
        <f>SUM(G4:G5)</f>
        <v>0</v>
      </c>
      <c r="H6" s="64">
        <f>SUM(H4:H5)</f>
        <v>0</v>
      </c>
      <c r="I6" s="64">
        <f>SUM(I4:I5)</f>
        <v>0</v>
      </c>
      <c r="J6" s="242">
        <v>0</v>
      </c>
      <c r="K6" s="243" t="e">
        <f>I6/H6%</f>
        <v>#DIV/0!</v>
      </c>
      <c r="M6" s="21"/>
    </row>
    <row r="7" spans="1:13" ht="12.75">
      <c r="A7" s="13"/>
      <c r="B7" s="15"/>
      <c r="C7" s="15"/>
      <c r="D7" s="15"/>
      <c r="E7" s="15"/>
      <c r="F7" s="15"/>
      <c r="G7" s="66"/>
      <c r="H7" s="66"/>
      <c r="I7" s="66"/>
      <c r="J7" s="269"/>
      <c r="K7" s="269"/>
      <c r="M7" s="21"/>
    </row>
    <row r="8" spans="1:13" ht="24.75" customHeight="1">
      <c r="A8" s="725" t="s">
        <v>366</v>
      </c>
      <c r="B8" s="738"/>
      <c r="C8" s="738"/>
      <c r="D8" s="738"/>
      <c r="E8" s="738"/>
      <c r="F8" s="738"/>
      <c r="G8" s="738"/>
      <c r="H8" s="739"/>
      <c r="I8" s="739"/>
      <c r="J8" s="739"/>
      <c r="K8" s="739"/>
      <c r="M8" s="21"/>
    </row>
    <row r="9" spans="1:13" ht="9" customHeight="1">
      <c r="A9" s="13"/>
      <c r="B9" s="15"/>
      <c r="C9" s="15"/>
      <c r="D9" s="15"/>
      <c r="E9" s="15"/>
      <c r="F9" s="15"/>
      <c r="G9" s="66"/>
      <c r="H9" s="66"/>
      <c r="I9" s="66"/>
      <c r="J9" s="269"/>
      <c r="K9" s="269"/>
      <c r="M9" s="21"/>
    </row>
    <row r="10" spans="1:13" ht="13.5" thickBot="1">
      <c r="A10" s="1" t="s">
        <v>376</v>
      </c>
      <c r="M10" s="21"/>
    </row>
    <row r="11" spans="1:13" ht="13.5" thickBot="1">
      <c r="A11" s="8" t="s">
        <v>224</v>
      </c>
      <c r="B11" s="4" t="s">
        <v>225</v>
      </c>
      <c r="C11" s="4" t="s">
        <v>34</v>
      </c>
      <c r="D11" s="4" t="s">
        <v>269</v>
      </c>
      <c r="E11" s="4" t="s">
        <v>270</v>
      </c>
      <c r="F11" s="26" t="s">
        <v>271</v>
      </c>
      <c r="G11" s="19" t="s">
        <v>241</v>
      </c>
      <c r="H11" s="19" t="s">
        <v>242</v>
      </c>
      <c r="I11" s="19" t="s">
        <v>243</v>
      </c>
      <c r="J11" s="209" t="s">
        <v>244</v>
      </c>
      <c r="K11" s="209" t="s">
        <v>245</v>
      </c>
      <c r="M11" s="21"/>
    </row>
    <row r="12" spans="1:13" ht="12.75">
      <c r="A12" s="372">
        <v>260</v>
      </c>
      <c r="B12" s="314">
        <v>6330</v>
      </c>
      <c r="C12" s="314">
        <v>5347</v>
      </c>
      <c r="D12" s="314">
        <v>20515</v>
      </c>
      <c r="E12" s="314">
        <v>88</v>
      </c>
      <c r="F12" s="372" t="s">
        <v>347</v>
      </c>
      <c r="G12" s="62">
        <v>0</v>
      </c>
      <c r="H12" s="62">
        <v>0</v>
      </c>
      <c r="I12" s="62">
        <v>0</v>
      </c>
      <c r="J12" s="246">
        <v>0</v>
      </c>
      <c r="K12" s="239">
        <v>0</v>
      </c>
      <c r="M12" s="21"/>
    </row>
    <row r="13" spans="1:13" ht="13.5" customHeight="1">
      <c r="A13" s="2">
        <v>260</v>
      </c>
      <c r="B13" s="2">
        <v>6330</v>
      </c>
      <c r="C13" s="2">
        <v>5347</v>
      </c>
      <c r="D13" s="2">
        <v>20515</v>
      </c>
      <c r="E13" s="2">
        <v>17030</v>
      </c>
      <c r="F13" s="315" t="s">
        <v>347</v>
      </c>
      <c r="G13" s="62">
        <v>0</v>
      </c>
      <c r="H13" s="62">
        <v>0</v>
      </c>
      <c r="I13" s="62">
        <v>0</v>
      </c>
      <c r="J13" s="246">
        <v>0</v>
      </c>
      <c r="K13" s="246">
        <v>0</v>
      </c>
      <c r="L13" s="68"/>
      <c r="M13" s="15"/>
    </row>
    <row r="14" spans="1:12" ht="13.5" thickBot="1">
      <c r="A14" s="2">
        <v>260</v>
      </c>
      <c r="B14" s="2">
        <v>6330</v>
      </c>
      <c r="C14" s="2">
        <v>5347</v>
      </c>
      <c r="D14" s="2">
        <v>20515</v>
      </c>
      <c r="E14" s="2">
        <v>17857</v>
      </c>
      <c r="F14" s="317" t="s">
        <v>347</v>
      </c>
      <c r="G14" s="62">
        <v>0</v>
      </c>
      <c r="H14" s="62">
        <v>0</v>
      </c>
      <c r="I14" s="62">
        <v>0</v>
      </c>
      <c r="J14" s="246">
        <v>0</v>
      </c>
      <c r="K14" s="310">
        <v>0</v>
      </c>
      <c r="L14" s="15"/>
    </row>
    <row r="15" spans="1:12" ht="13.5" thickBot="1">
      <c r="A15" s="9" t="s">
        <v>276</v>
      </c>
      <c r="B15" s="10"/>
      <c r="C15" s="10"/>
      <c r="D15" s="10"/>
      <c r="E15" s="10"/>
      <c r="F15" s="10"/>
      <c r="G15" s="64">
        <f>SUM(G12:G14)</f>
        <v>0</v>
      </c>
      <c r="H15" s="64">
        <f>SUM(H12:H14)</f>
        <v>0</v>
      </c>
      <c r="I15" s="64">
        <f>SUM(I12:I14)</f>
        <v>0</v>
      </c>
      <c r="J15" s="242">
        <v>0</v>
      </c>
      <c r="K15" s="243" t="e">
        <f>I15/H15%</f>
        <v>#DIV/0!</v>
      </c>
      <c r="L15" s="15"/>
    </row>
    <row r="16" spans="1:12" ht="12.75">
      <c r="A16" s="13"/>
      <c r="B16" s="15"/>
      <c r="C16" s="15"/>
      <c r="D16" s="15"/>
      <c r="E16" s="15"/>
      <c r="F16" s="15"/>
      <c r="G16" s="66"/>
      <c r="H16" s="66"/>
      <c r="I16" s="66"/>
      <c r="J16" s="269"/>
      <c r="K16" s="269"/>
      <c r="L16" s="15"/>
    </row>
    <row r="17" spans="1:12" ht="68.25" customHeight="1">
      <c r="A17" s="725" t="s">
        <v>365</v>
      </c>
      <c r="B17" s="738"/>
      <c r="C17" s="738"/>
      <c r="D17" s="738"/>
      <c r="E17" s="738"/>
      <c r="F17" s="738"/>
      <c r="G17" s="738"/>
      <c r="H17" s="739"/>
      <c r="I17" s="739"/>
      <c r="J17" s="739"/>
      <c r="K17" s="739"/>
      <c r="L17" s="15"/>
    </row>
    <row r="18" spans="1:11" ht="7.5" customHeight="1">
      <c r="A18" s="13"/>
      <c r="B18" s="15"/>
      <c r="C18" s="15"/>
      <c r="D18" s="15"/>
      <c r="E18" s="15"/>
      <c r="F18" s="15"/>
      <c r="G18" s="66"/>
      <c r="H18" s="66"/>
      <c r="I18" s="66"/>
      <c r="J18" s="269"/>
      <c r="K18" s="269"/>
    </row>
    <row r="19" ht="13.5" customHeight="1" thickBot="1">
      <c r="A19" s="1" t="s">
        <v>346</v>
      </c>
    </row>
    <row r="20" spans="1:11" ht="13.5" thickBot="1">
      <c r="A20" s="8" t="s">
        <v>224</v>
      </c>
      <c r="B20" s="4" t="s">
        <v>225</v>
      </c>
      <c r="C20" s="4" t="s">
        <v>34</v>
      </c>
      <c r="D20" s="4" t="s">
        <v>269</v>
      </c>
      <c r="E20" s="4" t="s">
        <v>270</v>
      </c>
      <c r="F20" s="26" t="s">
        <v>271</v>
      </c>
      <c r="G20" s="19" t="s">
        <v>241</v>
      </c>
      <c r="H20" s="19" t="s">
        <v>242</v>
      </c>
      <c r="I20" s="19" t="s">
        <v>243</v>
      </c>
      <c r="J20" s="209" t="s">
        <v>244</v>
      </c>
      <c r="K20" s="209" t="s">
        <v>245</v>
      </c>
    </row>
    <row r="21" spans="1:11" ht="12.75">
      <c r="A21" s="372">
        <v>260</v>
      </c>
      <c r="B21" s="314">
        <v>6330</v>
      </c>
      <c r="C21" s="314">
        <v>5347</v>
      </c>
      <c r="D21" s="314">
        <v>23531</v>
      </c>
      <c r="E21" s="314">
        <v>88</v>
      </c>
      <c r="F21" s="372" t="s">
        <v>347</v>
      </c>
      <c r="G21" s="62">
        <v>0</v>
      </c>
      <c r="H21" s="62">
        <v>0</v>
      </c>
      <c r="I21" s="62">
        <v>0</v>
      </c>
      <c r="J21" s="246">
        <v>0</v>
      </c>
      <c r="K21" s="246">
        <v>0</v>
      </c>
    </row>
    <row r="22" spans="1:11" ht="14.25" customHeight="1">
      <c r="A22" s="2">
        <v>260</v>
      </c>
      <c r="B22" s="2">
        <v>6330</v>
      </c>
      <c r="C22" s="2">
        <v>5347</v>
      </c>
      <c r="D22" s="2">
        <v>23531</v>
      </c>
      <c r="E22" s="2">
        <v>17030</v>
      </c>
      <c r="F22" s="316" t="s">
        <v>347</v>
      </c>
      <c r="G22" s="62">
        <v>0</v>
      </c>
      <c r="H22" s="62">
        <v>0</v>
      </c>
      <c r="I22" s="62">
        <v>0</v>
      </c>
      <c r="J22" s="246">
        <v>0</v>
      </c>
      <c r="K22" s="246">
        <v>0</v>
      </c>
    </row>
    <row r="23" spans="1:11" ht="15" customHeight="1" thickBot="1">
      <c r="A23" s="2">
        <v>260</v>
      </c>
      <c r="B23" s="2">
        <v>6330</v>
      </c>
      <c r="C23" s="2">
        <v>5347</v>
      </c>
      <c r="D23" s="2">
        <v>23531</v>
      </c>
      <c r="E23" s="2">
        <v>17857</v>
      </c>
      <c r="F23" s="317" t="s">
        <v>347</v>
      </c>
      <c r="G23" s="62">
        <v>0</v>
      </c>
      <c r="H23" s="62">
        <v>0</v>
      </c>
      <c r="I23" s="62">
        <v>0</v>
      </c>
      <c r="J23" s="246">
        <v>0</v>
      </c>
      <c r="K23" s="246">
        <v>0</v>
      </c>
    </row>
    <row r="24" spans="1:11" ht="13.5" thickBot="1">
      <c r="A24" s="9" t="s">
        <v>276</v>
      </c>
      <c r="B24" s="10"/>
      <c r="C24" s="10"/>
      <c r="D24" s="10"/>
      <c r="E24" s="10"/>
      <c r="F24" s="10"/>
      <c r="G24" s="64">
        <f>SUM(G21:G23)</f>
        <v>0</v>
      </c>
      <c r="H24" s="64">
        <f>SUM(H21:H23)</f>
        <v>0</v>
      </c>
      <c r="I24" s="64">
        <f>SUM(I21:I23)</f>
        <v>0</v>
      </c>
      <c r="J24" s="242">
        <v>0</v>
      </c>
      <c r="K24" s="243" t="e">
        <f>I24/H24%</f>
        <v>#DIV/0!</v>
      </c>
    </row>
    <row r="25" spans="1:11" ht="12.75">
      <c r="A25" s="13"/>
      <c r="B25" s="15"/>
      <c r="C25" s="15"/>
      <c r="D25" s="15"/>
      <c r="E25" s="15"/>
      <c r="F25" s="15"/>
      <c r="G25" s="66"/>
      <c r="H25" s="66"/>
      <c r="I25" s="66"/>
      <c r="J25" s="269"/>
      <c r="K25" s="269"/>
    </row>
    <row r="26" spans="1:11" ht="27.75" customHeight="1">
      <c r="A26" s="725" t="s">
        <v>356</v>
      </c>
      <c r="B26" s="726"/>
      <c r="C26" s="726"/>
      <c r="D26" s="726"/>
      <c r="E26" s="726"/>
      <c r="F26" s="726"/>
      <c r="G26" s="726"/>
      <c r="H26" s="715"/>
      <c r="I26" s="715"/>
      <c r="J26" s="715"/>
      <c r="K26" s="715"/>
    </row>
    <row r="27" ht="12" customHeight="1" thickBot="1">
      <c r="A27" s="1"/>
    </row>
    <row r="28" spans="1:11" ht="17.25" customHeight="1" thickBot="1">
      <c r="A28" s="9" t="s">
        <v>276</v>
      </c>
      <c r="B28" s="10"/>
      <c r="C28" s="10"/>
      <c r="D28" s="10"/>
      <c r="E28" s="10"/>
      <c r="F28" s="10"/>
      <c r="G28" s="64">
        <f>G6+G15+G24</f>
        <v>0</v>
      </c>
      <c r="H28" s="64">
        <f>H6+H15+H24</f>
        <v>0</v>
      </c>
      <c r="I28" s="64">
        <f>I6+I15+I24</f>
        <v>0</v>
      </c>
      <c r="J28" s="243">
        <v>0</v>
      </c>
      <c r="K28" s="243" t="e">
        <f>I28/H28%</f>
        <v>#DIV/0!</v>
      </c>
    </row>
    <row r="29" ht="3.75" customHeight="1" hidden="1">
      <c r="A29" s="1"/>
    </row>
    <row r="30" spans="1:11" ht="0.75" customHeight="1" hidden="1">
      <c r="A30" s="725"/>
      <c r="B30" s="726"/>
      <c r="C30" s="726"/>
      <c r="D30" s="726"/>
      <c r="E30" s="726"/>
      <c r="F30" s="726"/>
      <c r="G30" s="726"/>
      <c r="H30" s="715"/>
      <c r="I30" s="715"/>
      <c r="J30" s="715"/>
      <c r="K30" s="715"/>
    </row>
    <row r="31" spans="7:11" ht="3.75" customHeight="1" hidden="1">
      <c r="G31" s="21"/>
      <c r="H31" s="21"/>
      <c r="I31" s="21"/>
      <c r="K31" s="380" t="s">
        <v>355</v>
      </c>
    </row>
    <row r="32" ht="12.75" hidden="1">
      <c r="A32" s="1"/>
    </row>
    <row r="33" spans="1:11" ht="16.5" customHeight="1" hidden="1">
      <c r="A33" s="766"/>
      <c r="B33" s="767"/>
      <c r="C33" s="767"/>
      <c r="D33" s="767"/>
      <c r="E33" s="767"/>
      <c r="F33" s="767"/>
      <c r="G33" s="767"/>
      <c r="H33" s="743"/>
      <c r="I33" s="743"/>
      <c r="J33" s="743"/>
      <c r="K33" s="743"/>
    </row>
    <row r="34" ht="12.75" hidden="1"/>
    <row r="35" ht="12.75" hidden="1">
      <c r="A35" s="1"/>
    </row>
    <row r="36" spans="1:11" ht="15.75" customHeight="1" hidden="1">
      <c r="A36" s="725"/>
      <c r="B36" s="738"/>
      <c r="C36" s="738"/>
      <c r="D36" s="738"/>
      <c r="E36" s="738"/>
      <c r="F36" s="738"/>
      <c r="G36" s="738"/>
      <c r="H36" s="739"/>
      <c r="I36" s="739"/>
      <c r="J36" s="739"/>
      <c r="K36" s="739"/>
    </row>
    <row r="37" ht="12.75" hidden="1">
      <c r="A37" s="41"/>
    </row>
    <row r="38" spans="1:11" ht="1.5" customHeight="1" hidden="1">
      <c r="A38" s="725"/>
      <c r="B38" s="726"/>
      <c r="C38" s="726"/>
      <c r="D38" s="726"/>
      <c r="E38" s="726"/>
      <c r="F38" s="726"/>
      <c r="G38" s="726"/>
      <c r="H38" s="715"/>
      <c r="I38" s="715"/>
      <c r="J38" s="715"/>
      <c r="K38" s="715"/>
    </row>
    <row r="39" spans="1:11" ht="7.5" customHeight="1" hidden="1">
      <c r="A39" s="47"/>
      <c r="B39" s="58"/>
      <c r="C39" s="58"/>
      <c r="D39" s="58"/>
      <c r="E39" s="58"/>
      <c r="F39" s="58"/>
      <c r="G39" s="58"/>
      <c r="H39" s="301"/>
      <c r="I39" s="301"/>
      <c r="J39" s="301"/>
      <c r="K39" s="301"/>
    </row>
    <row r="40" ht="16.5" customHeight="1" hidden="1">
      <c r="A40" s="41"/>
    </row>
    <row r="41" spans="1:11" ht="41.25" customHeight="1" hidden="1">
      <c r="A41" s="725"/>
      <c r="B41" s="726"/>
      <c r="C41" s="726"/>
      <c r="D41" s="726"/>
      <c r="E41" s="726"/>
      <c r="F41" s="726"/>
      <c r="G41" s="726"/>
      <c r="H41" s="715"/>
      <c r="I41" s="715"/>
      <c r="J41" s="715"/>
      <c r="K41" s="715"/>
    </row>
    <row r="42" ht="10.5" customHeight="1" hidden="1"/>
    <row r="43" spans="1:6" ht="12.75" hidden="1">
      <c r="A43" s="41"/>
      <c r="B43" s="42"/>
      <c r="C43" s="42"/>
      <c r="D43" s="42"/>
      <c r="E43" s="42"/>
      <c r="F43" s="42"/>
    </row>
    <row r="44" spans="1:13" ht="30" customHeight="1" hidden="1">
      <c r="A44" s="725"/>
      <c r="B44" s="726"/>
      <c r="C44" s="726"/>
      <c r="D44" s="726"/>
      <c r="E44" s="726"/>
      <c r="F44" s="726"/>
      <c r="G44" s="726"/>
      <c r="H44" s="715"/>
      <c r="I44" s="715"/>
      <c r="J44" s="715"/>
      <c r="K44" s="715"/>
      <c r="M44" s="21"/>
    </row>
    <row r="45" ht="10.5" customHeight="1" hidden="1">
      <c r="M45" s="21"/>
    </row>
    <row r="46" spans="1:13" ht="12.75" hidden="1">
      <c r="A46" s="27"/>
      <c r="B46" s="27"/>
      <c r="C46" s="27"/>
      <c r="D46" s="27"/>
      <c r="E46" s="27"/>
      <c r="F46" s="27"/>
      <c r="M46" s="21"/>
    </row>
    <row r="47" spans="1:13" ht="12.75" hidden="1">
      <c r="A47" s="1"/>
      <c r="M47" s="21"/>
    </row>
    <row r="48" spans="1:13" ht="30" customHeight="1" hidden="1">
      <c r="A48" s="725"/>
      <c r="B48" s="738"/>
      <c r="C48" s="738"/>
      <c r="D48" s="738"/>
      <c r="E48" s="738"/>
      <c r="F48" s="738"/>
      <c r="G48" s="738"/>
      <c r="H48" s="739"/>
      <c r="I48" s="739"/>
      <c r="J48" s="739"/>
      <c r="K48" s="739"/>
      <c r="M48" s="21"/>
    </row>
    <row r="49" spans="1:13" ht="9.75" customHeight="1" hidden="1">
      <c r="A49" s="48"/>
      <c r="B49" s="48"/>
      <c r="C49" s="48"/>
      <c r="D49" s="48"/>
      <c r="E49" s="48"/>
      <c r="F49" s="48"/>
      <c r="G49" s="48"/>
      <c r="H49" s="48"/>
      <c r="I49" s="48"/>
      <c r="M49" s="21"/>
    </row>
    <row r="50" spans="1:13" ht="12.75" hidden="1">
      <c r="A50" s="1"/>
      <c r="M50" s="21"/>
    </row>
    <row r="51" spans="1:13" ht="27.75" customHeight="1" hidden="1">
      <c r="A51" s="725"/>
      <c r="B51" s="738"/>
      <c r="C51" s="738"/>
      <c r="D51" s="738"/>
      <c r="E51" s="738"/>
      <c r="F51" s="738"/>
      <c r="G51" s="738"/>
      <c r="H51" s="739"/>
      <c r="I51" s="739"/>
      <c r="J51" s="739"/>
      <c r="K51" s="739"/>
      <c r="M51" s="21"/>
    </row>
    <row r="52" ht="10.5" customHeight="1" hidden="1">
      <c r="M52" s="21"/>
    </row>
    <row r="53" spans="1:13" ht="0" customHeight="1" hidden="1">
      <c r="A53" s="1"/>
      <c r="B53" s="1"/>
      <c r="C53" s="1"/>
      <c r="D53" s="1"/>
      <c r="E53" s="1"/>
      <c r="M53" s="21"/>
    </row>
    <row r="54" spans="1:13" ht="0" customHeight="1" hidden="1">
      <c r="A54" s="725"/>
      <c r="B54" s="738"/>
      <c r="C54" s="738"/>
      <c r="D54" s="738"/>
      <c r="E54" s="738"/>
      <c r="F54" s="738"/>
      <c r="G54" s="738"/>
      <c r="H54" s="739"/>
      <c r="I54" s="739"/>
      <c r="J54" s="739"/>
      <c r="K54" s="739"/>
      <c r="M54" s="21"/>
    </row>
    <row r="55" ht="9.75" customHeight="1" hidden="1">
      <c r="M55" s="21"/>
    </row>
    <row r="56" spans="1:13" ht="12.75" hidden="1">
      <c r="A56" s="1"/>
      <c r="B56" s="1"/>
      <c r="C56" s="1"/>
      <c r="D56" s="1"/>
      <c r="E56" s="1"/>
      <c r="M56" s="21"/>
    </row>
    <row r="57" spans="1:13" ht="24.75" customHeight="1" hidden="1">
      <c r="A57" s="725"/>
      <c r="B57" s="738"/>
      <c r="C57" s="738"/>
      <c r="D57" s="738"/>
      <c r="E57" s="738"/>
      <c r="F57" s="738"/>
      <c r="G57" s="738"/>
      <c r="H57" s="739"/>
      <c r="I57" s="739"/>
      <c r="J57" s="739"/>
      <c r="K57" s="739"/>
      <c r="M57" s="21"/>
    </row>
    <row r="58" ht="12.75" hidden="1"/>
    <row r="59" spans="6:10" ht="12.75" hidden="1">
      <c r="F59" s="21"/>
      <c r="G59" s="21"/>
      <c r="H59" s="21"/>
      <c r="I59" s="21"/>
      <c r="J59" s="21"/>
    </row>
    <row r="60" spans="6:10" ht="12.75" hidden="1">
      <c r="F60" s="21"/>
      <c r="G60" s="21"/>
      <c r="H60" s="21"/>
      <c r="I60" s="21"/>
      <c r="J60" s="21"/>
    </row>
    <row r="61" ht="12.75" hidden="1"/>
    <row r="62" ht="12.75" hidden="1"/>
    <row r="63" ht="0.75" customHeight="1" hidden="1"/>
    <row r="64" ht="12.75" hidden="1"/>
    <row r="65" ht="12.75" hidden="1"/>
    <row r="66" ht="12.75" hidden="1"/>
    <row r="67" ht="12.75" hidden="1"/>
    <row r="68" ht="12.75" hidden="1"/>
    <row r="69" spans="1:9" ht="12" customHeight="1" hidden="1">
      <c r="A69" s="48"/>
      <c r="B69" s="48"/>
      <c r="C69" s="48"/>
      <c r="D69" s="48"/>
      <c r="E69" s="48"/>
      <c r="F69" s="48"/>
      <c r="G69" s="48"/>
      <c r="H69" s="48"/>
      <c r="I69" s="48"/>
    </row>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6.75" customHeight="1" hidden="1"/>
    <row r="93" ht="12.75" hidden="1"/>
    <row r="94" ht="12.75" hidden="1"/>
    <row r="95" ht="12.75" hidden="1"/>
    <row r="96" ht="12.75" hidden="1"/>
    <row r="97" ht="12.75" hidden="1"/>
    <row r="98" ht="12.75" hidden="1"/>
    <row r="99" ht="12.75" hidden="1"/>
    <row r="100" ht="12.75" hidden="1"/>
    <row r="101" ht="4.5" customHeight="1" hidden="1"/>
    <row r="102" ht="12.75" hidden="1"/>
    <row r="103" ht="12.75" hidden="1"/>
    <row r="104" ht="9.75" customHeight="1"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 customHeight="1"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sheetData>
  <sheetProtection/>
  <mergeCells count="13">
    <mergeCell ref="A54:K54"/>
    <mergeCell ref="A57:K57"/>
    <mergeCell ref="A36:K36"/>
    <mergeCell ref="A38:K38"/>
    <mergeCell ref="A41:K41"/>
    <mergeCell ref="A44:K44"/>
    <mergeCell ref="A8:K8"/>
    <mergeCell ref="A17:K17"/>
    <mergeCell ref="A26:K26"/>
    <mergeCell ref="A48:K48"/>
    <mergeCell ref="A51:K51"/>
    <mergeCell ref="A30:K30"/>
    <mergeCell ref="A33:K33"/>
  </mergeCells>
  <printOptions/>
  <pageMargins left="0.7874015748031497" right="0.7874015748031497" top="0.8661417322834646" bottom="0.9055118110236221" header="0.5118110236220472" footer="0.5118110236220472"/>
  <pageSetup firstPageNumber="57" useFirstPageNumber="1" horizontalDpi="600" verticalDpi="600" orientation="landscape" paperSize="9" r:id="rId1"/>
  <headerFooter differentFirst="1" alignWithMargins="0">
    <oddFooter>&amp;L&amp;A&amp;R&amp;P</oddFooter>
  </headerFooter>
  <rowBreaks count="1" manualBreakCount="1">
    <brk id="52" max="255" man="1"/>
  </rowBreaks>
</worksheet>
</file>

<file path=xl/worksheets/sheet38.xml><?xml version="1.0" encoding="utf-8"?>
<worksheet xmlns="http://schemas.openxmlformats.org/spreadsheetml/2006/main" xmlns:r="http://schemas.openxmlformats.org/officeDocument/2006/relationships">
  <dimension ref="A1:M205"/>
  <sheetViews>
    <sheetView workbookViewId="0" topLeftCell="A37">
      <selection activeCell="N47" sqref="N47"/>
    </sheetView>
  </sheetViews>
  <sheetFormatPr defaultColWidth="9.00390625" defaultRowHeight="12.75"/>
  <cols>
    <col min="1" max="1" width="6.625" style="0" customWidth="1"/>
    <col min="2" max="2" width="6.125" style="0" customWidth="1"/>
    <col min="3" max="3" width="6.00390625" style="0" customWidth="1"/>
    <col min="4" max="4" width="13.875" style="0" customWidth="1"/>
    <col min="5" max="5" width="6.375" style="0" customWidth="1"/>
    <col min="6" max="6" width="38.50390625" style="0" customWidth="1"/>
    <col min="7" max="7" width="9.625" style="0" customWidth="1"/>
    <col min="8" max="8" width="9.375" style="0" customWidth="1"/>
    <col min="9" max="9" width="17.50390625" style="0" customWidth="1"/>
    <col min="10" max="10" width="7.875" style="0" customWidth="1"/>
    <col min="11" max="11" width="7.125" style="0" customWidth="1"/>
    <col min="12" max="12" width="0.37109375" style="0" customWidth="1"/>
  </cols>
  <sheetData>
    <row r="1" spans="1:6" ht="13.5" thickBot="1">
      <c r="A1" s="54" t="s">
        <v>340</v>
      </c>
      <c r="B1" s="21"/>
      <c r="C1" s="21"/>
      <c r="D1" s="21"/>
      <c r="E1" s="21"/>
      <c r="F1" s="21"/>
    </row>
    <row r="2" spans="1:13" ht="14.25" customHeight="1" thickBot="1">
      <c r="A2" s="318" t="s">
        <v>224</v>
      </c>
      <c r="B2" s="319" t="s">
        <v>225</v>
      </c>
      <c r="C2" s="319" t="s">
        <v>34</v>
      </c>
      <c r="D2" s="319" t="s">
        <v>269</v>
      </c>
      <c r="E2" s="427" t="s">
        <v>270</v>
      </c>
      <c r="F2" s="428" t="s">
        <v>271</v>
      </c>
      <c r="G2" s="19" t="s">
        <v>241</v>
      </c>
      <c r="H2" s="19" t="s">
        <v>242</v>
      </c>
      <c r="I2" s="19" t="s">
        <v>243</v>
      </c>
      <c r="J2" s="209" t="s">
        <v>244</v>
      </c>
      <c r="K2" s="209" t="s">
        <v>245</v>
      </c>
      <c r="M2" s="21"/>
    </row>
    <row r="3" spans="1:13" ht="14.25" customHeight="1">
      <c r="A3" s="316">
        <v>555</v>
      </c>
      <c r="B3" s="316">
        <v>3233</v>
      </c>
      <c r="C3" s="316">
        <v>5331</v>
      </c>
      <c r="D3" s="316">
        <v>1055</v>
      </c>
      <c r="E3" s="316">
        <v>0</v>
      </c>
      <c r="F3" s="317" t="s">
        <v>690</v>
      </c>
      <c r="G3" s="67">
        <v>0</v>
      </c>
      <c r="H3" s="67">
        <v>50</v>
      </c>
      <c r="I3" s="67">
        <v>50</v>
      </c>
      <c r="J3" s="67">
        <v>0</v>
      </c>
      <c r="K3" s="77">
        <f aca="true" t="shared" si="0" ref="K3:K11">I3/H3%</f>
        <v>100</v>
      </c>
      <c r="M3" s="21"/>
    </row>
    <row r="4" spans="1:13" ht="14.25" customHeight="1">
      <c r="A4" s="315">
        <v>555</v>
      </c>
      <c r="B4" s="315">
        <v>3524</v>
      </c>
      <c r="C4" s="315">
        <v>5223</v>
      </c>
      <c r="D4" s="315">
        <v>1055</v>
      </c>
      <c r="E4" s="315">
        <v>0</v>
      </c>
      <c r="F4" s="24" t="s">
        <v>689</v>
      </c>
      <c r="G4" s="67">
        <v>0</v>
      </c>
      <c r="H4" s="67">
        <v>365</v>
      </c>
      <c r="I4" s="67">
        <v>365</v>
      </c>
      <c r="J4" s="67">
        <v>0</v>
      </c>
      <c r="K4" s="77">
        <f t="shared" si="0"/>
        <v>100</v>
      </c>
      <c r="M4" s="21"/>
    </row>
    <row r="5" spans="1:13" ht="12.75">
      <c r="A5" s="24">
        <v>555</v>
      </c>
      <c r="B5" s="24">
        <v>3541</v>
      </c>
      <c r="C5" s="24">
        <v>5136</v>
      </c>
      <c r="D5" s="24">
        <v>55</v>
      </c>
      <c r="E5" s="24">
        <v>0</v>
      </c>
      <c r="F5" s="24" t="s">
        <v>115</v>
      </c>
      <c r="G5" s="67">
        <v>1</v>
      </c>
      <c r="H5" s="67">
        <v>1.9</v>
      </c>
      <c r="I5" s="67">
        <v>1.9</v>
      </c>
      <c r="J5" s="67">
        <f>I5/G5%</f>
        <v>190</v>
      </c>
      <c r="K5" s="77">
        <f t="shared" si="0"/>
        <v>100</v>
      </c>
      <c r="M5" s="21"/>
    </row>
    <row r="6" spans="1:11" ht="12.75">
      <c r="A6" s="24">
        <v>555</v>
      </c>
      <c r="B6" s="24">
        <v>3541</v>
      </c>
      <c r="C6" s="24">
        <v>5167</v>
      </c>
      <c r="D6" s="24">
        <v>55</v>
      </c>
      <c r="E6" s="24">
        <v>0</v>
      </c>
      <c r="F6" s="24" t="s">
        <v>74</v>
      </c>
      <c r="G6" s="77">
        <v>15</v>
      </c>
      <c r="H6" s="77">
        <v>0</v>
      </c>
      <c r="I6" s="77">
        <v>0</v>
      </c>
      <c r="J6" s="77">
        <v>0</v>
      </c>
      <c r="K6" s="77">
        <v>0</v>
      </c>
    </row>
    <row r="7" spans="1:11" ht="12.75">
      <c r="A7" s="24">
        <v>555</v>
      </c>
      <c r="B7" s="24">
        <v>3541</v>
      </c>
      <c r="C7" s="24">
        <v>5169</v>
      </c>
      <c r="D7" s="24">
        <v>55</v>
      </c>
      <c r="E7" s="24">
        <v>0</v>
      </c>
      <c r="F7" s="24" t="s">
        <v>24</v>
      </c>
      <c r="G7" s="77">
        <v>40</v>
      </c>
      <c r="H7" s="77">
        <v>25</v>
      </c>
      <c r="I7" s="77">
        <v>17.88</v>
      </c>
      <c r="J7" s="77">
        <f>I7/G7%</f>
        <v>44.699999999999996</v>
      </c>
      <c r="K7" s="77">
        <f t="shared" si="0"/>
        <v>71.52</v>
      </c>
    </row>
    <row r="8" spans="1:11" ht="12.75">
      <c r="A8" s="24">
        <v>555</v>
      </c>
      <c r="B8" s="24">
        <v>3541</v>
      </c>
      <c r="C8" s="24">
        <v>5175</v>
      </c>
      <c r="D8" s="24">
        <v>55</v>
      </c>
      <c r="E8" s="24">
        <v>0</v>
      </c>
      <c r="F8" s="24" t="s">
        <v>212</v>
      </c>
      <c r="G8" s="77">
        <v>2</v>
      </c>
      <c r="H8" s="77">
        <v>0.3</v>
      </c>
      <c r="I8" s="77">
        <v>0.27</v>
      </c>
      <c r="J8" s="77">
        <f>I8/G8%</f>
        <v>13.5</v>
      </c>
      <c r="K8" s="77">
        <f t="shared" si="0"/>
        <v>90</v>
      </c>
    </row>
    <row r="9" spans="1:11" ht="12.75">
      <c r="A9" s="24">
        <v>555</v>
      </c>
      <c r="B9" s="24">
        <v>3541</v>
      </c>
      <c r="C9" s="24">
        <v>5194</v>
      </c>
      <c r="D9" s="24">
        <v>55</v>
      </c>
      <c r="E9" s="24">
        <v>0</v>
      </c>
      <c r="F9" s="24" t="s">
        <v>213</v>
      </c>
      <c r="G9" s="77">
        <v>15</v>
      </c>
      <c r="H9" s="77">
        <v>0.5</v>
      </c>
      <c r="I9" s="77">
        <v>0.48</v>
      </c>
      <c r="J9" s="77">
        <f>I9/G9%</f>
        <v>3.2</v>
      </c>
      <c r="K9" s="77">
        <f t="shared" si="0"/>
        <v>96</v>
      </c>
    </row>
    <row r="10" spans="1:11" ht="12.75">
      <c r="A10" s="24">
        <v>555</v>
      </c>
      <c r="B10" s="24">
        <v>3541</v>
      </c>
      <c r="C10" s="24">
        <v>5221</v>
      </c>
      <c r="D10" s="24">
        <v>1055</v>
      </c>
      <c r="E10" s="24">
        <v>0</v>
      </c>
      <c r="F10" s="24" t="s">
        <v>688</v>
      </c>
      <c r="G10" s="77">
        <v>0</v>
      </c>
      <c r="H10" s="77">
        <v>65</v>
      </c>
      <c r="I10" s="77">
        <v>65</v>
      </c>
      <c r="J10" s="77">
        <v>0</v>
      </c>
      <c r="K10" s="77">
        <f t="shared" si="0"/>
        <v>100</v>
      </c>
    </row>
    <row r="11" spans="1:11" ht="12.75">
      <c r="A11" s="24">
        <v>555</v>
      </c>
      <c r="B11" s="24">
        <v>3541</v>
      </c>
      <c r="C11" s="24">
        <v>5221</v>
      </c>
      <c r="D11" s="24">
        <v>1055</v>
      </c>
      <c r="E11" s="24">
        <v>115</v>
      </c>
      <c r="F11" s="24" t="s">
        <v>688</v>
      </c>
      <c r="G11" s="77">
        <v>0</v>
      </c>
      <c r="H11" s="77">
        <v>20</v>
      </c>
      <c r="I11" s="77">
        <v>20</v>
      </c>
      <c r="J11" s="77">
        <v>0</v>
      </c>
      <c r="K11" s="77">
        <f t="shared" si="0"/>
        <v>100</v>
      </c>
    </row>
    <row r="12" spans="1:11" ht="12.75">
      <c r="A12" s="24">
        <v>555</v>
      </c>
      <c r="B12" s="24">
        <v>3541</v>
      </c>
      <c r="C12" s="24">
        <v>5331</v>
      </c>
      <c r="D12" s="24">
        <v>55</v>
      </c>
      <c r="E12" s="24">
        <v>0</v>
      </c>
      <c r="F12" s="24" t="s">
        <v>470</v>
      </c>
      <c r="G12" s="77">
        <v>150</v>
      </c>
      <c r="H12" s="77">
        <v>150</v>
      </c>
      <c r="I12" s="77">
        <v>150</v>
      </c>
      <c r="J12" s="77">
        <f>I12/G12%</f>
        <v>100</v>
      </c>
      <c r="K12" s="77">
        <f>I12/H12%</f>
        <v>100</v>
      </c>
    </row>
    <row r="13" spans="1:11" ht="12.75">
      <c r="A13" s="24">
        <v>555</v>
      </c>
      <c r="B13" s="24">
        <v>3543</v>
      </c>
      <c r="C13" s="24">
        <v>5223</v>
      </c>
      <c r="D13" s="24">
        <v>1055</v>
      </c>
      <c r="E13" s="24">
        <v>0</v>
      </c>
      <c r="F13" s="24" t="s">
        <v>689</v>
      </c>
      <c r="G13" s="77">
        <v>0</v>
      </c>
      <c r="H13" s="77">
        <v>120</v>
      </c>
      <c r="I13" s="77">
        <v>120</v>
      </c>
      <c r="J13" s="77">
        <v>0</v>
      </c>
      <c r="K13" s="77">
        <f aca="true" t="shared" si="1" ref="K13:K18">I13/H13%</f>
        <v>100</v>
      </c>
    </row>
    <row r="14" spans="1:11" ht="12.75">
      <c r="A14" s="24">
        <v>555</v>
      </c>
      <c r="B14" s="24">
        <v>3545</v>
      </c>
      <c r="C14" s="24">
        <v>5229</v>
      </c>
      <c r="D14" s="24">
        <v>1055</v>
      </c>
      <c r="E14" s="24">
        <v>0</v>
      </c>
      <c r="F14" s="24" t="s">
        <v>691</v>
      </c>
      <c r="G14" s="77">
        <v>0</v>
      </c>
      <c r="H14" s="77">
        <v>60</v>
      </c>
      <c r="I14" s="77">
        <v>60</v>
      </c>
      <c r="J14" s="77">
        <v>0</v>
      </c>
      <c r="K14" s="77">
        <f t="shared" si="1"/>
        <v>100</v>
      </c>
    </row>
    <row r="15" spans="1:11" ht="12.75">
      <c r="A15" s="24">
        <v>555</v>
      </c>
      <c r="B15" s="24">
        <v>3549</v>
      </c>
      <c r="C15" s="24">
        <v>5169</v>
      </c>
      <c r="D15" s="24">
        <v>55</v>
      </c>
      <c r="E15" s="24">
        <v>0</v>
      </c>
      <c r="F15" s="24" t="s">
        <v>24</v>
      </c>
      <c r="G15" s="77">
        <v>0</v>
      </c>
      <c r="H15" s="77">
        <v>21.3</v>
      </c>
      <c r="I15" s="77">
        <v>21.22</v>
      </c>
      <c r="J15" s="77">
        <v>0</v>
      </c>
      <c r="K15" s="77">
        <f t="shared" si="1"/>
        <v>99.6244131455399</v>
      </c>
    </row>
    <row r="16" spans="1:11" ht="12.75">
      <c r="A16" s="24">
        <v>555</v>
      </c>
      <c r="B16" s="24">
        <v>3549</v>
      </c>
      <c r="C16" s="24">
        <v>5169</v>
      </c>
      <c r="D16" s="24">
        <v>55</v>
      </c>
      <c r="E16" s="24">
        <v>115</v>
      </c>
      <c r="F16" s="24" t="s">
        <v>24</v>
      </c>
      <c r="G16" s="77">
        <v>0</v>
      </c>
      <c r="H16" s="77">
        <v>38</v>
      </c>
      <c r="I16" s="77">
        <v>38</v>
      </c>
      <c r="J16" s="77">
        <v>0</v>
      </c>
      <c r="K16" s="77">
        <f t="shared" si="1"/>
        <v>100</v>
      </c>
    </row>
    <row r="17" spans="1:11" ht="12.75">
      <c r="A17" s="24">
        <v>555</v>
      </c>
      <c r="B17" s="24">
        <v>4312</v>
      </c>
      <c r="C17" s="24">
        <v>5221</v>
      </c>
      <c r="D17" s="24">
        <v>1055</v>
      </c>
      <c r="E17" s="24">
        <v>0</v>
      </c>
      <c r="F17" s="24" t="s">
        <v>688</v>
      </c>
      <c r="G17" s="77">
        <v>0</v>
      </c>
      <c r="H17" s="77">
        <v>13</v>
      </c>
      <c r="I17" s="77">
        <v>13</v>
      </c>
      <c r="J17" s="77">
        <v>0</v>
      </c>
      <c r="K17" s="77">
        <f t="shared" si="1"/>
        <v>100</v>
      </c>
    </row>
    <row r="18" spans="1:11" ht="12.75">
      <c r="A18" s="24">
        <v>555</v>
      </c>
      <c r="B18" s="24">
        <v>4312</v>
      </c>
      <c r="C18" s="24">
        <v>5229</v>
      </c>
      <c r="D18" s="24">
        <v>1055</v>
      </c>
      <c r="E18" s="24">
        <v>0</v>
      </c>
      <c r="F18" s="24" t="s">
        <v>691</v>
      </c>
      <c r="G18" s="77">
        <v>0</v>
      </c>
      <c r="H18" s="77">
        <v>95</v>
      </c>
      <c r="I18" s="77">
        <v>95</v>
      </c>
      <c r="J18" s="77">
        <v>0</v>
      </c>
      <c r="K18" s="77">
        <f t="shared" si="1"/>
        <v>100</v>
      </c>
    </row>
    <row r="19" spans="1:11" ht="12.75">
      <c r="A19" s="24">
        <v>555</v>
      </c>
      <c r="B19" s="24">
        <v>4319</v>
      </c>
      <c r="C19" s="24">
        <v>5139</v>
      </c>
      <c r="D19" s="24">
        <v>55</v>
      </c>
      <c r="E19" s="24">
        <v>0</v>
      </c>
      <c r="F19" s="24" t="s">
        <v>166</v>
      </c>
      <c r="G19" s="77">
        <v>20</v>
      </c>
      <c r="H19" s="77">
        <v>20</v>
      </c>
      <c r="I19" s="77">
        <v>4.64</v>
      </c>
      <c r="J19" s="77">
        <f>I19/G19%</f>
        <v>23.199999999999996</v>
      </c>
      <c r="K19" s="77">
        <f aca="true" t="shared" si="2" ref="K19:K27">I19/H19%</f>
        <v>23.199999999999996</v>
      </c>
    </row>
    <row r="20" spans="1:11" ht="12.75">
      <c r="A20" s="24">
        <v>555</v>
      </c>
      <c r="B20" s="24">
        <v>4319</v>
      </c>
      <c r="C20" s="24">
        <v>5169</v>
      </c>
      <c r="D20" s="24">
        <v>55</v>
      </c>
      <c r="E20" s="24">
        <v>0</v>
      </c>
      <c r="F20" s="24" t="s">
        <v>24</v>
      </c>
      <c r="G20" s="77">
        <v>300</v>
      </c>
      <c r="H20" s="77">
        <v>120</v>
      </c>
      <c r="I20" s="77">
        <v>21.5</v>
      </c>
      <c r="J20" s="77">
        <f aca="true" t="shared" si="3" ref="J20:J30">I20/G20%</f>
        <v>7.166666666666667</v>
      </c>
      <c r="K20" s="77">
        <f t="shared" si="2"/>
        <v>17.916666666666668</v>
      </c>
    </row>
    <row r="21" spans="1:11" ht="12.75">
      <c r="A21" s="24">
        <v>555</v>
      </c>
      <c r="B21" s="24">
        <v>4319</v>
      </c>
      <c r="C21" s="24">
        <v>5175</v>
      </c>
      <c r="D21" s="24">
        <v>55</v>
      </c>
      <c r="E21" s="24">
        <v>0</v>
      </c>
      <c r="F21" s="24" t="s">
        <v>212</v>
      </c>
      <c r="G21" s="77">
        <v>45</v>
      </c>
      <c r="H21" s="77">
        <v>45</v>
      </c>
      <c r="I21" s="77">
        <v>14.35</v>
      </c>
      <c r="J21" s="77">
        <f t="shared" si="3"/>
        <v>31.888888888888886</v>
      </c>
      <c r="K21" s="77">
        <f t="shared" si="2"/>
        <v>31.888888888888886</v>
      </c>
    </row>
    <row r="22" spans="1:11" ht="12.75">
      <c r="A22" s="24">
        <v>555</v>
      </c>
      <c r="B22" s="24">
        <v>4319</v>
      </c>
      <c r="C22" s="24">
        <v>5194</v>
      </c>
      <c r="D22" s="24">
        <v>55</v>
      </c>
      <c r="E22" s="24">
        <v>0</v>
      </c>
      <c r="F22" s="24" t="s">
        <v>213</v>
      </c>
      <c r="G22" s="77">
        <v>125</v>
      </c>
      <c r="H22" s="77">
        <v>125</v>
      </c>
      <c r="I22" s="77">
        <v>82.61</v>
      </c>
      <c r="J22" s="77">
        <f t="shared" si="3"/>
        <v>66.088</v>
      </c>
      <c r="K22" s="77">
        <f t="shared" si="2"/>
        <v>66.088</v>
      </c>
    </row>
    <row r="23" spans="1:11" ht="12.75">
      <c r="A23" s="24">
        <v>555</v>
      </c>
      <c r="B23" s="24">
        <v>4319</v>
      </c>
      <c r="C23" s="24">
        <v>5221</v>
      </c>
      <c r="D23" s="24">
        <v>1055</v>
      </c>
      <c r="E23" s="24">
        <v>0</v>
      </c>
      <c r="F23" s="24" t="s">
        <v>688</v>
      </c>
      <c r="G23" s="77">
        <v>0</v>
      </c>
      <c r="H23" s="77">
        <v>30</v>
      </c>
      <c r="I23" s="77">
        <v>30</v>
      </c>
      <c r="J23" s="77">
        <v>0</v>
      </c>
      <c r="K23" s="77">
        <f t="shared" si="2"/>
        <v>100</v>
      </c>
    </row>
    <row r="24" spans="1:11" ht="12.75">
      <c r="A24" s="24">
        <v>555</v>
      </c>
      <c r="B24" s="24">
        <v>4319</v>
      </c>
      <c r="C24" s="24">
        <v>5222</v>
      </c>
      <c r="D24" s="24">
        <v>1055</v>
      </c>
      <c r="E24" s="24">
        <v>0</v>
      </c>
      <c r="F24" s="24" t="s">
        <v>585</v>
      </c>
      <c r="G24" s="77">
        <v>0</v>
      </c>
      <c r="H24" s="77">
        <v>30</v>
      </c>
      <c r="I24" s="77">
        <v>30</v>
      </c>
      <c r="J24" s="77">
        <v>0</v>
      </c>
      <c r="K24" s="77">
        <f t="shared" si="2"/>
        <v>100</v>
      </c>
    </row>
    <row r="25" spans="1:11" ht="12.75">
      <c r="A25" s="24">
        <v>555</v>
      </c>
      <c r="B25" s="24">
        <v>4319</v>
      </c>
      <c r="C25" s="24">
        <v>5901</v>
      </c>
      <c r="D25" s="24">
        <v>55</v>
      </c>
      <c r="E25" s="24">
        <v>0</v>
      </c>
      <c r="F25" s="24" t="s">
        <v>208</v>
      </c>
      <c r="G25" s="77">
        <v>2595.6</v>
      </c>
      <c r="H25" s="77">
        <v>275.6</v>
      </c>
      <c r="I25" s="77">
        <v>0</v>
      </c>
      <c r="J25" s="77">
        <f t="shared" si="3"/>
        <v>0</v>
      </c>
      <c r="K25" s="77">
        <f t="shared" si="2"/>
        <v>0</v>
      </c>
    </row>
    <row r="26" spans="1:11" ht="12.75">
      <c r="A26" s="24">
        <v>555</v>
      </c>
      <c r="B26" s="24">
        <v>4329</v>
      </c>
      <c r="C26" s="24">
        <v>5139</v>
      </c>
      <c r="D26" s="24">
        <v>55</v>
      </c>
      <c r="E26" s="24">
        <v>0</v>
      </c>
      <c r="F26" s="24" t="s">
        <v>166</v>
      </c>
      <c r="G26" s="77">
        <v>0</v>
      </c>
      <c r="H26" s="77">
        <v>5</v>
      </c>
      <c r="I26" s="77">
        <v>4.98</v>
      </c>
      <c r="J26" s="77">
        <v>0</v>
      </c>
      <c r="K26" s="77">
        <f t="shared" si="2"/>
        <v>99.60000000000001</v>
      </c>
    </row>
    <row r="27" spans="1:11" ht="12.75">
      <c r="A27" s="24">
        <v>555</v>
      </c>
      <c r="B27" s="24">
        <v>4329</v>
      </c>
      <c r="C27" s="24">
        <v>5169</v>
      </c>
      <c r="D27" s="24">
        <v>55</v>
      </c>
      <c r="E27" s="24">
        <v>0</v>
      </c>
      <c r="F27" s="24" t="s">
        <v>24</v>
      </c>
      <c r="G27" s="77">
        <v>2</v>
      </c>
      <c r="H27" s="77">
        <v>2</v>
      </c>
      <c r="I27" s="77">
        <v>0</v>
      </c>
      <c r="J27" s="77">
        <f t="shared" si="3"/>
        <v>0</v>
      </c>
      <c r="K27" s="77">
        <f t="shared" si="2"/>
        <v>0</v>
      </c>
    </row>
    <row r="28" spans="1:11" ht="12.75">
      <c r="A28" s="24">
        <v>555</v>
      </c>
      <c r="B28" s="24">
        <v>4329</v>
      </c>
      <c r="C28" s="24">
        <v>5169</v>
      </c>
      <c r="D28" s="24">
        <v>55</v>
      </c>
      <c r="E28" s="24">
        <v>13011</v>
      </c>
      <c r="F28" s="24" t="s">
        <v>24</v>
      </c>
      <c r="G28" s="77">
        <v>0</v>
      </c>
      <c r="H28" s="77">
        <v>38</v>
      </c>
      <c r="I28" s="77">
        <v>5.64</v>
      </c>
      <c r="J28" s="77">
        <v>0</v>
      </c>
      <c r="K28" s="77">
        <f aca="true" t="shared" si="4" ref="K28:K37">I28/H28%</f>
        <v>14.842105263157894</v>
      </c>
    </row>
    <row r="29" spans="1:11" ht="12.75">
      <c r="A29" s="24">
        <v>555</v>
      </c>
      <c r="B29" s="24">
        <v>4329</v>
      </c>
      <c r="C29" s="24">
        <v>5194</v>
      </c>
      <c r="D29" s="24">
        <v>55</v>
      </c>
      <c r="E29" s="24">
        <v>13011</v>
      </c>
      <c r="F29" s="24" t="s">
        <v>213</v>
      </c>
      <c r="G29" s="77">
        <v>0</v>
      </c>
      <c r="H29" s="77">
        <v>6.6</v>
      </c>
      <c r="I29" s="77">
        <v>2.12</v>
      </c>
      <c r="J29" s="77">
        <v>0</v>
      </c>
      <c r="K29" s="77">
        <f t="shared" si="4"/>
        <v>32.121212121212125</v>
      </c>
    </row>
    <row r="30" spans="1:11" ht="12.75">
      <c r="A30" s="24">
        <v>555</v>
      </c>
      <c r="B30" s="24">
        <v>4329</v>
      </c>
      <c r="C30" s="24">
        <v>5194</v>
      </c>
      <c r="D30" s="24">
        <v>55</v>
      </c>
      <c r="E30" s="24">
        <v>0</v>
      </c>
      <c r="F30" s="24" t="s">
        <v>213</v>
      </c>
      <c r="G30" s="77">
        <v>15</v>
      </c>
      <c r="H30" s="77">
        <v>15</v>
      </c>
      <c r="I30" s="77">
        <v>1.85</v>
      </c>
      <c r="J30" s="77">
        <f t="shared" si="3"/>
        <v>12.333333333333334</v>
      </c>
      <c r="K30" s="77">
        <f t="shared" si="4"/>
        <v>12.333333333333334</v>
      </c>
    </row>
    <row r="31" spans="1:11" ht="12.75">
      <c r="A31" s="24">
        <v>555</v>
      </c>
      <c r="B31" s="24">
        <v>4339</v>
      </c>
      <c r="C31" s="24">
        <v>5136</v>
      </c>
      <c r="D31" s="24">
        <v>55</v>
      </c>
      <c r="E31" s="24">
        <v>13010</v>
      </c>
      <c r="F31" s="24" t="s">
        <v>115</v>
      </c>
      <c r="G31" s="77">
        <v>0</v>
      </c>
      <c r="H31" s="77">
        <v>1</v>
      </c>
      <c r="I31" s="77">
        <v>1</v>
      </c>
      <c r="J31" s="77">
        <v>0</v>
      </c>
      <c r="K31" s="77">
        <f t="shared" si="4"/>
        <v>100</v>
      </c>
    </row>
    <row r="32" spans="1:13" ht="12.75">
      <c r="A32" s="24">
        <v>555</v>
      </c>
      <c r="B32" s="24">
        <v>4339</v>
      </c>
      <c r="C32" s="24">
        <v>5139</v>
      </c>
      <c r="D32" s="24">
        <v>55</v>
      </c>
      <c r="E32" s="24">
        <v>13010</v>
      </c>
      <c r="F32" s="24" t="s">
        <v>166</v>
      </c>
      <c r="G32" s="77">
        <v>0</v>
      </c>
      <c r="H32" s="77">
        <v>1.7</v>
      </c>
      <c r="I32" s="77">
        <v>0</v>
      </c>
      <c r="J32" s="77">
        <v>0</v>
      </c>
      <c r="K32" s="77">
        <f t="shared" si="4"/>
        <v>0</v>
      </c>
      <c r="L32" s="519"/>
      <c r="M32" s="15"/>
    </row>
    <row r="33" spans="1:11" ht="12.75">
      <c r="A33" s="24">
        <v>555</v>
      </c>
      <c r="B33" s="24">
        <v>4339</v>
      </c>
      <c r="C33" s="24">
        <v>5168</v>
      </c>
      <c r="D33" s="24">
        <v>55</v>
      </c>
      <c r="E33" s="24">
        <v>13010</v>
      </c>
      <c r="F33" s="2" t="s">
        <v>323</v>
      </c>
      <c r="G33" s="77">
        <v>0</v>
      </c>
      <c r="H33" s="77">
        <v>30</v>
      </c>
      <c r="I33" s="77">
        <v>22</v>
      </c>
      <c r="J33" s="77">
        <v>0</v>
      </c>
      <c r="K33" s="77">
        <f t="shared" si="4"/>
        <v>73.33333333333334</v>
      </c>
    </row>
    <row r="34" spans="1:11" ht="12.75">
      <c r="A34" s="24">
        <v>555</v>
      </c>
      <c r="B34" s="24">
        <v>4339</v>
      </c>
      <c r="C34" s="24">
        <v>5169</v>
      </c>
      <c r="D34" s="24">
        <v>55</v>
      </c>
      <c r="E34" s="24">
        <v>13010</v>
      </c>
      <c r="F34" s="24" t="s">
        <v>24</v>
      </c>
      <c r="G34" s="77">
        <v>0</v>
      </c>
      <c r="H34" s="77">
        <v>52.5</v>
      </c>
      <c r="I34" s="77">
        <v>29.21</v>
      </c>
      <c r="J34" s="77">
        <v>0</v>
      </c>
      <c r="K34" s="77">
        <f t="shared" si="4"/>
        <v>55.63809523809524</v>
      </c>
    </row>
    <row r="35" spans="1:11" ht="12.75">
      <c r="A35" s="24">
        <v>555</v>
      </c>
      <c r="B35" s="24">
        <v>4339</v>
      </c>
      <c r="C35" s="24">
        <v>5175</v>
      </c>
      <c r="D35" s="24">
        <v>55</v>
      </c>
      <c r="E35" s="24">
        <v>13010</v>
      </c>
      <c r="F35" s="24" t="s">
        <v>212</v>
      </c>
      <c r="G35" s="77">
        <v>0</v>
      </c>
      <c r="H35" s="77">
        <v>5</v>
      </c>
      <c r="I35" s="77">
        <v>0.48</v>
      </c>
      <c r="J35" s="77">
        <v>0</v>
      </c>
      <c r="K35" s="77">
        <f t="shared" si="4"/>
        <v>9.6</v>
      </c>
    </row>
    <row r="36" spans="1:11" ht="12.75">
      <c r="A36" s="24">
        <v>555</v>
      </c>
      <c r="B36" s="24">
        <v>4339</v>
      </c>
      <c r="C36" s="24">
        <v>5194</v>
      </c>
      <c r="D36" s="24">
        <v>55</v>
      </c>
      <c r="E36" s="24">
        <v>13010</v>
      </c>
      <c r="F36" s="24" t="s">
        <v>213</v>
      </c>
      <c r="G36" s="77">
        <v>0</v>
      </c>
      <c r="H36" s="77">
        <v>26.5</v>
      </c>
      <c r="I36" s="77">
        <v>23.1</v>
      </c>
      <c r="J36" s="77">
        <v>0</v>
      </c>
      <c r="K36" s="77">
        <f t="shared" si="4"/>
        <v>87.16981132075472</v>
      </c>
    </row>
    <row r="37" spans="1:11" ht="12.75">
      <c r="A37" s="24">
        <v>555</v>
      </c>
      <c r="B37" s="24">
        <v>4339</v>
      </c>
      <c r="C37" s="24">
        <v>5901</v>
      </c>
      <c r="D37" s="24">
        <v>55</v>
      </c>
      <c r="E37" s="24">
        <v>13010</v>
      </c>
      <c r="F37" s="24" t="s">
        <v>208</v>
      </c>
      <c r="G37" s="77">
        <v>0</v>
      </c>
      <c r="H37" s="77">
        <v>774.9</v>
      </c>
      <c r="I37" s="77">
        <v>0</v>
      </c>
      <c r="J37" s="77">
        <v>0</v>
      </c>
      <c r="K37" s="77">
        <f t="shared" si="4"/>
        <v>0</v>
      </c>
    </row>
    <row r="38" spans="1:11" ht="12.75">
      <c r="A38" s="24">
        <v>555</v>
      </c>
      <c r="B38" s="24">
        <v>4341</v>
      </c>
      <c r="C38" s="24">
        <v>5194</v>
      </c>
      <c r="D38" s="24">
        <v>55</v>
      </c>
      <c r="E38" s="24">
        <v>0</v>
      </c>
      <c r="F38" s="24" t="s">
        <v>213</v>
      </c>
      <c r="G38" s="77">
        <v>5</v>
      </c>
      <c r="H38" s="77">
        <v>5</v>
      </c>
      <c r="I38" s="77">
        <v>5</v>
      </c>
      <c r="J38" s="77">
        <f aca="true" t="shared" si="5" ref="J38:J50">I38/G38%</f>
        <v>100</v>
      </c>
      <c r="K38" s="77">
        <f aca="true" t="shared" si="6" ref="K38:K45">I38/H38%</f>
        <v>100</v>
      </c>
    </row>
    <row r="39" spans="1:11" ht="12.75">
      <c r="A39" s="24">
        <v>555</v>
      </c>
      <c r="B39" s="24">
        <v>4341</v>
      </c>
      <c r="C39" s="24">
        <v>5223</v>
      </c>
      <c r="D39" s="24">
        <v>1055</v>
      </c>
      <c r="E39" s="24">
        <v>0</v>
      </c>
      <c r="F39" s="24" t="s">
        <v>689</v>
      </c>
      <c r="G39" s="77">
        <v>0</v>
      </c>
      <c r="H39" s="77">
        <v>20</v>
      </c>
      <c r="I39" s="77">
        <v>20</v>
      </c>
      <c r="J39" s="77">
        <v>0</v>
      </c>
      <c r="K39" s="77">
        <f t="shared" si="6"/>
        <v>100</v>
      </c>
    </row>
    <row r="40" spans="1:11" ht="12.75">
      <c r="A40" s="24">
        <v>555</v>
      </c>
      <c r="B40" s="24">
        <v>4342</v>
      </c>
      <c r="C40" s="24">
        <v>5136</v>
      </c>
      <c r="D40" s="24">
        <v>55</v>
      </c>
      <c r="E40" s="24">
        <v>0</v>
      </c>
      <c r="F40" s="24" t="s">
        <v>115</v>
      </c>
      <c r="G40" s="77">
        <v>1</v>
      </c>
      <c r="H40" s="77">
        <v>1.5</v>
      </c>
      <c r="I40" s="77">
        <v>1.39</v>
      </c>
      <c r="J40" s="77">
        <f t="shared" si="5"/>
        <v>139</v>
      </c>
      <c r="K40" s="77">
        <f t="shared" si="6"/>
        <v>92.66666666666666</v>
      </c>
    </row>
    <row r="41" spans="1:11" ht="12.75">
      <c r="A41" s="24">
        <v>555</v>
      </c>
      <c r="B41" s="24">
        <v>4342</v>
      </c>
      <c r="C41" s="24">
        <v>5139</v>
      </c>
      <c r="D41" s="24">
        <v>55</v>
      </c>
      <c r="E41" s="24">
        <v>0</v>
      </c>
      <c r="F41" s="24" t="s">
        <v>166</v>
      </c>
      <c r="G41" s="77">
        <v>1</v>
      </c>
      <c r="H41" s="77">
        <v>1.6</v>
      </c>
      <c r="I41" s="77">
        <v>0.59</v>
      </c>
      <c r="J41" s="77">
        <f t="shared" si="5"/>
        <v>58.99999999999999</v>
      </c>
      <c r="K41" s="77">
        <f t="shared" si="6"/>
        <v>36.875</v>
      </c>
    </row>
    <row r="42" spans="1:11" ht="12.75">
      <c r="A42" s="24">
        <v>555</v>
      </c>
      <c r="B42" s="24">
        <v>4342</v>
      </c>
      <c r="C42" s="24">
        <v>5167</v>
      </c>
      <c r="D42" s="24">
        <v>55</v>
      </c>
      <c r="E42" s="24">
        <v>0</v>
      </c>
      <c r="F42" s="24" t="s">
        <v>74</v>
      </c>
      <c r="G42" s="77">
        <v>0</v>
      </c>
      <c r="H42" s="77">
        <v>0.4</v>
      </c>
      <c r="I42" s="77">
        <v>0.33</v>
      </c>
      <c r="J42" s="77">
        <v>0</v>
      </c>
      <c r="K42" s="77">
        <f t="shared" si="6"/>
        <v>82.5</v>
      </c>
    </row>
    <row r="43" spans="1:11" ht="12.75">
      <c r="A43" s="24">
        <v>555</v>
      </c>
      <c r="B43" s="24">
        <v>4342</v>
      </c>
      <c r="C43" s="24">
        <v>5169</v>
      </c>
      <c r="D43" s="24">
        <v>55</v>
      </c>
      <c r="E43" s="24">
        <v>0</v>
      </c>
      <c r="F43" s="24" t="s">
        <v>24</v>
      </c>
      <c r="G43" s="77">
        <v>100</v>
      </c>
      <c r="H43" s="77">
        <v>12.7</v>
      </c>
      <c r="I43" s="77">
        <v>1.55</v>
      </c>
      <c r="J43" s="77">
        <f t="shared" si="5"/>
        <v>1.55</v>
      </c>
      <c r="K43" s="77">
        <f t="shared" si="6"/>
        <v>12.204724409448819</v>
      </c>
    </row>
    <row r="44" spans="1:11" ht="12.75">
      <c r="A44" s="24">
        <v>555</v>
      </c>
      <c r="B44" s="24">
        <v>4342</v>
      </c>
      <c r="C44" s="24">
        <v>5175</v>
      </c>
      <c r="D44" s="24">
        <v>55</v>
      </c>
      <c r="E44" s="24">
        <v>0</v>
      </c>
      <c r="F44" s="24" t="s">
        <v>212</v>
      </c>
      <c r="G44" s="77">
        <v>5</v>
      </c>
      <c r="H44" s="77">
        <v>3</v>
      </c>
      <c r="I44" s="77">
        <v>0</v>
      </c>
      <c r="J44" s="77">
        <f t="shared" si="5"/>
        <v>0</v>
      </c>
      <c r="K44" s="77">
        <f t="shared" si="6"/>
        <v>0</v>
      </c>
    </row>
    <row r="45" spans="1:11" ht="12.75">
      <c r="A45" s="24">
        <v>555</v>
      </c>
      <c r="B45" s="24">
        <v>4344</v>
      </c>
      <c r="C45" s="24">
        <v>5229</v>
      </c>
      <c r="D45" s="24">
        <v>1055</v>
      </c>
      <c r="E45" s="24">
        <v>0</v>
      </c>
      <c r="F45" s="24" t="s">
        <v>691</v>
      </c>
      <c r="G45" s="77">
        <v>0</v>
      </c>
      <c r="H45" s="77">
        <v>30</v>
      </c>
      <c r="I45" s="77">
        <v>30</v>
      </c>
      <c r="J45" s="77">
        <v>0</v>
      </c>
      <c r="K45" s="77">
        <f t="shared" si="6"/>
        <v>100</v>
      </c>
    </row>
    <row r="46" spans="1:11" ht="12.75">
      <c r="A46" s="24">
        <v>555</v>
      </c>
      <c r="B46" s="24">
        <v>4349</v>
      </c>
      <c r="C46" s="24">
        <v>5139</v>
      </c>
      <c r="D46" s="24">
        <v>55</v>
      </c>
      <c r="E46" s="24">
        <v>0</v>
      </c>
      <c r="F46" s="24" t="s">
        <v>166</v>
      </c>
      <c r="G46" s="77">
        <v>1</v>
      </c>
      <c r="H46" s="77">
        <v>13.9</v>
      </c>
      <c r="I46" s="77">
        <v>13.17</v>
      </c>
      <c r="J46" s="77">
        <f t="shared" si="5"/>
        <v>1317</v>
      </c>
      <c r="K46" s="77">
        <f aca="true" t="shared" si="7" ref="K46:K82">I46/H46%</f>
        <v>94.74820143884891</v>
      </c>
    </row>
    <row r="47" spans="1:11" ht="12.75">
      <c r="A47" s="24">
        <v>555</v>
      </c>
      <c r="B47" s="24">
        <v>4349</v>
      </c>
      <c r="C47" s="24">
        <v>5164</v>
      </c>
      <c r="D47" s="24">
        <v>55</v>
      </c>
      <c r="E47" s="24">
        <v>0</v>
      </c>
      <c r="F47" s="36" t="s">
        <v>53</v>
      </c>
      <c r="G47" s="77">
        <v>15</v>
      </c>
      <c r="H47" s="77">
        <v>14</v>
      </c>
      <c r="I47" s="77">
        <v>5.08</v>
      </c>
      <c r="J47" s="77">
        <f t="shared" si="5"/>
        <v>33.86666666666667</v>
      </c>
      <c r="K47" s="77">
        <f t="shared" si="7"/>
        <v>36.285714285714285</v>
      </c>
    </row>
    <row r="48" spans="1:11" ht="12.75">
      <c r="A48" s="24">
        <v>555</v>
      </c>
      <c r="B48" s="24">
        <v>4349</v>
      </c>
      <c r="C48" s="24">
        <v>5169</v>
      </c>
      <c r="D48" s="24">
        <v>55</v>
      </c>
      <c r="E48" s="24">
        <v>0</v>
      </c>
      <c r="F48" s="36" t="s">
        <v>24</v>
      </c>
      <c r="G48" s="77">
        <v>20</v>
      </c>
      <c r="H48" s="77">
        <v>217</v>
      </c>
      <c r="I48" s="77">
        <v>172.32</v>
      </c>
      <c r="J48" s="77">
        <f t="shared" si="5"/>
        <v>861.5999999999999</v>
      </c>
      <c r="K48" s="77">
        <f t="shared" si="7"/>
        <v>79.41013824884793</v>
      </c>
    </row>
    <row r="49" spans="1:11" ht="12.75">
      <c r="A49" s="24">
        <v>555</v>
      </c>
      <c r="B49" s="24">
        <v>4349</v>
      </c>
      <c r="C49" s="24">
        <v>5175</v>
      </c>
      <c r="D49" s="24">
        <v>55</v>
      </c>
      <c r="E49" s="24">
        <v>0</v>
      </c>
      <c r="F49" s="24" t="s">
        <v>212</v>
      </c>
      <c r="G49" s="77">
        <v>6</v>
      </c>
      <c r="H49" s="77">
        <v>3</v>
      </c>
      <c r="I49" s="77">
        <v>0</v>
      </c>
      <c r="J49" s="77">
        <f t="shared" si="5"/>
        <v>0</v>
      </c>
      <c r="K49" s="77">
        <f t="shared" si="7"/>
        <v>0</v>
      </c>
    </row>
    <row r="50" spans="1:11" ht="12.75">
      <c r="A50" s="36">
        <v>555</v>
      </c>
      <c r="B50" s="36">
        <v>4349</v>
      </c>
      <c r="C50" s="36">
        <v>5901</v>
      </c>
      <c r="D50" s="24">
        <v>55</v>
      </c>
      <c r="E50" s="36">
        <v>0</v>
      </c>
      <c r="F50" s="24" t="s">
        <v>208</v>
      </c>
      <c r="G50" s="77">
        <v>250</v>
      </c>
      <c r="H50" s="77">
        <v>0</v>
      </c>
      <c r="I50" s="77">
        <v>0</v>
      </c>
      <c r="J50" s="77">
        <f t="shared" si="5"/>
        <v>0</v>
      </c>
      <c r="K50" s="77">
        <v>0</v>
      </c>
    </row>
    <row r="51" spans="1:11" ht="12.75">
      <c r="A51" s="24">
        <v>555</v>
      </c>
      <c r="B51" s="24">
        <v>4350</v>
      </c>
      <c r="C51" s="24">
        <v>5169</v>
      </c>
      <c r="D51" s="24">
        <v>100055</v>
      </c>
      <c r="E51" s="24">
        <v>0</v>
      </c>
      <c r="F51" s="24" t="s">
        <v>24</v>
      </c>
      <c r="G51" s="77">
        <v>8500</v>
      </c>
      <c r="H51" s="77">
        <v>8680</v>
      </c>
      <c r="I51" s="77">
        <v>8672.75</v>
      </c>
      <c r="J51" s="248">
        <f>I51/G51%</f>
        <v>102.03235294117647</v>
      </c>
      <c r="K51" s="77">
        <f t="shared" si="7"/>
        <v>99.91647465437788</v>
      </c>
    </row>
    <row r="52" spans="1:11" ht="12.75">
      <c r="A52" s="36">
        <v>555</v>
      </c>
      <c r="B52" s="36">
        <v>4351</v>
      </c>
      <c r="C52" s="36">
        <v>5221</v>
      </c>
      <c r="D52" s="24">
        <v>1055</v>
      </c>
      <c r="E52" s="36">
        <v>0</v>
      </c>
      <c r="F52" s="24" t="s">
        <v>688</v>
      </c>
      <c r="G52" s="77">
        <v>0</v>
      </c>
      <c r="H52" s="77">
        <v>120</v>
      </c>
      <c r="I52" s="77">
        <v>120</v>
      </c>
      <c r="J52" s="248">
        <v>0</v>
      </c>
      <c r="K52" s="77">
        <f t="shared" si="7"/>
        <v>100</v>
      </c>
    </row>
    <row r="53" spans="1:11" ht="12.75">
      <c r="A53" s="36">
        <v>555</v>
      </c>
      <c r="B53" s="36">
        <v>4351</v>
      </c>
      <c r="C53" s="36">
        <v>5222</v>
      </c>
      <c r="D53" s="24">
        <v>1055</v>
      </c>
      <c r="E53" s="36">
        <v>0</v>
      </c>
      <c r="F53" s="24" t="s">
        <v>585</v>
      </c>
      <c r="G53" s="77">
        <v>0</v>
      </c>
      <c r="H53" s="77">
        <v>50</v>
      </c>
      <c r="I53" s="77">
        <v>50</v>
      </c>
      <c r="J53" s="248">
        <v>0</v>
      </c>
      <c r="K53" s="77">
        <f t="shared" si="7"/>
        <v>100</v>
      </c>
    </row>
    <row r="54" spans="1:11" ht="12.75">
      <c r="A54" s="36">
        <v>555</v>
      </c>
      <c r="B54" s="36">
        <v>4351</v>
      </c>
      <c r="C54" s="36">
        <v>5229</v>
      </c>
      <c r="D54" s="24">
        <v>1055</v>
      </c>
      <c r="E54" s="36">
        <v>0</v>
      </c>
      <c r="F54" s="24" t="s">
        <v>691</v>
      </c>
      <c r="G54" s="77">
        <v>0</v>
      </c>
      <c r="H54" s="77">
        <v>99</v>
      </c>
      <c r="I54" s="77">
        <v>99</v>
      </c>
      <c r="J54" s="248">
        <v>0</v>
      </c>
      <c r="K54" s="77">
        <f t="shared" si="7"/>
        <v>100</v>
      </c>
    </row>
    <row r="55" spans="1:11" ht="12.75">
      <c r="A55" s="36">
        <v>555</v>
      </c>
      <c r="B55" s="36">
        <v>4352</v>
      </c>
      <c r="C55" s="36">
        <v>5137</v>
      </c>
      <c r="D55" s="24">
        <v>55</v>
      </c>
      <c r="E55" s="36">
        <v>0</v>
      </c>
      <c r="F55" s="24" t="s">
        <v>61</v>
      </c>
      <c r="G55" s="77">
        <v>45</v>
      </c>
      <c r="H55" s="77">
        <v>72.4</v>
      </c>
      <c r="I55" s="77">
        <v>58.06</v>
      </c>
      <c r="J55" s="248">
        <f>I55/G55%</f>
        <v>129.0222222222222</v>
      </c>
      <c r="K55" s="77">
        <f t="shared" si="7"/>
        <v>80.19337016574585</v>
      </c>
    </row>
    <row r="56" spans="1:11" ht="12.75">
      <c r="A56" s="36">
        <v>555</v>
      </c>
      <c r="B56" s="36">
        <v>4352</v>
      </c>
      <c r="C56" s="36">
        <v>5169</v>
      </c>
      <c r="D56" s="24">
        <v>55</v>
      </c>
      <c r="E56" s="36">
        <v>0</v>
      </c>
      <c r="F56" s="24" t="s">
        <v>24</v>
      </c>
      <c r="G56" s="77">
        <v>25</v>
      </c>
      <c r="H56" s="77">
        <v>10.7</v>
      </c>
      <c r="I56" s="77">
        <v>0</v>
      </c>
      <c r="J56" s="248">
        <f>I56/G56%</f>
        <v>0</v>
      </c>
      <c r="K56" s="77">
        <f t="shared" si="7"/>
        <v>0</v>
      </c>
    </row>
    <row r="57" spans="1:11" ht="12.75">
      <c r="A57" s="36">
        <v>555</v>
      </c>
      <c r="B57" s="36">
        <v>4354</v>
      </c>
      <c r="C57" s="36">
        <v>5223</v>
      </c>
      <c r="D57" s="24">
        <v>1055</v>
      </c>
      <c r="E57" s="36">
        <v>0</v>
      </c>
      <c r="F57" s="24" t="s">
        <v>689</v>
      </c>
      <c r="G57" s="77">
        <v>0</v>
      </c>
      <c r="H57" s="77">
        <v>25</v>
      </c>
      <c r="I57" s="77">
        <v>25</v>
      </c>
      <c r="J57" s="248">
        <v>0</v>
      </c>
      <c r="K57" s="77">
        <f t="shared" si="7"/>
        <v>100</v>
      </c>
    </row>
    <row r="58" spans="1:11" ht="12.75">
      <c r="A58" s="36">
        <v>555</v>
      </c>
      <c r="B58" s="36">
        <v>4354</v>
      </c>
      <c r="C58" s="36">
        <v>5229</v>
      </c>
      <c r="D58" s="24">
        <v>1055</v>
      </c>
      <c r="E58" s="36">
        <v>0</v>
      </c>
      <c r="F58" s="24" t="s">
        <v>691</v>
      </c>
      <c r="G58" s="77">
        <v>0</v>
      </c>
      <c r="H58" s="77">
        <v>50</v>
      </c>
      <c r="I58" s="77">
        <v>50</v>
      </c>
      <c r="J58" s="248">
        <v>0</v>
      </c>
      <c r="K58" s="77">
        <f t="shared" si="7"/>
        <v>100</v>
      </c>
    </row>
    <row r="59" spans="1:11" ht="12.75">
      <c r="A59" s="36">
        <v>555</v>
      </c>
      <c r="B59" s="36">
        <v>4355</v>
      </c>
      <c r="C59" s="36">
        <v>5223</v>
      </c>
      <c r="D59" s="24">
        <v>1055</v>
      </c>
      <c r="E59" s="36">
        <v>0</v>
      </c>
      <c r="F59" s="24" t="s">
        <v>689</v>
      </c>
      <c r="G59" s="77">
        <v>0</v>
      </c>
      <c r="H59" s="77">
        <v>89</v>
      </c>
      <c r="I59" s="77">
        <v>89</v>
      </c>
      <c r="J59" s="248">
        <v>0</v>
      </c>
      <c r="K59" s="77">
        <f t="shared" si="7"/>
        <v>100</v>
      </c>
    </row>
    <row r="60" spans="1:11" ht="12.75">
      <c r="A60" s="36">
        <v>555</v>
      </c>
      <c r="B60" s="36">
        <v>4356</v>
      </c>
      <c r="C60" s="36">
        <v>5223</v>
      </c>
      <c r="D60" s="24">
        <v>1055</v>
      </c>
      <c r="E60" s="36">
        <v>0</v>
      </c>
      <c r="F60" s="24" t="s">
        <v>689</v>
      </c>
      <c r="G60" s="77">
        <v>0</v>
      </c>
      <c r="H60" s="77">
        <v>49</v>
      </c>
      <c r="I60" s="77">
        <v>49</v>
      </c>
      <c r="J60" s="248">
        <v>0</v>
      </c>
      <c r="K60" s="77">
        <f t="shared" si="7"/>
        <v>100</v>
      </c>
    </row>
    <row r="61" spans="1:11" ht="12.75">
      <c r="A61" s="36">
        <v>555</v>
      </c>
      <c r="B61" s="36">
        <v>4357</v>
      </c>
      <c r="C61" s="36">
        <v>5223</v>
      </c>
      <c r="D61" s="24">
        <v>1055</v>
      </c>
      <c r="E61" s="36">
        <v>0</v>
      </c>
      <c r="F61" s="24" t="s">
        <v>689</v>
      </c>
      <c r="G61" s="77">
        <v>0</v>
      </c>
      <c r="H61" s="77">
        <v>25</v>
      </c>
      <c r="I61" s="77">
        <v>25</v>
      </c>
      <c r="J61" s="248">
        <v>0</v>
      </c>
      <c r="K61" s="77">
        <f t="shared" si="7"/>
        <v>100</v>
      </c>
    </row>
    <row r="62" spans="1:11" ht="12.75">
      <c r="A62" s="36">
        <v>555</v>
      </c>
      <c r="B62" s="36">
        <v>4357</v>
      </c>
      <c r="C62" s="36">
        <v>5339</v>
      </c>
      <c r="D62" s="24">
        <v>1055</v>
      </c>
      <c r="E62" s="36">
        <v>0</v>
      </c>
      <c r="F62" s="24" t="s">
        <v>692</v>
      </c>
      <c r="G62" s="77">
        <v>0</v>
      </c>
      <c r="H62" s="77">
        <v>35</v>
      </c>
      <c r="I62" s="77">
        <v>35</v>
      </c>
      <c r="J62" s="248">
        <v>0</v>
      </c>
      <c r="K62" s="77">
        <f t="shared" si="7"/>
        <v>100</v>
      </c>
    </row>
    <row r="63" spans="1:11" ht="12.75">
      <c r="A63" s="36">
        <v>555</v>
      </c>
      <c r="B63" s="36">
        <v>4359</v>
      </c>
      <c r="C63" s="36">
        <v>5223</v>
      </c>
      <c r="D63" s="24">
        <v>1055</v>
      </c>
      <c r="E63" s="36">
        <v>0</v>
      </c>
      <c r="F63" s="24" t="s">
        <v>689</v>
      </c>
      <c r="G63" s="77">
        <v>0</v>
      </c>
      <c r="H63" s="77">
        <v>49</v>
      </c>
      <c r="I63" s="77">
        <v>49</v>
      </c>
      <c r="J63" s="248">
        <v>0</v>
      </c>
      <c r="K63" s="77">
        <f t="shared" si="7"/>
        <v>100</v>
      </c>
    </row>
    <row r="64" spans="1:11" ht="12.75">
      <c r="A64" s="36">
        <v>555</v>
      </c>
      <c r="B64" s="36">
        <v>4359</v>
      </c>
      <c r="C64" s="36">
        <v>5229</v>
      </c>
      <c r="D64" s="24">
        <v>1055</v>
      </c>
      <c r="E64" s="36">
        <v>0</v>
      </c>
      <c r="F64" s="24" t="s">
        <v>691</v>
      </c>
      <c r="G64" s="77">
        <v>0</v>
      </c>
      <c r="H64" s="77">
        <v>55</v>
      </c>
      <c r="I64" s="77">
        <v>55</v>
      </c>
      <c r="J64" s="248">
        <v>0</v>
      </c>
      <c r="K64" s="77">
        <f t="shared" si="7"/>
        <v>99.99999999999999</v>
      </c>
    </row>
    <row r="65" spans="1:11" ht="12.75">
      <c r="A65" s="36">
        <v>555</v>
      </c>
      <c r="B65" s="36">
        <v>4371</v>
      </c>
      <c r="C65" s="36">
        <v>5223</v>
      </c>
      <c r="D65" s="24">
        <v>1055</v>
      </c>
      <c r="E65" s="36">
        <v>0</v>
      </c>
      <c r="F65" s="24" t="s">
        <v>689</v>
      </c>
      <c r="G65" s="77">
        <v>0</v>
      </c>
      <c r="H65" s="77">
        <v>41</v>
      </c>
      <c r="I65" s="77">
        <v>41</v>
      </c>
      <c r="J65" s="248">
        <v>0</v>
      </c>
      <c r="K65" s="77">
        <f t="shared" si="7"/>
        <v>100</v>
      </c>
    </row>
    <row r="66" spans="1:11" ht="12.75">
      <c r="A66" s="36">
        <v>555</v>
      </c>
      <c r="B66" s="36">
        <v>4371</v>
      </c>
      <c r="C66" s="36">
        <v>5229</v>
      </c>
      <c r="D66" s="24">
        <v>1055</v>
      </c>
      <c r="E66" s="36">
        <v>0</v>
      </c>
      <c r="F66" s="24" t="s">
        <v>691</v>
      </c>
      <c r="G66" s="77">
        <v>0</v>
      </c>
      <c r="H66" s="77">
        <v>35</v>
      </c>
      <c r="I66" s="77">
        <v>35</v>
      </c>
      <c r="J66" s="248">
        <v>0</v>
      </c>
      <c r="K66" s="77">
        <f t="shared" si="7"/>
        <v>100</v>
      </c>
    </row>
    <row r="67" spans="1:11" ht="12.75">
      <c r="A67" s="24">
        <v>555</v>
      </c>
      <c r="B67" s="24">
        <v>4374</v>
      </c>
      <c r="C67" s="24">
        <v>5169</v>
      </c>
      <c r="D67" s="24">
        <v>55</v>
      </c>
      <c r="E67" s="24">
        <v>0</v>
      </c>
      <c r="F67" s="24" t="s">
        <v>24</v>
      </c>
      <c r="G67" s="77">
        <v>30</v>
      </c>
      <c r="H67" s="77">
        <v>30</v>
      </c>
      <c r="I67" s="77">
        <v>0</v>
      </c>
      <c r="J67" s="246">
        <f>I67/G67%</f>
        <v>0</v>
      </c>
      <c r="K67" s="77">
        <f t="shared" si="7"/>
        <v>0</v>
      </c>
    </row>
    <row r="68" spans="1:11" ht="12.75">
      <c r="A68" s="24">
        <v>555</v>
      </c>
      <c r="B68" s="24">
        <v>4374</v>
      </c>
      <c r="C68" s="24">
        <v>5223</v>
      </c>
      <c r="D68" s="24">
        <v>1055</v>
      </c>
      <c r="E68" s="24">
        <v>0</v>
      </c>
      <c r="F68" s="24" t="s">
        <v>689</v>
      </c>
      <c r="G68" s="77">
        <v>0</v>
      </c>
      <c r="H68" s="77">
        <v>10</v>
      </c>
      <c r="I68" s="77">
        <v>10</v>
      </c>
      <c r="J68" s="246">
        <v>0</v>
      </c>
      <c r="K68" s="77">
        <f t="shared" si="7"/>
        <v>100</v>
      </c>
    </row>
    <row r="69" spans="1:11" ht="12.75">
      <c r="A69" s="24">
        <v>555</v>
      </c>
      <c r="B69" s="24">
        <v>4375</v>
      </c>
      <c r="C69" s="24">
        <v>5221</v>
      </c>
      <c r="D69" s="24">
        <v>1055</v>
      </c>
      <c r="E69" s="24">
        <v>0</v>
      </c>
      <c r="F69" s="24" t="s">
        <v>688</v>
      </c>
      <c r="G69" s="77">
        <v>0</v>
      </c>
      <c r="H69" s="77">
        <v>350</v>
      </c>
      <c r="I69" s="77">
        <v>350</v>
      </c>
      <c r="J69" s="246">
        <v>0</v>
      </c>
      <c r="K69" s="77">
        <f t="shared" si="7"/>
        <v>100</v>
      </c>
    </row>
    <row r="70" spans="1:11" ht="12.75">
      <c r="A70" s="24">
        <v>555</v>
      </c>
      <c r="B70" s="24">
        <v>4376</v>
      </c>
      <c r="C70" s="24">
        <v>5221</v>
      </c>
      <c r="D70" s="24">
        <v>1055</v>
      </c>
      <c r="E70" s="24">
        <v>0</v>
      </c>
      <c r="F70" s="24" t="s">
        <v>688</v>
      </c>
      <c r="G70" s="77">
        <v>0</v>
      </c>
      <c r="H70" s="77">
        <v>30</v>
      </c>
      <c r="I70" s="77">
        <v>30</v>
      </c>
      <c r="J70" s="246">
        <v>0</v>
      </c>
      <c r="K70" s="77">
        <f t="shared" si="7"/>
        <v>100</v>
      </c>
    </row>
    <row r="71" spans="1:11" ht="12.75">
      <c r="A71" s="24">
        <v>555</v>
      </c>
      <c r="B71" s="24">
        <v>4376</v>
      </c>
      <c r="C71" s="24">
        <v>5221</v>
      </c>
      <c r="D71" s="24">
        <v>1055</v>
      </c>
      <c r="E71" s="24">
        <v>115</v>
      </c>
      <c r="F71" s="24" t="s">
        <v>688</v>
      </c>
      <c r="G71" s="77">
        <v>0</v>
      </c>
      <c r="H71" s="77">
        <v>10</v>
      </c>
      <c r="I71" s="77">
        <v>10</v>
      </c>
      <c r="J71" s="246">
        <v>0</v>
      </c>
      <c r="K71" s="77">
        <f t="shared" si="7"/>
        <v>100</v>
      </c>
    </row>
    <row r="72" spans="1:11" ht="12.75">
      <c r="A72" s="24">
        <v>555</v>
      </c>
      <c r="B72" s="24">
        <v>4376</v>
      </c>
      <c r="C72" s="24">
        <v>5229</v>
      </c>
      <c r="D72" s="24">
        <v>1055</v>
      </c>
      <c r="E72" s="24">
        <v>0</v>
      </c>
      <c r="F72" s="24" t="s">
        <v>691</v>
      </c>
      <c r="G72" s="77">
        <v>0</v>
      </c>
      <c r="H72" s="77">
        <v>30</v>
      </c>
      <c r="I72" s="77">
        <v>30</v>
      </c>
      <c r="J72" s="246">
        <v>0</v>
      </c>
      <c r="K72" s="77">
        <f t="shared" si="7"/>
        <v>100</v>
      </c>
    </row>
    <row r="73" spans="1:11" ht="12.75">
      <c r="A73" s="24">
        <v>555</v>
      </c>
      <c r="B73" s="24">
        <v>4377</v>
      </c>
      <c r="C73" s="24">
        <v>5221</v>
      </c>
      <c r="D73" s="24">
        <v>1055</v>
      </c>
      <c r="E73" s="24">
        <v>0</v>
      </c>
      <c r="F73" s="24" t="s">
        <v>688</v>
      </c>
      <c r="G73" s="77">
        <v>0</v>
      </c>
      <c r="H73" s="77">
        <v>20</v>
      </c>
      <c r="I73" s="77">
        <v>20</v>
      </c>
      <c r="J73" s="246">
        <v>0</v>
      </c>
      <c r="K73" s="77">
        <f t="shared" si="7"/>
        <v>100</v>
      </c>
    </row>
    <row r="74" spans="1:11" ht="12.75">
      <c r="A74" s="24">
        <v>555</v>
      </c>
      <c r="B74" s="24">
        <v>4377</v>
      </c>
      <c r="C74" s="24">
        <v>5222</v>
      </c>
      <c r="D74" s="24">
        <v>1055</v>
      </c>
      <c r="E74" s="24">
        <v>0</v>
      </c>
      <c r="F74" s="24" t="s">
        <v>585</v>
      </c>
      <c r="G74" s="77">
        <v>0</v>
      </c>
      <c r="H74" s="77">
        <v>20</v>
      </c>
      <c r="I74" s="77">
        <v>20</v>
      </c>
      <c r="J74" s="246">
        <v>0</v>
      </c>
      <c r="K74" s="77">
        <f t="shared" si="7"/>
        <v>100</v>
      </c>
    </row>
    <row r="75" spans="1:11" ht="12.75">
      <c r="A75" s="24">
        <v>555</v>
      </c>
      <c r="B75" s="24">
        <v>4377</v>
      </c>
      <c r="C75" s="24">
        <v>5223</v>
      </c>
      <c r="D75" s="24">
        <v>1055</v>
      </c>
      <c r="E75" s="24">
        <v>0</v>
      </c>
      <c r="F75" s="24" t="s">
        <v>689</v>
      </c>
      <c r="G75" s="77">
        <v>0</v>
      </c>
      <c r="H75" s="77">
        <v>49</v>
      </c>
      <c r="I75" s="77">
        <v>49</v>
      </c>
      <c r="J75" s="246">
        <v>0</v>
      </c>
      <c r="K75" s="77">
        <f t="shared" si="7"/>
        <v>100</v>
      </c>
    </row>
    <row r="76" spans="1:11" ht="12.75">
      <c r="A76" s="24">
        <v>555</v>
      </c>
      <c r="B76" s="2">
        <v>4378</v>
      </c>
      <c r="C76" s="2">
        <v>5169</v>
      </c>
      <c r="D76" s="2">
        <v>55</v>
      </c>
      <c r="E76" s="2">
        <v>0</v>
      </c>
      <c r="F76" s="2" t="s">
        <v>24</v>
      </c>
      <c r="G76" s="62">
        <v>170</v>
      </c>
      <c r="H76" s="62">
        <v>200</v>
      </c>
      <c r="I76" s="62">
        <v>200</v>
      </c>
      <c r="J76" s="246">
        <f>I76/G76%</f>
        <v>117.64705882352942</v>
      </c>
      <c r="K76" s="77">
        <f t="shared" si="7"/>
        <v>100</v>
      </c>
    </row>
    <row r="77" spans="1:11" ht="12.75">
      <c r="A77" s="24">
        <v>555</v>
      </c>
      <c r="B77" s="2">
        <v>4378</v>
      </c>
      <c r="C77" s="2">
        <v>5169</v>
      </c>
      <c r="D77" s="2">
        <v>55</v>
      </c>
      <c r="E77" s="2">
        <v>81</v>
      </c>
      <c r="F77" s="2" t="s">
        <v>24</v>
      </c>
      <c r="G77" s="62">
        <v>0</v>
      </c>
      <c r="H77" s="62">
        <v>200</v>
      </c>
      <c r="I77" s="62">
        <v>200</v>
      </c>
      <c r="J77" s="246">
        <v>0</v>
      </c>
      <c r="K77" s="77">
        <f t="shared" si="7"/>
        <v>100</v>
      </c>
    </row>
    <row r="78" spans="1:13" ht="12.75">
      <c r="A78" s="24">
        <v>555</v>
      </c>
      <c r="B78" s="2">
        <v>4378</v>
      </c>
      <c r="C78" s="2">
        <v>5169</v>
      </c>
      <c r="D78" s="2">
        <v>55</v>
      </c>
      <c r="E78" s="2">
        <v>115</v>
      </c>
      <c r="F78" s="2" t="s">
        <v>24</v>
      </c>
      <c r="G78" s="62">
        <v>0</v>
      </c>
      <c r="H78" s="62">
        <v>70</v>
      </c>
      <c r="I78" s="62">
        <v>70</v>
      </c>
      <c r="J78" s="246">
        <v>0</v>
      </c>
      <c r="K78" s="77">
        <f t="shared" si="7"/>
        <v>100</v>
      </c>
      <c r="M78" s="23"/>
    </row>
    <row r="79" spans="1:13" ht="12.75">
      <c r="A79" s="24">
        <v>555</v>
      </c>
      <c r="B79" s="2">
        <v>4378</v>
      </c>
      <c r="C79" s="2">
        <v>5221</v>
      </c>
      <c r="D79" s="2">
        <v>1055</v>
      </c>
      <c r="E79" s="2">
        <v>0</v>
      </c>
      <c r="F79" s="24" t="s">
        <v>688</v>
      </c>
      <c r="G79" s="62">
        <v>0</v>
      </c>
      <c r="H79" s="62">
        <v>81</v>
      </c>
      <c r="I79" s="62">
        <v>81</v>
      </c>
      <c r="J79" s="246">
        <v>0</v>
      </c>
      <c r="K79" s="77">
        <f t="shared" si="7"/>
        <v>100</v>
      </c>
      <c r="M79" s="23"/>
    </row>
    <row r="80" spans="1:13" ht="12.75">
      <c r="A80" s="24">
        <v>555</v>
      </c>
      <c r="B80" s="2">
        <v>4379</v>
      </c>
      <c r="C80" s="2">
        <v>5223</v>
      </c>
      <c r="D80" s="2">
        <v>1055</v>
      </c>
      <c r="E80" s="2">
        <v>0</v>
      </c>
      <c r="F80" s="24" t="s">
        <v>689</v>
      </c>
      <c r="G80" s="62">
        <v>0</v>
      </c>
      <c r="H80" s="62">
        <v>25</v>
      </c>
      <c r="I80" s="62">
        <v>25</v>
      </c>
      <c r="J80" s="246">
        <v>0</v>
      </c>
      <c r="K80" s="77">
        <f t="shared" si="7"/>
        <v>100</v>
      </c>
      <c r="M80" s="23"/>
    </row>
    <row r="81" spans="1:13" ht="12.75">
      <c r="A81" s="24">
        <v>555</v>
      </c>
      <c r="B81" s="2">
        <v>4379</v>
      </c>
      <c r="C81" s="2">
        <v>5229</v>
      </c>
      <c r="D81" s="2">
        <v>1055</v>
      </c>
      <c r="E81" s="2">
        <v>0</v>
      </c>
      <c r="F81" s="24" t="s">
        <v>691</v>
      </c>
      <c r="G81" s="62">
        <v>0</v>
      </c>
      <c r="H81" s="62">
        <v>95</v>
      </c>
      <c r="I81" s="62">
        <v>95</v>
      </c>
      <c r="J81" s="246">
        <v>0</v>
      </c>
      <c r="K81" s="77">
        <f t="shared" si="7"/>
        <v>100</v>
      </c>
      <c r="M81" s="23"/>
    </row>
    <row r="82" spans="1:11" ht="12.75">
      <c r="A82" s="36">
        <v>1055</v>
      </c>
      <c r="B82" s="6">
        <v>6330</v>
      </c>
      <c r="C82" s="6">
        <v>5347</v>
      </c>
      <c r="D82" s="2">
        <v>0</v>
      </c>
      <c r="E82" s="6">
        <v>13010</v>
      </c>
      <c r="F82" s="24" t="s">
        <v>560</v>
      </c>
      <c r="G82" s="62">
        <v>0</v>
      </c>
      <c r="H82" s="62">
        <v>84</v>
      </c>
      <c r="I82" s="77">
        <v>84</v>
      </c>
      <c r="J82" s="248">
        <v>0</v>
      </c>
      <c r="K82" s="77">
        <f t="shared" si="7"/>
        <v>100</v>
      </c>
    </row>
    <row r="83" spans="1:11" ht="12.75" customHeight="1" thickBot="1">
      <c r="A83" s="36">
        <v>855</v>
      </c>
      <c r="B83" s="36">
        <v>3632</v>
      </c>
      <c r="C83" s="36">
        <v>5811</v>
      </c>
      <c r="D83" s="2">
        <v>55</v>
      </c>
      <c r="E83" s="36">
        <v>0</v>
      </c>
      <c r="F83" s="36" t="s">
        <v>517</v>
      </c>
      <c r="G83" s="62">
        <v>100</v>
      </c>
      <c r="H83" s="62">
        <v>100</v>
      </c>
      <c r="I83" s="77">
        <v>57.94</v>
      </c>
      <c r="J83" s="248">
        <f>I83/G83%</f>
        <v>57.94</v>
      </c>
      <c r="K83" s="248">
        <f>I83/H83%</f>
        <v>57.94</v>
      </c>
    </row>
    <row r="84" spans="1:13" ht="13.5" customHeight="1" thickBot="1">
      <c r="A84" s="9" t="s">
        <v>276</v>
      </c>
      <c r="B84" s="10"/>
      <c r="C84" s="10"/>
      <c r="D84" s="10"/>
      <c r="E84" s="10"/>
      <c r="F84" s="10"/>
      <c r="G84" s="64">
        <f>SUM(G3:G83)</f>
        <v>12599.6</v>
      </c>
      <c r="H84" s="64">
        <f>SUM(H3:H83)</f>
        <v>13840</v>
      </c>
      <c r="I84" s="64">
        <f>SUM(I3:I83)</f>
        <v>12325.41</v>
      </c>
      <c r="J84" s="242">
        <f>I84/G84%</f>
        <v>97.82381980380329</v>
      </c>
      <c r="K84" s="243">
        <f>I84/H84%</f>
        <v>89.05643063583814</v>
      </c>
      <c r="M84" s="21"/>
    </row>
    <row r="85" spans="1:13" ht="8.25" customHeight="1">
      <c r="A85" s="13"/>
      <c r="B85" s="15"/>
      <c r="C85" s="15"/>
      <c r="D85" s="15"/>
      <c r="E85" s="15"/>
      <c r="F85" s="15"/>
      <c r="G85" s="66"/>
      <c r="H85" s="66"/>
      <c r="I85" s="66"/>
      <c r="J85" s="269"/>
      <c r="K85" s="269"/>
      <c r="M85" s="21"/>
    </row>
    <row r="86" spans="1:13" ht="14.25" customHeight="1">
      <c r="A86" s="44" t="s">
        <v>459</v>
      </c>
      <c r="B86" s="15"/>
      <c r="C86" s="15"/>
      <c r="D86" s="15"/>
      <c r="E86" s="15"/>
      <c r="F86" s="15"/>
      <c r="G86" s="66"/>
      <c r="H86" s="66"/>
      <c r="I86" s="66"/>
      <c r="J86" s="269"/>
      <c r="K86" s="269"/>
      <c r="M86" s="21"/>
    </row>
    <row r="87" spans="1:13" ht="14.25" customHeight="1">
      <c r="A87" s="1" t="s">
        <v>714</v>
      </c>
      <c r="G87" s="21"/>
      <c r="H87" s="21"/>
      <c r="I87" s="21"/>
      <c r="M87" s="21"/>
    </row>
    <row r="88" spans="1:13" ht="14.25" customHeight="1">
      <c r="A88" s="738" t="s">
        <v>1046</v>
      </c>
      <c r="B88" s="738"/>
      <c r="C88" s="738"/>
      <c r="D88" s="738"/>
      <c r="E88" s="738"/>
      <c r="F88" s="738"/>
      <c r="G88" s="738"/>
      <c r="H88" s="739"/>
      <c r="I88" s="739"/>
      <c r="J88" s="739"/>
      <c r="K88" s="739"/>
      <c r="M88" s="21"/>
    </row>
    <row r="89" spans="1:13" ht="14.25" customHeight="1">
      <c r="A89" s="46"/>
      <c r="B89" s="23"/>
      <c r="C89" s="23"/>
      <c r="D89" s="23"/>
      <c r="E89" s="23"/>
      <c r="F89" s="23"/>
      <c r="G89" s="66"/>
      <c r="H89" s="66"/>
      <c r="I89" s="66"/>
      <c r="J89" s="336"/>
      <c r="K89" s="336"/>
      <c r="M89" s="21"/>
    </row>
    <row r="90" spans="1:13" ht="14.25" customHeight="1">
      <c r="A90" s="54" t="s">
        <v>715</v>
      </c>
      <c r="B90" s="21"/>
      <c r="C90" s="21"/>
      <c r="D90" s="21"/>
      <c r="E90" s="21"/>
      <c r="F90" s="21"/>
      <c r="G90" s="21"/>
      <c r="H90" s="21"/>
      <c r="I90" s="21"/>
      <c r="J90" s="21"/>
      <c r="K90" s="21"/>
      <c r="M90" s="21"/>
    </row>
    <row r="91" spans="1:13" ht="26.25" customHeight="1">
      <c r="A91" s="738" t="s">
        <v>1047</v>
      </c>
      <c r="B91" s="738"/>
      <c r="C91" s="738"/>
      <c r="D91" s="738"/>
      <c r="E91" s="738"/>
      <c r="F91" s="738"/>
      <c r="G91" s="738"/>
      <c r="H91" s="739"/>
      <c r="I91" s="739"/>
      <c r="J91" s="739"/>
      <c r="K91" s="739"/>
      <c r="M91" s="21"/>
    </row>
    <row r="92" spans="1:13" ht="14.25" customHeight="1">
      <c r="A92" s="46"/>
      <c r="B92" s="23"/>
      <c r="C92" s="23"/>
      <c r="D92" s="23"/>
      <c r="E92" s="23"/>
      <c r="F92" s="23"/>
      <c r="G92" s="66"/>
      <c r="H92" s="66"/>
      <c r="I92" s="66"/>
      <c r="J92" s="336"/>
      <c r="K92" s="336"/>
      <c r="M92" s="21"/>
    </row>
    <row r="93" spans="1:13" ht="15" customHeight="1">
      <c r="A93" s="1" t="s">
        <v>562</v>
      </c>
      <c r="G93" s="21"/>
      <c r="H93" s="21"/>
      <c r="I93" s="21"/>
      <c r="L93" s="21"/>
      <c r="M93" s="21"/>
    </row>
    <row r="94" spans="1:13" ht="52.5" customHeight="1">
      <c r="A94" s="726" t="s">
        <v>1048</v>
      </c>
      <c r="B94" s="726"/>
      <c r="C94" s="726"/>
      <c r="D94" s="726"/>
      <c r="E94" s="726"/>
      <c r="F94" s="726"/>
      <c r="G94" s="726"/>
      <c r="H94" s="715"/>
      <c r="I94" s="715"/>
      <c r="J94" s="715"/>
      <c r="K94" s="715"/>
      <c r="L94" s="21"/>
      <c r="M94" s="21"/>
    </row>
    <row r="95" spans="1:13" ht="15.75" customHeight="1">
      <c r="A95" s="48"/>
      <c r="B95" s="48"/>
      <c r="C95" s="48"/>
      <c r="D95" s="48"/>
      <c r="E95" s="48"/>
      <c r="F95" s="48"/>
      <c r="G95" s="48"/>
      <c r="H95" s="78"/>
      <c r="I95" s="78"/>
      <c r="J95" s="78"/>
      <c r="K95" s="78"/>
      <c r="L95" s="21"/>
      <c r="M95" s="21"/>
    </row>
    <row r="96" spans="1:13" ht="12.75" customHeight="1">
      <c r="A96" s="54" t="s">
        <v>729</v>
      </c>
      <c r="B96" s="21"/>
      <c r="C96" s="21"/>
      <c r="D96" s="21"/>
      <c r="E96" s="21"/>
      <c r="F96" s="21"/>
      <c r="G96" s="21"/>
      <c r="H96" s="21"/>
      <c r="I96" s="21"/>
      <c r="J96" s="21"/>
      <c r="K96" s="21"/>
      <c r="L96" s="21"/>
      <c r="M96" s="21"/>
    </row>
    <row r="97" spans="1:13" ht="27.75" customHeight="1">
      <c r="A97" s="738" t="s">
        <v>1049</v>
      </c>
      <c r="B97" s="738"/>
      <c r="C97" s="738"/>
      <c r="D97" s="738"/>
      <c r="E97" s="738"/>
      <c r="F97" s="738"/>
      <c r="G97" s="738"/>
      <c r="H97" s="739"/>
      <c r="I97" s="739"/>
      <c r="J97" s="739"/>
      <c r="K97" s="739"/>
      <c r="L97" s="21"/>
      <c r="M97" s="21"/>
    </row>
    <row r="98" spans="1:13" ht="12.75" customHeight="1" hidden="1">
      <c r="A98" s="48"/>
      <c r="B98" s="48"/>
      <c r="C98" s="48"/>
      <c r="D98" s="48"/>
      <c r="E98" s="48"/>
      <c r="F98" s="48"/>
      <c r="G98" s="48"/>
      <c r="H98" s="78"/>
      <c r="I98" s="78"/>
      <c r="J98" s="78"/>
      <c r="K98" s="78"/>
      <c r="L98" s="21"/>
      <c r="M98" s="21"/>
    </row>
    <row r="99" spans="1:13" ht="12.75" customHeight="1" hidden="1">
      <c r="A99" s="54" t="s">
        <v>716</v>
      </c>
      <c r="B99" s="21"/>
      <c r="C99" s="21"/>
      <c r="D99" s="21"/>
      <c r="E99" s="21"/>
      <c r="F99" s="21"/>
      <c r="G99" s="21"/>
      <c r="H99" s="21"/>
      <c r="I99" s="21"/>
      <c r="J99" s="21"/>
      <c r="K99" s="21"/>
      <c r="L99" s="21"/>
      <c r="M99" s="21"/>
    </row>
    <row r="100" spans="1:13" ht="15" customHeight="1" hidden="1">
      <c r="A100" s="738" t="s">
        <v>726</v>
      </c>
      <c r="B100" s="738"/>
      <c r="C100" s="738"/>
      <c r="D100" s="738"/>
      <c r="E100" s="738"/>
      <c r="F100" s="738"/>
      <c r="G100" s="738"/>
      <c r="H100" s="739"/>
      <c r="I100" s="739"/>
      <c r="J100" s="739"/>
      <c r="K100" s="739"/>
      <c r="L100" s="21"/>
      <c r="M100" s="21"/>
    </row>
    <row r="101" spans="1:13" ht="14.25" customHeight="1">
      <c r="A101" s="48"/>
      <c r="B101" s="48"/>
      <c r="C101" s="48"/>
      <c r="D101" s="48"/>
      <c r="E101" s="48"/>
      <c r="F101" s="48"/>
      <c r="G101" s="48"/>
      <c r="H101" s="78"/>
      <c r="I101" s="78"/>
      <c r="J101" s="78"/>
      <c r="K101" s="78"/>
      <c r="L101" s="21"/>
      <c r="M101" s="21"/>
    </row>
    <row r="102" spans="1:13" ht="16.5" customHeight="1">
      <c r="A102" s="1" t="s">
        <v>599</v>
      </c>
      <c r="B102" s="1"/>
      <c r="C102" s="1"/>
      <c r="D102" s="1"/>
      <c r="E102" s="1"/>
      <c r="F102" s="1"/>
      <c r="L102" s="21"/>
      <c r="M102" s="21"/>
    </row>
    <row r="103" spans="1:13" ht="14.25" customHeight="1">
      <c r="A103" s="738" t="s">
        <v>1050</v>
      </c>
      <c r="B103" s="738"/>
      <c r="C103" s="738"/>
      <c r="D103" s="738"/>
      <c r="E103" s="738"/>
      <c r="F103" s="738"/>
      <c r="G103" s="738"/>
      <c r="H103" s="739"/>
      <c r="I103" s="739"/>
      <c r="J103" s="739"/>
      <c r="K103" s="739"/>
      <c r="L103" s="21"/>
      <c r="M103" s="21"/>
    </row>
    <row r="104" spans="1:13" ht="14.25" customHeight="1">
      <c r="A104" s="48"/>
      <c r="B104" s="48"/>
      <c r="C104" s="48"/>
      <c r="D104" s="48"/>
      <c r="E104" s="48"/>
      <c r="F104" s="48"/>
      <c r="G104" s="48"/>
      <c r="H104" s="78"/>
      <c r="I104" s="78"/>
      <c r="J104" s="78"/>
      <c r="K104" s="78"/>
      <c r="L104" s="21"/>
      <c r="M104" s="21"/>
    </row>
    <row r="105" spans="1:13" ht="15" customHeight="1">
      <c r="A105" s="1" t="s">
        <v>717</v>
      </c>
      <c r="B105" s="1"/>
      <c r="C105" s="1"/>
      <c r="D105" s="1"/>
      <c r="E105" s="1"/>
      <c r="F105" s="1"/>
      <c r="L105" s="21"/>
      <c r="M105" s="21"/>
    </row>
    <row r="106" spans="1:13" ht="27.75" customHeight="1">
      <c r="A106" s="738" t="s">
        <v>1051</v>
      </c>
      <c r="B106" s="738"/>
      <c r="C106" s="738"/>
      <c r="D106" s="738"/>
      <c r="E106" s="738"/>
      <c r="F106" s="738"/>
      <c r="G106" s="738"/>
      <c r="H106" s="739"/>
      <c r="I106" s="739"/>
      <c r="J106" s="739"/>
      <c r="K106" s="739"/>
      <c r="L106" s="21"/>
      <c r="M106" s="21"/>
    </row>
    <row r="107" spans="1:13" ht="13.5" customHeight="1" hidden="1">
      <c r="A107" s="1" t="s">
        <v>534</v>
      </c>
      <c r="L107" s="21"/>
      <c r="M107" s="21"/>
    </row>
    <row r="108" spans="1:13" ht="27" customHeight="1" hidden="1">
      <c r="A108" s="738" t="s">
        <v>545</v>
      </c>
      <c r="B108" s="738"/>
      <c r="C108" s="738"/>
      <c r="D108" s="738"/>
      <c r="E108" s="738"/>
      <c r="F108" s="738"/>
      <c r="G108" s="738"/>
      <c r="H108" s="739"/>
      <c r="I108" s="739"/>
      <c r="J108" s="739"/>
      <c r="K108" s="739"/>
      <c r="L108" s="21"/>
      <c r="M108" s="21"/>
    </row>
    <row r="109" spans="1:13" ht="15" customHeight="1">
      <c r="A109" s="48"/>
      <c r="B109" s="48"/>
      <c r="C109" s="48"/>
      <c r="D109" s="48"/>
      <c r="E109" s="48"/>
      <c r="F109" s="48"/>
      <c r="G109" s="48"/>
      <c r="H109" s="78"/>
      <c r="I109" s="78"/>
      <c r="J109" s="78"/>
      <c r="K109" s="78"/>
      <c r="L109" s="21"/>
      <c r="M109" s="21"/>
    </row>
    <row r="110" spans="1:13" ht="12.75">
      <c r="A110" s="1" t="s">
        <v>563</v>
      </c>
      <c r="L110" s="21"/>
      <c r="M110" s="21"/>
    </row>
    <row r="111" spans="1:13" ht="42" customHeight="1">
      <c r="A111" s="726" t="s">
        <v>1052</v>
      </c>
      <c r="B111" s="726"/>
      <c r="C111" s="726"/>
      <c r="D111" s="726"/>
      <c r="E111" s="726"/>
      <c r="F111" s="726"/>
      <c r="G111" s="726"/>
      <c r="H111" s="715"/>
      <c r="I111" s="715"/>
      <c r="J111" s="715"/>
      <c r="K111" s="715"/>
      <c r="L111" s="21"/>
      <c r="M111" s="21"/>
    </row>
    <row r="112" spans="1:13" ht="42" customHeight="1">
      <c r="A112" s="58"/>
      <c r="B112" s="58"/>
      <c r="C112" s="58"/>
      <c r="D112" s="58"/>
      <c r="E112" s="58"/>
      <c r="F112" s="58"/>
      <c r="G112" s="58"/>
      <c r="H112" s="301"/>
      <c r="I112" s="301"/>
      <c r="J112" s="301"/>
      <c r="K112" s="301"/>
      <c r="L112" s="21"/>
      <c r="M112" s="21"/>
    </row>
    <row r="113" spans="12:13" ht="15" customHeight="1">
      <c r="L113" s="21"/>
      <c r="M113" s="21"/>
    </row>
    <row r="114" spans="1:13" ht="12.75">
      <c r="A114" s="1" t="s">
        <v>564</v>
      </c>
      <c r="B114" s="1"/>
      <c r="C114" s="1"/>
      <c r="D114" s="1"/>
      <c r="E114" s="1"/>
      <c r="F114" s="1"/>
      <c r="L114" s="21"/>
      <c r="M114" s="21"/>
    </row>
    <row r="115" spans="1:13" ht="27.75" customHeight="1">
      <c r="A115" s="726" t="s">
        <v>1053</v>
      </c>
      <c r="B115" s="726"/>
      <c r="C115" s="726"/>
      <c r="D115" s="726"/>
      <c r="E115" s="726"/>
      <c r="F115" s="726"/>
      <c r="G115" s="726"/>
      <c r="H115" s="715"/>
      <c r="I115" s="715"/>
      <c r="J115" s="715"/>
      <c r="K115" s="715"/>
      <c r="L115" s="21"/>
      <c r="M115" s="21"/>
    </row>
    <row r="116" spans="1:13" ht="15" customHeight="1">
      <c r="A116" s="48"/>
      <c r="B116" s="48"/>
      <c r="C116" s="48"/>
      <c r="D116" s="48"/>
      <c r="E116" s="48"/>
      <c r="F116" s="48"/>
      <c r="G116" s="48"/>
      <c r="H116" s="78"/>
      <c r="I116" s="78"/>
      <c r="J116" s="78"/>
      <c r="K116" s="78"/>
      <c r="L116" s="21"/>
      <c r="M116" s="21"/>
    </row>
    <row r="117" spans="1:13" ht="12.75" customHeight="1">
      <c r="A117" s="1" t="s">
        <v>600</v>
      </c>
      <c r="B117" s="1"/>
      <c r="C117" s="1"/>
      <c r="D117" s="1"/>
      <c r="E117" s="1"/>
      <c r="F117" s="1"/>
      <c r="L117" s="21"/>
      <c r="M117" s="21"/>
    </row>
    <row r="118" spans="1:13" ht="39.75" customHeight="1">
      <c r="A118" s="726" t="s">
        <v>1054</v>
      </c>
      <c r="B118" s="726"/>
      <c r="C118" s="726"/>
      <c r="D118" s="726"/>
      <c r="E118" s="726"/>
      <c r="F118" s="726"/>
      <c r="G118" s="726"/>
      <c r="H118" s="715"/>
      <c r="I118" s="715"/>
      <c r="J118" s="715"/>
      <c r="K118" s="715"/>
      <c r="L118" s="21"/>
      <c r="M118" s="21"/>
    </row>
    <row r="119" spans="1:13" ht="15" customHeight="1">
      <c r="A119" s="48"/>
      <c r="B119" s="48"/>
      <c r="C119" s="48"/>
      <c r="D119" s="48"/>
      <c r="E119" s="48"/>
      <c r="F119" s="48"/>
      <c r="G119" s="48"/>
      <c r="H119" s="78"/>
      <c r="I119" s="78"/>
      <c r="J119" s="78"/>
      <c r="K119" s="78"/>
      <c r="L119" s="21"/>
      <c r="M119" s="21"/>
    </row>
    <row r="120" spans="1:13" ht="12" customHeight="1">
      <c r="A120" s="41" t="s">
        <v>730</v>
      </c>
      <c r="M120" s="21"/>
    </row>
    <row r="121" spans="1:13" ht="27" customHeight="1">
      <c r="A121" s="726" t="s">
        <v>818</v>
      </c>
      <c r="B121" s="726"/>
      <c r="C121" s="726"/>
      <c r="D121" s="726"/>
      <c r="E121" s="726"/>
      <c r="F121" s="726"/>
      <c r="G121" s="726"/>
      <c r="H121" s="715"/>
      <c r="I121" s="715"/>
      <c r="J121" s="715"/>
      <c r="K121" s="715"/>
      <c r="L121" s="21"/>
      <c r="M121" s="21"/>
    </row>
    <row r="122" spans="1:13" ht="9" customHeight="1" hidden="1">
      <c r="A122" s="48"/>
      <c r="B122" s="48"/>
      <c r="C122" s="48"/>
      <c r="D122" s="48"/>
      <c r="E122" s="48"/>
      <c r="F122" s="48"/>
      <c r="G122" s="48"/>
      <c r="H122" s="78"/>
      <c r="I122" s="78"/>
      <c r="J122" s="78"/>
      <c r="K122" s="78"/>
      <c r="L122" s="21"/>
      <c r="M122" s="21"/>
    </row>
    <row r="123" spans="1:13" ht="12.75" hidden="1">
      <c r="A123" s="41" t="s">
        <v>601</v>
      </c>
      <c r="B123" s="1"/>
      <c r="C123" s="1"/>
      <c r="D123" s="1"/>
      <c r="E123" s="1"/>
      <c r="F123" s="1"/>
      <c r="L123" s="21"/>
      <c r="M123" s="21"/>
    </row>
    <row r="124" spans="1:13" ht="15" customHeight="1" hidden="1">
      <c r="A124" s="738" t="s">
        <v>726</v>
      </c>
      <c r="B124" s="738"/>
      <c r="C124" s="738"/>
      <c r="D124" s="738"/>
      <c r="E124" s="738"/>
      <c r="F124" s="738"/>
      <c r="G124" s="738"/>
      <c r="H124" s="739"/>
      <c r="I124" s="739"/>
      <c r="J124" s="739"/>
      <c r="K124" s="739"/>
      <c r="L124" s="21"/>
      <c r="M124" s="21"/>
    </row>
    <row r="125" spans="1:13" ht="12" customHeight="1">
      <c r="A125" s="48"/>
      <c r="B125" s="48"/>
      <c r="C125" s="48"/>
      <c r="D125" s="48"/>
      <c r="E125" s="48"/>
      <c r="F125" s="48"/>
      <c r="G125" s="48"/>
      <c r="H125" s="78"/>
      <c r="I125" s="78"/>
      <c r="J125" s="78"/>
      <c r="K125" s="78"/>
      <c r="L125" s="21"/>
      <c r="M125" s="21"/>
    </row>
    <row r="126" spans="1:13" ht="15" customHeight="1">
      <c r="A126" s="41" t="s">
        <v>718</v>
      </c>
      <c r="B126" s="1"/>
      <c r="C126" s="1"/>
      <c r="D126" s="1"/>
      <c r="E126" s="1"/>
      <c r="F126" s="1"/>
      <c r="L126" s="21"/>
      <c r="M126" s="21"/>
    </row>
    <row r="127" spans="1:13" ht="15" customHeight="1">
      <c r="A127" s="738" t="s">
        <v>1055</v>
      </c>
      <c r="B127" s="738"/>
      <c r="C127" s="738"/>
      <c r="D127" s="738"/>
      <c r="E127" s="738"/>
      <c r="F127" s="738"/>
      <c r="G127" s="738"/>
      <c r="H127" s="738"/>
      <c r="I127" s="738"/>
      <c r="J127" s="738"/>
      <c r="K127" s="738"/>
      <c r="L127" s="21"/>
      <c r="M127" s="21"/>
    </row>
    <row r="128" spans="1:13" ht="12.75" customHeight="1">
      <c r="A128" s="48"/>
      <c r="B128" s="48"/>
      <c r="C128" s="48"/>
      <c r="D128" s="48"/>
      <c r="E128" s="48"/>
      <c r="F128" s="48"/>
      <c r="G128" s="48"/>
      <c r="H128" s="78"/>
      <c r="I128" s="78"/>
      <c r="J128" s="78"/>
      <c r="K128" s="78"/>
      <c r="L128" s="21"/>
      <c r="M128" s="21"/>
    </row>
    <row r="129" spans="1:13" ht="12.75">
      <c r="A129" s="41" t="s">
        <v>565</v>
      </c>
      <c r="B129" s="1"/>
      <c r="C129" s="1"/>
      <c r="D129" s="1"/>
      <c r="E129" s="1"/>
      <c r="F129" s="1"/>
      <c r="L129" s="21"/>
      <c r="M129" s="21"/>
    </row>
    <row r="130" spans="1:13" ht="28.5" customHeight="1">
      <c r="A130" s="726" t="s">
        <v>1056</v>
      </c>
      <c r="B130" s="726"/>
      <c r="C130" s="726"/>
      <c r="D130" s="726"/>
      <c r="E130" s="726"/>
      <c r="F130" s="726"/>
      <c r="G130" s="726"/>
      <c r="H130" s="715"/>
      <c r="I130" s="715"/>
      <c r="J130" s="715"/>
      <c r="K130" s="715"/>
      <c r="L130" s="21"/>
      <c r="M130" s="21"/>
    </row>
    <row r="131" spans="1:13" ht="12" customHeight="1">
      <c r="A131" s="48"/>
      <c r="B131" s="48"/>
      <c r="C131" s="48"/>
      <c r="D131" s="48"/>
      <c r="E131" s="48"/>
      <c r="F131" s="48"/>
      <c r="G131" s="48"/>
      <c r="H131" s="78"/>
      <c r="I131" s="78"/>
      <c r="J131" s="78"/>
      <c r="K131" s="78"/>
      <c r="L131" s="21"/>
      <c r="M131" s="21"/>
    </row>
    <row r="132" spans="1:13" ht="13.5" customHeight="1">
      <c r="A132" s="41" t="s">
        <v>531</v>
      </c>
      <c r="B132" s="1"/>
      <c r="C132" s="1"/>
      <c r="D132" s="1"/>
      <c r="E132" s="1"/>
      <c r="F132" s="1"/>
      <c r="L132" s="21"/>
      <c r="M132" s="21"/>
    </row>
    <row r="133" spans="1:13" ht="15" customHeight="1">
      <c r="A133" s="738" t="s">
        <v>538</v>
      </c>
      <c r="B133" s="738"/>
      <c r="C133" s="738"/>
      <c r="D133" s="738"/>
      <c r="E133" s="738"/>
      <c r="F133" s="738"/>
      <c r="G133" s="738"/>
      <c r="H133" s="739"/>
      <c r="I133" s="739"/>
      <c r="J133" s="739"/>
      <c r="K133" s="739"/>
      <c r="L133" s="21"/>
      <c r="M133" s="21"/>
    </row>
    <row r="134" spans="1:13" ht="10.5" customHeight="1" hidden="1">
      <c r="A134" s="48"/>
      <c r="B134" s="48"/>
      <c r="C134" s="48"/>
      <c r="D134" s="48"/>
      <c r="E134" s="48"/>
      <c r="F134" s="48"/>
      <c r="G134" s="48"/>
      <c r="H134" s="78"/>
      <c r="I134" s="78"/>
      <c r="J134" s="78"/>
      <c r="K134" s="78"/>
      <c r="L134" s="21"/>
      <c r="M134" s="21"/>
    </row>
    <row r="135" spans="1:13" ht="15" customHeight="1" hidden="1">
      <c r="A135" s="41" t="s">
        <v>532</v>
      </c>
      <c r="B135" s="1"/>
      <c r="C135" s="1"/>
      <c r="D135" s="1"/>
      <c r="E135" s="1"/>
      <c r="F135" s="1"/>
      <c r="L135" s="21"/>
      <c r="M135" s="21"/>
    </row>
    <row r="136" spans="1:13" ht="27" customHeight="1" hidden="1">
      <c r="A136" s="738" t="s">
        <v>535</v>
      </c>
      <c r="B136" s="738"/>
      <c r="C136" s="738"/>
      <c r="D136" s="738"/>
      <c r="E136" s="738"/>
      <c r="F136" s="738"/>
      <c r="G136" s="738"/>
      <c r="H136" s="739"/>
      <c r="I136" s="739"/>
      <c r="J136" s="739"/>
      <c r="K136" s="739"/>
      <c r="L136" s="21"/>
      <c r="M136" s="21"/>
    </row>
    <row r="137" spans="1:13" ht="10.5" customHeight="1">
      <c r="A137" s="48"/>
      <c r="B137" s="48"/>
      <c r="C137" s="48"/>
      <c r="D137" s="48"/>
      <c r="E137" s="48"/>
      <c r="F137" s="48"/>
      <c r="G137" s="48"/>
      <c r="H137" s="78"/>
      <c r="I137" s="78"/>
      <c r="J137" s="78"/>
      <c r="K137" s="78"/>
      <c r="L137" s="21"/>
      <c r="M137" s="21"/>
    </row>
    <row r="138" spans="1:13" ht="15" customHeight="1">
      <c r="A138" s="41" t="s">
        <v>727</v>
      </c>
      <c r="B138" s="1"/>
      <c r="C138" s="1"/>
      <c r="D138" s="1"/>
      <c r="E138" s="1"/>
      <c r="F138" s="1"/>
      <c r="L138" s="21"/>
      <c r="M138" s="21"/>
    </row>
    <row r="139" spans="1:13" ht="42" customHeight="1">
      <c r="A139" s="738" t="s">
        <v>1057</v>
      </c>
      <c r="B139" s="738"/>
      <c r="C139" s="738"/>
      <c r="D139" s="738"/>
      <c r="E139" s="738"/>
      <c r="F139" s="738"/>
      <c r="G139" s="738"/>
      <c r="H139" s="739"/>
      <c r="I139" s="739"/>
      <c r="J139" s="739"/>
      <c r="K139" s="739"/>
      <c r="L139" s="21"/>
      <c r="M139" s="21"/>
    </row>
    <row r="140" spans="1:13" ht="9.75" customHeight="1" hidden="1">
      <c r="A140" s="49" t="s">
        <v>182</v>
      </c>
      <c r="B140" s="48"/>
      <c r="C140" s="48"/>
      <c r="D140" s="48"/>
      <c r="E140" s="48"/>
      <c r="F140" s="48"/>
      <c r="G140" s="48"/>
      <c r="H140" s="48"/>
      <c r="I140" s="48"/>
      <c r="L140" s="21"/>
      <c r="M140" s="21"/>
    </row>
    <row r="141" spans="1:13" ht="12.75" hidden="1">
      <c r="A141" s="1" t="s">
        <v>566</v>
      </c>
      <c r="B141" s="1"/>
      <c r="C141" s="1"/>
      <c r="D141" s="1"/>
      <c r="E141" s="1"/>
      <c r="F141" s="1"/>
      <c r="L141" s="21"/>
      <c r="M141" s="21"/>
    </row>
    <row r="142" spans="1:13" ht="15" customHeight="1" hidden="1">
      <c r="A142" s="738" t="s">
        <v>726</v>
      </c>
      <c r="B142" s="738"/>
      <c r="C142" s="738"/>
      <c r="D142" s="738"/>
      <c r="E142" s="738"/>
      <c r="F142" s="738"/>
      <c r="G142" s="738"/>
      <c r="H142" s="739"/>
      <c r="I142" s="739"/>
      <c r="J142" s="739"/>
      <c r="K142" s="739"/>
      <c r="L142" s="21"/>
      <c r="M142" s="21"/>
    </row>
    <row r="143" spans="1:13" ht="15" customHeight="1" hidden="1">
      <c r="A143" s="58"/>
      <c r="B143" s="58"/>
      <c r="C143" s="58"/>
      <c r="D143" s="58"/>
      <c r="E143" s="58"/>
      <c r="F143" s="58"/>
      <c r="G143" s="58"/>
      <c r="H143" s="301"/>
      <c r="I143" s="301"/>
      <c r="J143" s="301"/>
      <c r="K143" s="301"/>
      <c r="L143" s="21"/>
      <c r="M143" s="21"/>
    </row>
    <row r="144" spans="1:13" ht="15" customHeight="1" hidden="1">
      <c r="A144" s="1" t="s">
        <v>719</v>
      </c>
      <c r="B144" s="1"/>
      <c r="C144" s="1"/>
      <c r="D144" s="1"/>
      <c r="E144" s="1"/>
      <c r="F144" s="1"/>
      <c r="L144" s="21"/>
      <c r="M144" s="21"/>
    </row>
    <row r="145" spans="1:13" ht="15" customHeight="1" hidden="1">
      <c r="A145" s="738" t="s">
        <v>726</v>
      </c>
      <c r="B145" s="738"/>
      <c r="C145" s="738"/>
      <c r="D145" s="738"/>
      <c r="E145" s="738"/>
      <c r="F145" s="738"/>
      <c r="G145" s="738"/>
      <c r="H145" s="739"/>
      <c r="I145" s="739"/>
      <c r="J145" s="739"/>
      <c r="K145" s="739"/>
      <c r="L145" s="21"/>
      <c r="M145" s="21"/>
    </row>
    <row r="146" spans="1:13" ht="15" customHeight="1" hidden="1">
      <c r="A146" s="58"/>
      <c r="B146" s="58"/>
      <c r="C146" s="58"/>
      <c r="D146" s="58"/>
      <c r="E146" s="58"/>
      <c r="F146" s="58"/>
      <c r="G146" s="58"/>
      <c r="H146" s="301"/>
      <c r="I146" s="301"/>
      <c r="J146" s="301"/>
      <c r="K146" s="301"/>
      <c r="L146" s="21"/>
      <c r="M146" s="21"/>
    </row>
    <row r="147" spans="1:13" ht="15" customHeight="1" hidden="1">
      <c r="A147" s="1" t="s">
        <v>720</v>
      </c>
      <c r="B147" s="1"/>
      <c r="C147" s="1"/>
      <c r="D147" s="1"/>
      <c r="E147" s="1"/>
      <c r="F147" s="1"/>
      <c r="L147" s="21"/>
      <c r="M147" s="21"/>
    </row>
    <row r="148" spans="1:13" ht="15" customHeight="1" hidden="1">
      <c r="A148" s="738" t="s">
        <v>726</v>
      </c>
      <c r="B148" s="738"/>
      <c r="C148" s="738"/>
      <c r="D148" s="738"/>
      <c r="E148" s="738"/>
      <c r="F148" s="738"/>
      <c r="G148" s="738"/>
      <c r="H148" s="739"/>
      <c r="I148" s="739"/>
      <c r="J148" s="739"/>
      <c r="K148" s="739"/>
      <c r="L148" s="21"/>
      <c r="M148" s="21"/>
    </row>
    <row r="149" spans="1:13" ht="15" customHeight="1" hidden="1">
      <c r="A149" s="58"/>
      <c r="B149" s="58"/>
      <c r="C149" s="58"/>
      <c r="D149" s="58"/>
      <c r="E149" s="58"/>
      <c r="F149" s="58"/>
      <c r="G149" s="58"/>
      <c r="H149" s="301"/>
      <c r="I149" s="301"/>
      <c r="J149" s="301"/>
      <c r="K149" s="301"/>
      <c r="L149" s="21"/>
      <c r="M149" s="21"/>
    </row>
    <row r="150" spans="1:13" ht="15" customHeight="1" hidden="1">
      <c r="A150" s="1" t="s">
        <v>721</v>
      </c>
      <c r="B150" s="1"/>
      <c r="C150" s="1"/>
      <c r="D150" s="1"/>
      <c r="E150" s="1"/>
      <c r="F150" s="1"/>
      <c r="L150" s="21"/>
      <c r="M150" s="21"/>
    </row>
    <row r="151" spans="1:13" ht="15" customHeight="1" hidden="1">
      <c r="A151" s="738" t="s">
        <v>726</v>
      </c>
      <c r="B151" s="738"/>
      <c r="C151" s="738"/>
      <c r="D151" s="738"/>
      <c r="E151" s="738"/>
      <c r="F151" s="738"/>
      <c r="G151" s="738"/>
      <c r="H151" s="739"/>
      <c r="I151" s="739"/>
      <c r="J151" s="739"/>
      <c r="K151" s="739"/>
      <c r="L151" s="21"/>
      <c r="M151" s="21"/>
    </row>
    <row r="152" spans="1:13" ht="15" customHeight="1" hidden="1">
      <c r="A152" s="48"/>
      <c r="B152" s="48"/>
      <c r="C152" s="48"/>
      <c r="D152" s="48"/>
      <c r="E152" s="48"/>
      <c r="F152" s="48"/>
      <c r="G152" s="48"/>
      <c r="H152" s="78"/>
      <c r="I152" s="78"/>
      <c r="J152" s="78"/>
      <c r="K152" s="78"/>
      <c r="L152" s="21"/>
      <c r="M152" s="21"/>
    </row>
    <row r="153" spans="1:13" ht="15" customHeight="1" hidden="1">
      <c r="A153" s="58"/>
      <c r="B153" s="58"/>
      <c r="C153" s="58"/>
      <c r="D153" s="58"/>
      <c r="E153" s="58"/>
      <c r="F153" s="58"/>
      <c r="G153" s="58"/>
      <c r="H153" s="301"/>
      <c r="I153" s="301"/>
      <c r="J153" s="301"/>
      <c r="K153" s="301"/>
      <c r="L153" s="21"/>
      <c r="M153" s="21"/>
    </row>
    <row r="154" spans="1:13" ht="15" customHeight="1" hidden="1">
      <c r="A154" s="1" t="s">
        <v>722</v>
      </c>
      <c r="B154" s="1"/>
      <c r="C154" s="1"/>
      <c r="D154" s="1"/>
      <c r="E154" s="1"/>
      <c r="F154" s="1"/>
      <c r="L154" s="21"/>
      <c r="M154" s="21"/>
    </row>
    <row r="155" spans="1:13" ht="15" customHeight="1" hidden="1">
      <c r="A155" s="738" t="s">
        <v>726</v>
      </c>
      <c r="B155" s="738"/>
      <c r="C155" s="738"/>
      <c r="D155" s="738"/>
      <c r="E155" s="738"/>
      <c r="F155" s="738"/>
      <c r="G155" s="738"/>
      <c r="H155" s="739"/>
      <c r="I155" s="739"/>
      <c r="J155" s="739"/>
      <c r="K155" s="739"/>
      <c r="L155" s="21"/>
      <c r="M155" s="21"/>
    </row>
    <row r="156" spans="1:13" ht="12" customHeight="1" hidden="1">
      <c r="A156" s="1" t="s">
        <v>536</v>
      </c>
      <c r="B156" s="1"/>
      <c r="C156" s="1"/>
      <c r="D156" s="1"/>
      <c r="E156" s="1"/>
      <c r="F156" s="1"/>
      <c r="L156" s="21"/>
      <c r="M156" s="21"/>
    </row>
    <row r="157" spans="1:13" ht="16.5" customHeight="1" hidden="1">
      <c r="A157" s="726" t="s">
        <v>546</v>
      </c>
      <c r="B157" s="726"/>
      <c r="C157" s="726"/>
      <c r="D157" s="726"/>
      <c r="E157" s="726"/>
      <c r="F157" s="726"/>
      <c r="G157" s="726"/>
      <c r="H157" s="715"/>
      <c r="I157" s="715"/>
      <c r="J157" s="715"/>
      <c r="K157" s="715"/>
      <c r="L157" s="21"/>
      <c r="M157" s="21"/>
    </row>
    <row r="158" spans="1:13" ht="9.75" customHeight="1" hidden="1">
      <c r="A158" s="54"/>
      <c r="B158" s="21"/>
      <c r="C158" s="21"/>
      <c r="D158" s="21"/>
      <c r="E158" s="21"/>
      <c r="F158" s="21"/>
      <c r="G158" s="21"/>
      <c r="H158" s="21"/>
      <c r="I158" s="21"/>
      <c r="J158" s="21"/>
      <c r="K158" s="21"/>
      <c r="L158" s="21"/>
      <c r="M158" s="21"/>
    </row>
    <row r="159" spans="1:13" ht="5.25" customHeight="1" hidden="1">
      <c r="A159" s="54"/>
      <c r="B159" s="21"/>
      <c r="C159" s="21"/>
      <c r="D159" s="21"/>
      <c r="E159" s="21"/>
      <c r="F159" s="21"/>
      <c r="G159" s="21"/>
      <c r="H159" s="21"/>
      <c r="I159" s="21"/>
      <c r="J159" s="21"/>
      <c r="K159" s="21"/>
      <c r="L159" s="21"/>
      <c r="M159" s="21"/>
    </row>
    <row r="160" spans="1:13" ht="11.25" customHeight="1" hidden="1">
      <c r="A160" s="1" t="s">
        <v>536</v>
      </c>
      <c r="B160" s="1"/>
      <c r="C160" s="1"/>
      <c r="D160" s="1"/>
      <c r="E160" s="1"/>
      <c r="F160" s="1"/>
      <c r="L160" s="21"/>
      <c r="M160" s="21"/>
    </row>
    <row r="161" spans="1:13" ht="15" customHeight="1" hidden="1">
      <c r="A161" s="738" t="s">
        <v>726</v>
      </c>
      <c r="B161" s="738"/>
      <c r="C161" s="738"/>
      <c r="D161" s="738"/>
      <c r="E161" s="738"/>
      <c r="F161" s="738"/>
      <c r="G161" s="738"/>
      <c r="H161" s="739"/>
      <c r="I161" s="739"/>
      <c r="J161" s="739"/>
      <c r="K161" s="739"/>
      <c r="L161" s="21"/>
      <c r="M161" s="21"/>
    </row>
    <row r="162" spans="1:13" ht="15" customHeight="1">
      <c r="A162" s="58"/>
      <c r="B162" s="58"/>
      <c r="C162" s="58"/>
      <c r="D162" s="58"/>
      <c r="E162" s="58"/>
      <c r="F162" s="58"/>
      <c r="G162" s="58"/>
      <c r="H162" s="301"/>
      <c r="I162" s="301"/>
      <c r="J162" s="301"/>
      <c r="K162" s="301"/>
      <c r="L162" s="21"/>
      <c r="M162" s="21"/>
    </row>
    <row r="163" spans="1:13" ht="15" customHeight="1">
      <c r="A163" s="1" t="s">
        <v>728</v>
      </c>
      <c r="B163" s="1"/>
      <c r="C163" s="1"/>
      <c r="D163" s="1"/>
      <c r="E163" s="1"/>
      <c r="F163" s="1"/>
      <c r="L163" s="21"/>
      <c r="M163" s="21"/>
    </row>
    <row r="164" spans="1:13" ht="47.25" customHeight="1">
      <c r="A164" s="738" t="s">
        <v>1058</v>
      </c>
      <c r="B164" s="738"/>
      <c r="C164" s="738"/>
      <c r="D164" s="738"/>
      <c r="E164" s="738"/>
      <c r="F164" s="738"/>
      <c r="G164" s="738"/>
      <c r="H164" s="739"/>
      <c r="I164" s="739"/>
      <c r="J164" s="739"/>
      <c r="K164" s="739"/>
      <c r="L164" s="21"/>
      <c r="M164" s="21"/>
    </row>
    <row r="165" spans="1:13" ht="12.75" customHeight="1" hidden="1">
      <c r="A165" s="54"/>
      <c r="B165" s="21"/>
      <c r="C165" s="21"/>
      <c r="D165" s="21"/>
      <c r="E165" s="21"/>
      <c r="F165" s="21"/>
      <c r="G165" s="21"/>
      <c r="H165" s="21"/>
      <c r="I165" s="21"/>
      <c r="J165" s="21"/>
      <c r="K165" s="21"/>
      <c r="L165" s="21"/>
      <c r="M165" s="21"/>
    </row>
    <row r="166" spans="1:13" ht="12.75" hidden="1">
      <c r="A166" s="54" t="s">
        <v>440</v>
      </c>
      <c r="B166" s="54"/>
      <c r="C166" s="54"/>
      <c r="D166" s="54"/>
      <c r="E166" s="21"/>
      <c r="F166" s="21"/>
      <c r="G166" s="21"/>
      <c r="H166" s="21"/>
      <c r="I166" s="21"/>
      <c r="J166" s="21"/>
      <c r="K166" s="21"/>
      <c r="L166" s="21"/>
      <c r="M166" s="21"/>
    </row>
    <row r="167" spans="1:13" ht="16.5" customHeight="1" hidden="1">
      <c r="A167" s="738" t="s">
        <v>726</v>
      </c>
      <c r="B167" s="738"/>
      <c r="C167" s="738"/>
      <c r="D167" s="738"/>
      <c r="E167" s="738"/>
      <c r="F167" s="738"/>
      <c r="G167" s="738"/>
      <c r="H167" s="739"/>
      <c r="I167" s="739"/>
      <c r="J167" s="739"/>
      <c r="K167" s="739"/>
      <c r="L167" s="21"/>
      <c r="M167" s="21"/>
    </row>
    <row r="168" spans="1:13" ht="16.5" customHeight="1" hidden="1">
      <c r="A168" s="58"/>
      <c r="B168" s="58"/>
      <c r="C168" s="58"/>
      <c r="D168" s="58"/>
      <c r="E168" s="58"/>
      <c r="F168" s="58"/>
      <c r="G168" s="58"/>
      <c r="H168" s="301"/>
      <c r="I168" s="301"/>
      <c r="J168" s="301"/>
      <c r="K168" s="301"/>
      <c r="L168" s="21"/>
      <c r="M168" s="21"/>
    </row>
    <row r="169" spans="1:13" ht="16.5" customHeight="1" hidden="1">
      <c r="A169" s="54" t="s">
        <v>533</v>
      </c>
      <c r="B169" s="54"/>
      <c r="C169" s="54"/>
      <c r="D169" s="54"/>
      <c r="E169" s="21"/>
      <c r="F169" s="21"/>
      <c r="G169" s="21"/>
      <c r="H169" s="21"/>
      <c r="I169" s="21"/>
      <c r="J169" s="21"/>
      <c r="K169" s="21"/>
      <c r="L169" s="21"/>
      <c r="M169" s="21"/>
    </row>
    <row r="170" spans="1:13" ht="16.5" customHeight="1" hidden="1">
      <c r="A170" s="738" t="s">
        <v>726</v>
      </c>
      <c r="B170" s="738"/>
      <c r="C170" s="738"/>
      <c r="D170" s="738"/>
      <c r="E170" s="738"/>
      <c r="F170" s="738"/>
      <c r="G170" s="738"/>
      <c r="H170" s="739"/>
      <c r="I170" s="739"/>
      <c r="J170" s="739"/>
      <c r="K170" s="739"/>
      <c r="L170" s="21"/>
      <c r="M170" s="21"/>
    </row>
    <row r="171" spans="1:13" ht="16.5" customHeight="1" hidden="1">
      <c r="A171" s="58"/>
      <c r="B171" s="58"/>
      <c r="C171" s="58"/>
      <c r="D171" s="58"/>
      <c r="E171" s="58"/>
      <c r="F171" s="58"/>
      <c r="G171" s="58"/>
      <c r="H171" s="301"/>
      <c r="I171" s="301"/>
      <c r="J171" s="301"/>
      <c r="K171" s="301"/>
      <c r="L171" s="21"/>
      <c r="M171" s="21"/>
    </row>
    <row r="172" spans="1:13" ht="16.5" customHeight="1" hidden="1">
      <c r="A172" s="54" t="s">
        <v>723</v>
      </c>
      <c r="B172" s="54"/>
      <c r="C172" s="54"/>
      <c r="D172" s="54"/>
      <c r="E172" s="21"/>
      <c r="F172" s="21"/>
      <c r="G172" s="21"/>
      <c r="H172" s="21"/>
      <c r="I172" s="21"/>
      <c r="J172" s="21"/>
      <c r="K172" s="21"/>
      <c r="L172" s="21"/>
      <c r="M172" s="21"/>
    </row>
    <row r="173" spans="1:13" ht="16.5" customHeight="1" hidden="1">
      <c r="A173" s="738" t="s">
        <v>726</v>
      </c>
      <c r="B173" s="738"/>
      <c r="C173" s="738"/>
      <c r="D173" s="738"/>
      <c r="E173" s="738"/>
      <c r="F173" s="738"/>
      <c r="G173" s="738"/>
      <c r="H173" s="739"/>
      <c r="I173" s="739"/>
      <c r="J173" s="739"/>
      <c r="K173" s="739"/>
      <c r="L173" s="21"/>
      <c r="M173" s="21"/>
    </row>
    <row r="174" spans="1:13" ht="16.5" customHeight="1" hidden="1">
      <c r="A174" s="58"/>
      <c r="B174" s="58"/>
      <c r="C174" s="58"/>
      <c r="D174" s="58"/>
      <c r="E174" s="58"/>
      <c r="F174" s="58"/>
      <c r="G174" s="58"/>
      <c r="H174" s="301"/>
      <c r="I174" s="301"/>
      <c r="J174" s="301"/>
      <c r="K174" s="301"/>
      <c r="L174" s="21"/>
      <c r="M174" s="21"/>
    </row>
    <row r="175" spans="1:13" ht="16.5" customHeight="1" hidden="1">
      <c r="A175" s="54" t="s">
        <v>724</v>
      </c>
      <c r="B175" s="54"/>
      <c r="C175" s="54"/>
      <c r="D175" s="54"/>
      <c r="E175" s="21"/>
      <c r="F175" s="21"/>
      <c r="G175" s="21"/>
      <c r="H175" s="21"/>
      <c r="I175" s="21"/>
      <c r="J175" s="21"/>
      <c r="K175" s="21"/>
      <c r="L175" s="21"/>
      <c r="M175" s="21"/>
    </row>
    <row r="176" spans="1:13" ht="16.5" customHeight="1" hidden="1">
      <c r="A176" s="738" t="s">
        <v>726</v>
      </c>
      <c r="B176" s="738"/>
      <c r="C176" s="738"/>
      <c r="D176" s="738"/>
      <c r="E176" s="738"/>
      <c r="F176" s="738"/>
      <c r="G176" s="738"/>
      <c r="H176" s="739"/>
      <c r="I176" s="739"/>
      <c r="J176" s="739"/>
      <c r="K176" s="739"/>
      <c r="L176" s="21"/>
      <c r="M176" s="21"/>
    </row>
    <row r="177" spans="1:13" ht="9" customHeight="1" hidden="1">
      <c r="A177" s="58"/>
      <c r="B177" s="58"/>
      <c r="C177" s="58"/>
      <c r="D177" s="58"/>
      <c r="E177" s="58"/>
      <c r="F177" s="58"/>
      <c r="G177" s="58"/>
      <c r="H177" s="301"/>
      <c r="I177" s="301"/>
      <c r="J177" s="301"/>
      <c r="K177" s="301"/>
      <c r="L177" s="21"/>
      <c r="M177" s="21"/>
    </row>
    <row r="178" spans="1:13" ht="16.5" customHeight="1" hidden="1">
      <c r="A178" s="54" t="s">
        <v>533</v>
      </c>
      <c r="B178" s="54"/>
      <c r="C178" s="54"/>
      <c r="D178" s="54"/>
      <c r="E178" s="21"/>
      <c r="F178" s="21"/>
      <c r="G178" s="21"/>
      <c r="H178" s="21"/>
      <c r="I178" s="21"/>
      <c r="J178" s="21"/>
      <c r="K178" s="21"/>
      <c r="L178" s="21"/>
      <c r="M178" s="21"/>
    </row>
    <row r="179" spans="1:13" ht="16.5" customHeight="1" hidden="1">
      <c r="A179" s="726" t="s">
        <v>537</v>
      </c>
      <c r="B179" s="726"/>
      <c r="C179" s="726"/>
      <c r="D179" s="726"/>
      <c r="E179" s="726"/>
      <c r="F179" s="726"/>
      <c r="G179" s="726"/>
      <c r="H179" s="715"/>
      <c r="I179" s="715"/>
      <c r="J179" s="715"/>
      <c r="K179" s="715"/>
      <c r="L179" s="21"/>
      <c r="M179" s="21"/>
    </row>
    <row r="180" spans="1:13" ht="11.25" customHeight="1" hidden="1">
      <c r="A180" s="58"/>
      <c r="B180" s="58"/>
      <c r="C180" s="58"/>
      <c r="D180" s="58"/>
      <c r="E180" s="58"/>
      <c r="F180" s="58"/>
      <c r="G180" s="58"/>
      <c r="H180" s="301"/>
      <c r="I180" s="301"/>
      <c r="J180" s="301"/>
      <c r="K180" s="301"/>
      <c r="L180" s="21"/>
      <c r="M180" s="21"/>
    </row>
    <row r="181" spans="1:13" ht="12.75" hidden="1">
      <c r="A181" s="54" t="s">
        <v>498</v>
      </c>
      <c r="B181" s="54"/>
      <c r="C181" s="54"/>
      <c r="D181" s="54"/>
      <c r="E181" s="21"/>
      <c r="F181" s="21"/>
      <c r="G181" s="21"/>
      <c r="H181" s="21"/>
      <c r="I181" s="21"/>
      <c r="J181" s="21"/>
      <c r="K181" s="21"/>
      <c r="L181" s="21"/>
      <c r="M181" s="21"/>
    </row>
    <row r="182" spans="1:13" ht="14.25" customHeight="1" hidden="1">
      <c r="A182" s="738" t="s">
        <v>726</v>
      </c>
      <c r="B182" s="738"/>
      <c r="C182" s="738"/>
      <c r="D182" s="738"/>
      <c r="E182" s="738"/>
      <c r="F182" s="738"/>
      <c r="G182" s="738"/>
      <c r="H182" s="739"/>
      <c r="I182" s="739"/>
      <c r="J182" s="739"/>
      <c r="K182" s="739"/>
      <c r="L182" s="21"/>
      <c r="M182" s="21"/>
    </row>
    <row r="183" spans="1:13" ht="14.25" customHeight="1" hidden="1">
      <c r="A183" s="58"/>
      <c r="B183" s="58"/>
      <c r="C183" s="58"/>
      <c r="D183" s="58"/>
      <c r="E183" s="58"/>
      <c r="F183" s="58"/>
      <c r="G183" s="58"/>
      <c r="H183" s="58"/>
      <c r="I183" s="58"/>
      <c r="J183" s="58"/>
      <c r="K183" s="58"/>
      <c r="L183" s="21"/>
      <c r="M183" s="21"/>
    </row>
    <row r="184" spans="1:13" ht="14.25" customHeight="1" hidden="1">
      <c r="A184" s="54" t="s">
        <v>725</v>
      </c>
      <c r="B184" s="54"/>
      <c r="C184" s="54"/>
      <c r="D184" s="54"/>
      <c r="E184" s="21"/>
      <c r="F184" s="21"/>
      <c r="G184" s="21"/>
      <c r="H184" s="21"/>
      <c r="I184" s="21"/>
      <c r="J184" s="21"/>
      <c r="K184" s="21"/>
      <c r="L184" s="21"/>
      <c r="M184" s="21"/>
    </row>
    <row r="185" spans="1:13" ht="14.25" customHeight="1" hidden="1">
      <c r="A185" s="738" t="s">
        <v>726</v>
      </c>
      <c r="B185" s="738"/>
      <c r="C185" s="738"/>
      <c r="D185" s="738"/>
      <c r="E185" s="738"/>
      <c r="F185" s="738"/>
      <c r="G185" s="738"/>
      <c r="H185" s="739"/>
      <c r="I185" s="739"/>
      <c r="J185" s="739"/>
      <c r="K185" s="739"/>
      <c r="L185" s="21"/>
      <c r="M185" s="21"/>
    </row>
    <row r="186" spans="1:13" ht="14.25" customHeight="1">
      <c r="A186" s="48"/>
      <c r="B186" s="48"/>
      <c r="C186" s="48"/>
      <c r="D186" s="48"/>
      <c r="E186" s="48"/>
      <c r="F186" s="48"/>
      <c r="G186" s="48"/>
      <c r="H186" s="78"/>
      <c r="I186" s="78"/>
      <c r="J186" s="78"/>
      <c r="K186" s="78"/>
      <c r="L186" s="21"/>
      <c r="M186" s="21"/>
    </row>
    <row r="187" spans="1:13" ht="14.25" customHeight="1">
      <c r="A187" s="48"/>
      <c r="B187" s="48"/>
      <c r="C187" s="48"/>
      <c r="D187" s="48"/>
      <c r="E187" s="48"/>
      <c r="F187" s="48"/>
      <c r="G187" s="48"/>
      <c r="H187" s="78"/>
      <c r="I187" s="78"/>
      <c r="J187" s="78"/>
      <c r="K187" s="78"/>
      <c r="L187" s="21"/>
      <c r="M187" s="21"/>
    </row>
    <row r="188" spans="1:13" ht="14.25" customHeight="1">
      <c r="A188" s="48"/>
      <c r="B188" s="48"/>
      <c r="C188" s="48"/>
      <c r="D188" s="48"/>
      <c r="E188" s="48"/>
      <c r="F188" s="48"/>
      <c r="G188" s="48"/>
      <c r="H188" s="78"/>
      <c r="I188" s="78"/>
      <c r="J188" s="78"/>
      <c r="K188" s="78"/>
      <c r="L188" s="21"/>
      <c r="M188" s="21"/>
    </row>
    <row r="189" spans="1:13" ht="14.25" customHeight="1">
      <c r="A189" s="58"/>
      <c r="B189" s="58"/>
      <c r="C189" s="58"/>
      <c r="D189" s="58"/>
      <c r="E189" s="58"/>
      <c r="F189" s="58"/>
      <c r="G189" s="58"/>
      <c r="H189" s="58"/>
      <c r="I189" s="58"/>
      <c r="J189" s="58"/>
      <c r="K189" s="58"/>
      <c r="L189" s="21"/>
      <c r="M189" s="21"/>
    </row>
    <row r="190" spans="1:13" ht="14.25" customHeight="1">
      <c r="A190" s="54" t="s">
        <v>602</v>
      </c>
      <c r="B190" s="54"/>
      <c r="C190" s="54"/>
      <c r="D190" s="54"/>
      <c r="E190" s="21"/>
      <c r="F190" s="21"/>
      <c r="G190" s="21"/>
      <c r="H190" s="21"/>
      <c r="I190" s="21"/>
      <c r="J190" s="21"/>
      <c r="K190" s="21"/>
      <c r="L190" s="21"/>
      <c r="M190" s="21"/>
    </row>
    <row r="191" spans="1:13" ht="26.25" customHeight="1">
      <c r="A191" s="726" t="s">
        <v>603</v>
      </c>
      <c r="B191" s="726"/>
      <c r="C191" s="726"/>
      <c r="D191" s="726"/>
      <c r="E191" s="726"/>
      <c r="F191" s="726"/>
      <c r="G191" s="726"/>
      <c r="H191" s="726"/>
      <c r="I191" s="726"/>
      <c r="J191" s="726"/>
      <c r="K191" s="726"/>
      <c r="L191" s="21"/>
      <c r="M191" s="21"/>
    </row>
    <row r="192" spans="1:13" ht="14.25" customHeight="1">
      <c r="A192" s="58"/>
      <c r="B192" s="58"/>
      <c r="C192" s="58"/>
      <c r="D192" s="58"/>
      <c r="E192" s="58"/>
      <c r="F192" s="58"/>
      <c r="G192" s="58"/>
      <c r="H192" s="301"/>
      <c r="I192" s="301"/>
      <c r="J192" s="301"/>
      <c r="K192" s="301"/>
      <c r="L192" s="21"/>
      <c r="M192" s="21"/>
    </row>
    <row r="193" spans="1:13" ht="14.25" customHeight="1">
      <c r="A193" s="768" t="s">
        <v>460</v>
      </c>
      <c r="B193" s="768"/>
      <c r="C193" s="58"/>
      <c r="D193" s="58"/>
      <c r="E193" s="58"/>
      <c r="F193" s="58"/>
      <c r="G193" s="58"/>
      <c r="H193" s="301"/>
      <c r="I193" s="301"/>
      <c r="J193" s="301"/>
      <c r="K193" s="301"/>
      <c r="L193" s="21"/>
      <c r="M193" s="21"/>
    </row>
    <row r="194" spans="1:13" ht="12.75">
      <c r="A194" s="54" t="s">
        <v>441</v>
      </c>
      <c r="B194" s="54"/>
      <c r="C194" s="54"/>
      <c r="D194" s="54"/>
      <c r="E194" s="54"/>
      <c r="F194" s="54"/>
      <c r="G194" s="21"/>
      <c r="H194" s="21"/>
      <c r="I194" s="21"/>
      <c r="J194" s="21"/>
      <c r="K194" s="21"/>
      <c r="L194" s="21"/>
      <c r="M194" s="21"/>
    </row>
    <row r="195" spans="1:13" ht="15" customHeight="1">
      <c r="A195" s="726" t="s">
        <v>819</v>
      </c>
      <c r="B195" s="726"/>
      <c r="C195" s="726"/>
      <c r="D195" s="726"/>
      <c r="E195" s="726"/>
      <c r="F195" s="726"/>
      <c r="G195" s="726"/>
      <c r="H195" s="715"/>
      <c r="I195" s="715"/>
      <c r="J195" s="715"/>
      <c r="K195" s="715"/>
      <c r="L195" s="21"/>
      <c r="M195" s="21"/>
    </row>
    <row r="196" spans="1:13" ht="12.75">
      <c r="A196" s="21"/>
      <c r="B196" s="21"/>
      <c r="C196" s="21"/>
      <c r="D196" s="21"/>
      <c r="E196" s="21"/>
      <c r="F196" s="21"/>
      <c r="G196" s="21"/>
      <c r="H196" s="21"/>
      <c r="I196" s="21"/>
      <c r="J196" s="21"/>
      <c r="K196" s="21"/>
      <c r="L196" s="21"/>
      <c r="M196" s="21"/>
    </row>
    <row r="197" spans="1:13" ht="12.75">
      <c r="A197" s="21"/>
      <c r="B197" s="21"/>
      <c r="C197" s="21"/>
      <c r="D197" s="21"/>
      <c r="E197" s="21"/>
      <c r="F197" s="21"/>
      <c r="G197" s="21"/>
      <c r="H197" s="21"/>
      <c r="I197" s="21"/>
      <c r="J197" s="21"/>
      <c r="K197" s="21"/>
      <c r="L197" s="21"/>
      <c r="M197" s="21"/>
    </row>
    <row r="198" spans="1:13" ht="12.75">
      <c r="A198" s="21"/>
      <c r="B198" s="21"/>
      <c r="C198" s="21"/>
      <c r="D198" s="21"/>
      <c r="E198" s="21"/>
      <c r="F198" s="21"/>
      <c r="G198" s="21"/>
      <c r="H198" s="21"/>
      <c r="I198" s="21"/>
      <c r="J198" s="21"/>
      <c r="K198" s="21"/>
      <c r="L198" s="21"/>
      <c r="M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sheetData>
  <sheetProtection/>
  <mergeCells count="36">
    <mergeCell ref="A170:K170"/>
    <mergeCell ref="A173:K173"/>
    <mergeCell ref="A176:K176"/>
    <mergeCell ref="A185:K185"/>
    <mergeCell ref="A145:K145"/>
    <mergeCell ref="A148:K148"/>
    <mergeCell ref="A151:K151"/>
    <mergeCell ref="A155:K155"/>
    <mergeCell ref="A161:K161"/>
    <mergeCell ref="A164:K164"/>
    <mergeCell ref="A88:K88"/>
    <mergeCell ref="A91:K91"/>
    <mergeCell ref="A97:K97"/>
    <mergeCell ref="A100:K100"/>
    <mergeCell ref="A106:K106"/>
    <mergeCell ref="A139:K139"/>
    <mergeCell ref="A193:B193"/>
    <mergeCell ref="A195:K195"/>
    <mergeCell ref="A115:K115"/>
    <mergeCell ref="A124:K124"/>
    <mergeCell ref="A130:K130"/>
    <mergeCell ref="A142:K142"/>
    <mergeCell ref="A133:K133"/>
    <mergeCell ref="A136:K136"/>
    <mergeCell ref="A179:K179"/>
    <mergeCell ref="A127:K127"/>
    <mergeCell ref="A191:K191"/>
    <mergeCell ref="A94:K94"/>
    <mergeCell ref="A111:K111"/>
    <mergeCell ref="A182:K182"/>
    <mergeCell ref="A121:K121"/>
    <mergeCell ref="A167:K167"/>
    <mergeCell ref="A118:K118"/>
    <mergeCell ref="A108:K108"/>
    <mergeCell ref="A103:K103"/>
    <mergeCell ref="A157:K15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dimension ref="A1:L36"/>
  <sheetViews>
    <sheetView zoomScalePageLayoutView="0" workbookViewId="0" topLeftCell="A1">
      <selection activeCell="M27" sqref="M27"/>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9.625" style="0" customWidth="1"/>
    <col min="6" max="6" width="34.37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21" t="s">
        <v>634</v>
      </c>
      <c r="B1" s="321"/>
      <c r="C1" s="21"/>
      <c r="D1" s="21"/>
      <c r="E1" s="21"/>
      <c r="F1" s="21"/>
      <c r="G1" s="21"/>
      <c r="H1" s="21"/>
      <c r="I1" s="21"/>
      <c r="J1" s="21"/>
      <c r="K1" s="21"/>
    </row>
    <row r="2" spans="1:11" ht="12.75">
      <c r="A2" s="54"/>
      <c r="B2" s="21"/>
      <c r="C2" s="21"/>
      <c r="D2" s="21"/>
      <c r="E2" s="21"/>
      <c r="F2" s="21"/>
      <c r="G2" s="21"/>
      <c r="H2" s="21"/>
      <c r="I2" s="21"/>
      <c r="J2" s="21"/>
      <c r="K2" s="21"/>
    </row>
    <row r="3" spans="1:12" ht="13.5" thickBot="1">
      <c r="A3" s="43" t="s">
        <v>635</v>
      </c>
      <c r="B3" s="23"/>
      <c r="C3" s="23"/>
      <c r="D3" s="23"/>
      <c r="E3" s="23"/>
      <c r="F3" s="23"/>
      <c r="G3" s="66"/>
      <c r="H3" s="66"/>
      <c r="I3" s="66"/>
      <c r="J3" s="336"/>
      <c r="K3" s="336"/>
      <c r="L3" s="15"/>
    </row>
    <row r="4" spans="1:12" ht="13.5" customHeight="1" thickBot="1">
      <c r="A4" s="507" t="s">
        <v>224</v>
      </c>
      <c r="B4" s="507" t="s">
        <v>225</v>
      </c>
      <c r="C4" s="507" t="s">
        <v>34</v>
      </c>
      <c r="D4" s="507" t="s">
        <v>269</v>
      </c>
      <c r="E4" s="507" t="s">
        <v>270</v>
      </c>
      <c r="F4" s="507" t="s">
        <v>271</v>
      </c>
      <c r="G4" s="507" t="s">
        <v>241</v>
      </c>
      <c r="H4" s="508" t="s">
        <v>242</v>
      </c>
      <c r="I4" s="508" t="s">
        <v>243</v>
      </c>
      <c r="J4" s="508" t="s">
        <v>244</v>
      </c>
      <c r="K4" s="508" t="s">
        <v>245</v>
      </c>
      <c r="L4" s="15"/>
    </row>
    <row r="5" spans="1:11" ht="12.75" customHeight="1">
      <c r="A5" s="386">
        <v>542</v>
      </c>
      <c r="B5" s="92">
        <v>4342</v>
      </c>
      <c r="C5" s="92">
        <v>5021</v>
      </c>
      <c r="D5" s="92">
        <v>42</v>
      </c>
      <c r="E5" s="92">
        <v>14007</v>
      </c>
      <c r="F5" s="92" t="s">
        <v>203</v>
      </c>
      <c r="G5" s="590">
        <v>0</v>
      </c>
      <c r="H5" s="590">
        <v>809.4</v>
      </c>
      <c r="I5" s="590">
        <v>807.9</v>
      </c>
      <c r="J5" s="77">
        <v>0</v>
      </c>
      <c r="K5" s="77">
        <f aca="true" t="shared" si="0" ref="K5:K11">I5/H5%</f>
        <v>99.81467753891772</v>
      </c>
    </row>
    <row r="6" spans="1:11" ht="12.75" customHeight="1" hidden="1">
      <c r="A6" s="386">
        <v>542</v>
      </c>
      <c r="B6" s="92">
        <v>4342</v>
      </c>
      <c r="C6" s="92">
        <v>5021</v>
      </c>
      <c r="D6" s="92">
        <v>42</v>
      </c>
      <c r="E6" s="92">
        <v>55</v>
      </c>
      <c r="F6" s="92" t="s">
        <v>203</v>
      </c>
      <c r="G6" s="590">
        <v>0</v>
      </c>
      <c r="H6" s="590">
        <v>0</v>
      </c>
      <c r="I6" s="590">
        <v>0</v>
      </c>
      <c r="J6" s="77">
        <v>0</v>
      </c>
      <c r="K6" s="77" t="e">
        <f t="shared" si="0"/>
        <v>#DIV/0!</v>
      </c>
    </row>
    <row r="7" spans="1:11" ht="12.75">
      <c r="A7" s="2">
        <v>555</v>
      </c>
      <c r="B7" s="2">
        <v>4342</v>
      </c>
      <c r="C7" s="2">
        <v>5139</v>
      </c>
      <c r="D7" s="2">
        <v>55</v>
      </c>
      <c r="E7" s="2">
        <v>14007</v>
      </c>
      <c r="F7" s="2" t="s">
        <v>636</v>
      </c>
      <c r="G7" s="590">
        <v>0</v>
      </c>
      <c r="H7" s="590">
        <v>4.6</v>
      </c>
      <c r="I7" s="590">
        <v>4.6</v>
      </c>
      <c r="J7" s="590">
        <v>0</v>
      </c>
      <c r="K7" s="246">
        <f t="shared" si="0"/>
        <v>100</v>
      </c>
    </row>
    <row r="8" spans="1:11" ht="12.75">
      <c r="A8" s="2">
        <v>555</v>
      </c>
      <c r="B8" s="2">
        <v>4342</v>
      </c>
      <c r="C8" s="2">
        <v>5167</v>
      </c>
      <c r="D8" s="2">
        <v>55</v>
      </c>
      <c r="E8" s="2">
        <v>14007</v>
      </c>
      <c r="F8" s="2" t="s">
        <v>74</v>
      </c>
      <c r="G8" s="590">
        <v>0</v>
      </c>
      <c r="H8" s="590">
        <v>60.1</v>
      </c>
      <c r="I8" s="590">
        <v>52.1</v>
      </c>
      <c r="J8" s="590">
        <v>0</v>
      </c>
      <c r="K8" s="246">
        <f t="shared" si="0"/>
        <v>86.68885191347755</v>
      </c>
    </row>
    <row r="9" spans="1:11" ht="13.5" thickBot="1">
      <c r="A9" s="2">
        <v>555</v>
      </c>
      <c r="B9" s="2">
        <v>4342</v>
      </c>
      <c r="C9" s="2">
        <v>5169</v>
      </c>
      <c r="D9" s="2">
        <v>55</v>
      </c>
      <c r="E9" s="2">
        <v>14007</v>
      </c>
      <c r="F9" s="2" t="s">
        <v>24</v>
      </c>
      <c r="G9" s="590">
        <v>0</v>
      </c>
      <c r="H9" s="590">
        <v>263.2</v>
      </c>
      <c r="I9" s="590">
        <v>230.2</v>
      </c>
      <c r="J9" s="590">
        <v>0</v>
      </c>
      <c r="K9" s="246">
        <f t="shared" si="0"/>
        <v>87.46200607902736</v>
      </c>
    </row>
    <row r="10" spans="1:11" ht="13.5" hidden="1" thickBot="1">
      <c r="A10" s="6">
        <v>555</v>
      </c>
      <c r="B10" s="6">
        <v>4342</v>
      </c>
      <c r="C10" s="6">
        <v>5175</v>
      </c>
      <c r="D10" s="6">
        <v>55</v>
      </c>
      <c r="E10" s="6">
        <v>14007</v>
      </c>
      <c r="F10" s="6" t="s">
        <v>212</v>
      </c>
      <c r="G10" s="605">
        <v>0</v>
      </c>
      <c r="H10" s="605">
        <v>0</v>
      </c>
      <c r="I10" s="605"/>
      <c r="J10" s="605">
        <v>0</v>
      </c>
      <c r="K10" s="246">
        <v>0</v>
      </c>
    </row>
    <row r="11" spans="1:11" ht="13.5" thickBot="1">
      <c r="A11" s="429" t="s">
        <v>637</v>
      </c>
      <c r="B11" s="318"/>
      <c r="C11" s="319"/>
      <c r="D11" s="319"/>
      <c r="E11" s="319"/>
      <c r="F11" s="319"/>
      <c r="G11" s="607">
        <v>0</v>
      </c>
      <c r="H11" s="607">
        <f>SUM(H5:H10)</f>
        <v>1137.3</v>
      </c>
      <c r="I11" s="607">
        <f>SUM(I5:I10)</f>
        <v>1094.8</v>
      </c>
      <c r="J11" s="517">
        <v>0</v>
      </c>
      <c r="K11" s="243">
        <f t="shared" si="0"/>
        <v>96.26307922272048</v>
      </c>
    </row>
    <row r="12" ht="12.75">
      <c r="H12" s="21"/>
    </row>
    <row r="13" spans="1:8" ht="13.5" thickBot="1">
      <c r="A13" s="268" t="s">
        <v>677</v>
      </c>
      <c r="B13" s="268"/>
      <c r="C13" s="268"/>
      <c r="D13" s="268"/>
      <c r="H13" s="21"/>
    </row>
    <row r="14" spans="1:11" ht="15.75" customHeight="1" thickBot="1">
      <c r="A14" s="443" t="s">
        <v>224</v>
      </c>
      <c r="B14" s="443" t="s">
        <v>225</v>
      </c>
      <c r="C14" s="443" t="s">
        <v>34</v>
      </c>
      <c r="D14" s="443" t="s">
        <v>269</v>
      </c>
      <c r="E14" s="443" t="s">
        <v>270</v>
      </c>
      <c r="F14" s="443" t="s">
        <v>271</v>
      </c>
      <c r="G14" s="443" t="s">
        <v>241</v>
      </c>
      <c r="H14" s="608" t="s">
        <v>242</v>
      </c>
      <c r="I14" s="443" t="s">
        <v>243</v>
      </c>
      <c r="J14" s="443" t="s">
        <v>244</v>
      </c>
      <c r="K14" s="443" t="s">
        <v>245</v>
      </c>
    </row>
    <row r="15" spans="1:11" ht="14.25" customHeight="1" hidden="1">
      <c r="A15" s="2">
        <v>542</v>
      </c>
      <c r="B15" s="2">
        <v>4342</v>
      </c>
      <c r="C15" s="2">
        <v>5021</v>
      </c>
      <c r="D15" s="2">
        <v>42</v>
      </c>
      <c r="E15" s="2">
        <v>5</v>
      </c>
      <c r="F15" s="92" t="s">
        <v>203</v>
      </c>
      <c r="G15" s="590">
        <v>0</v>
      </c>
      <c r="H15" s="590">
        <v>0</v>
      </c>
      <c r="I15" s="590">
        <v>0</v>
      </c>
      <c r="J15" s="590">
        <v>0</v>
      </c>
      <c r="K15" s="246" t="e">
        <f aca="true" t="shared" si="1" ref="K15:K25">I15/H15%</f>
        <v>#DIV/0!</v>
      </c>
    </row>
    <row r="16" spans="1:11" ht="12" customHeight="1">
      <c r="A16" s="2">
        <v>542</v>
      </c>
      <c r="B16" s="2">
        <v>4342</v>
      </c>
      <c r="C16" s="2">
        <v>5021</v>
      </c>
      <c r="D16" s="2">
        <v>42</v>
      </c>
      <c r="E16" s="2">
        <v>55</v>
      </c>
      <c r="F16" s="92" t="s">
        <v>203</v>
      </c>
      <c r="G16" s="590">
        <v>0</v>
      </c>
      <c r="H16" s="590">
        <v>6</v>
      </c>
      <c r="I16" s="590">
        <v>6</v>
      </c>
      <c r="J16" s="590">
        <v>0</v>
      </c>
      <c r="K16" s="246">
        <f t="shared" si="1"/>
        <v>100</v>
      </c>
    </row>
    <row r="17" spans="1:11" ht="12" customHeight="1">
      <c r="A17" s="2">
        <v>555</v>
      </c>
      <c r="B17" s="2">
        <v>4342</v>
      </c>
      <c r="C17" s="2">
        <v>5136</v>
      </c>
      <c r="D17" s="2">
        <v>55</v>
      </c>
      <c r="E17" s="2">
        <v>5</v>
      </c>
      <c r="F17" s="2" t="s">
        <v>115</v>
      </c>
      <c r="G17" s="590">
        <v>0</v>
      </c>
      <c r="H17" s="590">
        <v>15</v>
      </c>
      <c r="I17" s="590">
        <v>15</v>
      </c>
      <c r="J17" s="590">
        <v>0</v>
      </c>
      <c r="K17" s="246">
        <f t="shared" si="1"/>
        <v>100</v>
      </c>
    </row>
    <row r="18" spans="1:11" ht="12" customHeight="1">
      <c r="A18" s="2">
        <v>555</v>
      </c>
      <c r="B18" s="2">
        <v>4342</v>
      </c>
      <c r="C18" s="2">
        <v>5139</v>
      </c>
      <c r="D18" s="2">
        <v>55</v>
      </c>
      <c r="E18" s="2">
        <v>5</v>
      </c>
      <c r="F18" s="2" t="s">
        <v>636</v>
      </c>
      <c r="G18" s="590">
        <v>0</v>
      </c>
      <c r="H18" s="590">
        <v>19</v>
      </c>
      <c r="I18" s="590">
        <v>19</v>
      </c>
      <c r="J18" s="590">
        <v>0</v>
      </c>
      <c r="K18" s="246">
        <f t="shared" si="1"/>
        <v>100</v>
      </c>
    </row>
    <row r="19" spans="1:11" ht="12" customHeight="1">
      <c r="A19" s="2">
        <v>555</v>
      </c>
      <c r="B19" s="2">
        <v>4342</v>
      </c>
      <c r="C19" s="2">
        <v>5167</v>
      </c>
      <c r="D19" s="2">
        <v>55</v>
      </c>
      <c r="E19" s="2">
        <v>5</v>
      </c>
      <c r="F19" s="2" t="s">
        <v>74</v>
      </c>
      <c r="G19" s="590">
        <v>0</v>
      </c>
      <c r="H19" s="590">
        <v>14</v>
      </c>
      <c r="I19" s="590">
        <v>14</v>
      </c>
      <c r="J19" s="590">
        <v>0</v>
      </c>
      <c r="K19" s="246">
        <f t="shared" si="1"/>
        <v>99.99999999999999</v>
      </c>
    </row>
    <row r="20" spans="1:11" ht="12.75">
      <c r="A20" s="2">
        <v>555</v>
      </c>
      <c r="B20" s="2">
        <v>4342</v>
      </c>
      <c r="C20" s="2">
        <v>5169</v>
      </c>
      <c r="D20" s="2">
        <v>55</v>
      </c>
      <c r="E20" s="2">
        <v>5</v>
      </c>
      <c r="F20" s="2" t="s">
        <v>24</v>
      </c>
      <c r="G20" s="590">
        <v>0</v>
      </c>
      <c r="H20" s="590">
        <v>30</v>
      </c>
      <c r="I20" s="590">
        <v>30</v>
      </c>
      <c r="J20" s="590">
        <v>0</v>
      </c>
      <c r="K20" s="246">
        <f t="shared" si="1"/>
        <v>100</v>
      </c>
    </row>
    <row r="21" spans="1:11" ht="12.75">
      <c r="A21" s="2">
        <v>555</v>
      </c>
      <c r="B21" s="2">
        <v>4342</v>
      </c>
      <c r="C21" s="2">
        <v>5169</v>
      </c>
      <c r="D21" s="2">
        <v>55</v>
      </c>
      <c r="E21" s="2">
        <v>55</v>
      </c>
      <c r="F21" s="2" t="s">
        <v>24</v>
      </c>
      <c r="G21" s="590">
        <v>0</v>
      </c>
      <c r="H21" s="590">
        <v>1.8</v>
      </c>
      <c r="I21" s="590">
        <v>1.8</v>
      </c>
      <c r="J21" s="590">
        <v>0</v>
      </c>
      <c r="K21" s="246">
        <f t="shared" si="1"/>
        <v>99.99999999999999</v>
      </c>
    </row>
    <row r="22" spans="1:11" ht="12.75">
      <c r="A22" s="2">
        <v>555</v>
      </c>
      <c r="B22" s="2">
        <v>4342</v>
      </c>
      <c r="C22" s="2">
        <v>5169</v>
      </c>
      <c r="D22" s="2">
        <v>55</v>
      </c>
      <c r="E22" s="2">
        <v>115</v>
      </c>
      <c r="F22" s="2" t="s">
        <v>24</v>
      </c>
      <c r="G22" s="590">
        <v>0</v>
      </c>
      <c r="H22" s="590">
        <v>18.2</v>
      </c>
      <c r="I22" s="590">
        <v>18.2</v>
      </c>
      <c r="J22" s="590">
        <v>0</v>
      </c>
      <c r="K22" s="246">
        <f t="shared" si="1"/>
        <v>100</v>
      </c>
    </row>
    <row r="23" spans="1:11" ht="12.75">
      <c r="A23" s="2">
        <v>555</v>
      </c>
      <c r="B23" s="2">
        <v>4342</v>
      </c>
      <c r="C23" s="2">
        <v>5175</v>
      </c>
      <c r="D23" s="2">
        <v>55</v>
      </c>
      <c r="E23" s="2">
        <v>5</v>
      </c>
      <c r="F23" s="2" t="s">
        <v>212</v>
      </c>
      <c r="G23" s="590">
        <v>0</v>
      </c>
      <c r="H23" s="590">
        <v>2</v>
      </c>
      <c r="I23" s="590">
        <v>0</v>
      </c>
      <c r="J23" s="590">
        <v>0</v>
      </c>
      <c r="K23" s="246">
        <f t="shared" si="1"/>
        <v>0</v>
      </c>
    </row>
    <row r="24" spans="1:11" ht="13.5" thickBot="1">
      <c r="A24" s="6">
        <v>555</v>
      </c>
      <c r="B24" s="6">
        <v>4342</v>
      </c>
      <c r="C24" s="6">
        <v>5221</v>
      </c>
      <c r="D24" s="6">
        <v>1055</v>
      </c>
      <c r="E24" s="6">
        <v>5</v>
      </c>
      <c r="F24" s="6" t="s">
        <v>638</v>
      </c>
      <c r="G24" s="606">
        <v>0</v>
      </c>
      <c r="H24" s="606">
        <v>30</v>
      </c>
      <c r="I24" s="590">
        <v>30</v>
      </c>
      <c r="J24" s="606">
        <v>0</v>
      </c>
      <c r="K24" s="246">
        <f t="shared" si="1"/>
        <v>100</v>
      </c>
    </row>
    <row r="25" spans="1:11" ht="15.75" customHeight="1" thickBot="1">
      <c r="A25" s="318" t="s">
        <v>639</v>
      </c>
      <c r="B25" s="319"/>
      <c r="C25" s="319"/>
      <c r="D25" s="319"/>
      <c r="E25" s="609"/>
      <c r="F25" s="610"/>
      <c r="G25" s="334">
        <v>0</v>
      </c>
      <c r="H25" s="334">
        <f>SUM(H15:H24)</f>
        <v>136</v>
      </c>
      <c r="I25" s="334">
        <f>SUM(I15:I24)</f>
        <v>134</v>
      </c>
      <c r="J25" s="334">
        <v>0</v>
      </c>
      <c r="K25" s="243">
        <f t="shared" si="1"/>
        <v>98.52941176470587</v>
      </c>
    </row>
    <row r="26" ht="13.5" thickBot="1"/>
    <row r="27" spans="1:11" ht="13.5" thickBot="1">
      <c r="A27" s="429" t="s">
        <v>488</v>
      </c>
      <c r="B27" s="442"/>
      <c r="C27" s="442"/>
      <c r="D27" s="442"/>
      <c r="E27" s="611"/>
      <c r="F27" s="611"/>
      <c r="G27" s="334">
        <v>0</v>
      </c>
      <c r="H27" s="334">
        <f>SUM(H11+H25)</f>
        <v>1273.3</v>
      </c>
      <c r="I27" s="334">
        <f>SUM(I11+I25)</f>
        <v>1228.8</v>
      </c>
      <c r="J27" s="334">
        <v>0</v>
      </c>
      <c r="K27" s="243">
        <f>I27/H27%</f>
        <v>96.50514411372026</v>
      </c>
    </row>
    <row r="28" spans="1:11" ht="12.75">
      <c r="A28" s="21"/>
      <c r="B28" s="21"/>
      <c r="C28" s="21"/>
      <c r="D28" s="21"/>
      <c r="E28" s="21"/>
      <c r="F28" s="21"/>
      <c r="G28" s="21"/>
      <c r="H28" s="21"/>
      <c r="I28" s="21"/>
      <c r="J28" s="21"/>
      <c r="K28" s="21"/>
    </row>
    <row r="29" spans="1:11" ht="12.75">
      <c r="A29" s="21"/>
      <c r="B29" s="21"/>
      <c r="C29" s="21"/>
      <c r="D29" s="21"/>
      <c r="E29" s="21"/>
      <c r="F29" s="21"/>
      <c r="G29" s="21"/>
      <c r="H29" s="21"/>
      <c r="I29" s="21"/>
      <c r="J29" s="21"/>
      <c r="K29" s="21"/>
    </row>
    <row r="30" spans="1:11" ht="12.75">
      <c r="A30" s="612" t="s">
        <v>640</v>
      </c>
      <c r="B30" s="321"/>
      <c r="C30" s="321"/>
      <c r="D30" s="21"/>
      <c r="E30" s="21"/>
      <c r="F30" s="21"/>
      <c r="G30" s="21"/>
      <c r="H30" s="21"/>
      <c r="I30" s="21"/>
      <c r="J30" s="21"/>
      <c r="K30" s="21"/>
    </row>
    <row r="31" spans="1:11" ht="12.75">
      <c r="A31" s="321" t="s">
        <v>641</v>
      </c>
      <c r="B31" s="321"/>
      <c r="C31" s="321"/>
      <c r="D31" s="321"/>
      <c r="E31" s="321"/>
      <c r="F31" s="321"/>
      <c r="G31" s="21"/>
      <c r="H31" s="21"/>
      <c r="I31" s="21"/>
      <c r="J31" s="21"/>
      <c r="K31" s="21"/>
    </row>
    <row r="32" spans="1:11" ht="66" customHeight="1">
      <c r="A32" s="726" t="s">
        <v>1059</v>
      </c>
      <c r="B32" s="726"/>
      <c r="C32" s="726"/>
      <c r="D32" s="726"/>
      <c r="E32" s="726"/>
      <c r="F32" s="726"/>
      <c r="G32" s="726"/>
      <c r="H32" s="715"/>
      <c r="I32" s="715"/>
      <c r="J32" s="715"/>
      <c r="K32" s="715"/>
    </row>
    <row r="33" spans="1:11" ht="15" customHeight="1">
      <c r="A33" s="726"/>
      <c r="B33" s="726"/>
      <c r="C33" s="726"/>
      <c r="D33" s="726"/>
      <c r="E33" s="726"/>
      <c r="F33" s="726"/>
      <c r="G33" s="726"/>
      <c r="H33" s="715"/>
      <c r="I33" s="715"/>
      <c r="J33" s="715"/>
      <c r="K33" s="715"/>
    </row>
    <row r="34" spans="1:11" ht="12.75">
      <c r="A34" s="21"/>
      <c r="B34" s="21"/>
      <c r="C34" s="21"/>
      <c r="D34" s="21"/>
      <c r="E34" s="21"/>
      <c r="F34" s="21"/>
      <c r="G34" s="21"/>
      <c r="H34" s="21"/>
      <c r="I34" s="21"/>
      <c r="J34" s="21"/>
      <c r="K34" s="21"/>
    </row>
    <row r="35" spans="1:11" ht="12.75">
      <c r="A35" s="21"/>
      <c r="B35" s="21"/>
      <c r="C35" s="21"/>
      <c r="D35" s="21"/>
      <c r="E35" s="21"/>
      <c r="F35" s="21"/>
      <c r="G35" s="21"/>
      <c r="H35" s="21"/>
      <c r="I35" s="21"/>
      <c r="J35" s="21"/>
      <c r="K35" s="21"/>
    </row>
    <row r="36" spans="8:9" ht="12.75">
      <c r="H36" s="21"/>
      <c r="I36" s="21"/>
    </row>
  </sheetData>
  <sheetProtection/>
  <mergeCells count="2">
    <mergeCell ref="A32:K32"/>
    <mergeCell ref="A33:K33"/>
  </mergeCells>
  <printOptions/>
  <pageMargins left="0.7086614173228347" right="0.7086614173228347" top="0.7874015748031497" bottom="0.7874015748031497" header="0.31496062992125984" footer="0.31496062992125984"/>
  <pageSetup horizontalDpi="600" verticalDpi="600"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H439"/>
  <sheetViews>
    <sheetView zoomScalePageLayoutView="0" workbookViewId="0" topLeftCell="A159">
      <selection activeCell="H80" sqref="H80"/>
    </sheetView>
  </sheetViews>
  <sheetFormatPr defaultColWidth="9.00390625" defaultRowHeight="12.75"/>
  <cols>
    <col min="1" max="1" width="37.50390625" style="0" customWidth="1"/>
    <col min="2" max="2" width="12.00390625" style="0" customWidth="1"/>
    <col min="3" max="3" width="41.875" style="21" customWidth="1"/>
    <col min="4" max="4" width="14.00390625" style="0" customWidth="1"/>
    <col min="5" max="5" width="13.50390625" style="0" customWidth="1"/>
    <col min="6" max="6" width="12.125" style="0" customWidth="1"/>
  </cols>
  <sheetData>
    <row r="1" spans="1:6" ht="24.75" customHeight="1" thickBot="1">
      <c r="A1" s="709" t="s">
        <v>764</v>
      </c>
      <c r="B1" s="709"/>
      <c r="C1" s="709"/>
      <c r="D1" s="709"/>
      <c r="E1" s="104"/>
      <c r="F1" s="104" t="s">
        <v>16</v>
      </c>
    </row>
    <row r="2" spans="1:8" ht="36" customHeight="1" thickBot="1">
      <c r="A2" s="105" t="s">
        <v>17</v>
      </c>
      <c r="B2" s="106" t="s">
        <v>18</v>
      </c>
      <c r="C2" s="105" t="s">
        <v>19</v>
      </c>
      <c r="D2" s="204" t="s">
        <v>571</v>
      </c>
      <c r="E2" s="204" t="s">
        <v>572</v>
      </c>
      <c r="F2" s="204" t="s">
        <v>240</v>
      </c>
      <c r="H2" s="21"/>
    </row>
    <row r="3" spans="1:8" ht="14.25" customHeight="1" thickBot="1">
      <c r="A3" s="710" t="s">
        <v>20</v>
      </c>
      <c r="B3" s="711"/>
      <c r="C3" s="712"/>
      <c r="D3" s="107">
        <f>D4+D8</f>
        <v>35310.7</v>
      </c>
      <c r="E3" s="107">
        <f>E4+E8</f>
        <v>63120.299999999996</v>
      </c>
      <c r="F3" s="107">
        <f>F4+F8</f>
        <v>17792.41</v>
      </c>
      <c r="H3" s="21"/>
    </row>
    <row r="4" spans="1:8" ht="14.25" customHeight="1">
      <c r="A4" s="108"/>
      <c r="B4" s="109" t="s">
        <v>21</v>
      </c>
      <c r="C4" s="383" t="s">
        <v>22</v>
      </c>
      <c r="D4" s="111">
        <f>D5+D6+D7</f>
        <v>6190</v>
      </c>
      <c r="E4" s="111">
        <f>E5+E6+E7</f>
        <v>6949.599999999999</v>
      </c>
      <c r="F4" s="111">
        <f>F5+F6+F7</f>
        <v>6803.6</v>
      </c>
      <c r="H4" s="21"/>
    </row>
    <row r="5" spans="1:8" ht="56.25" customHeight="1">
      <c r="A5" s="112" t="s">
        <v>945</v>
      </c>
      <c r="B5" s="113"/>
      <c r="C5" s="114" t="s">
        <v>658</v>
      </c>
      <c r="D5" s="353">
        <v>5771</v>
      </c>
      <c r="E5" s="389">
        <v>6632.7</v>
      </c>
      <c r="F5" s="354">
        <v>6487.78</v>
      </c>
      <c r="H5" s="21"/>
    </row>
    <row r="6" spans="1:8" ht="16.5" customHeight="1">
      <c r="A6" s="112" t="s">
        <v>946</v>
      </c>
      <c r="B6" s="113"/>
      <c r="C6" s="114" t="s">
        <v>567</v>
      </c>
      <c r="D6" s="397">
        <v>380</v>
      </c>
      <c r="E6" s="390">
        <v>290</v>
      </c>
      <c r="F6" s="355">
        <v>289.18</v>
      </c>
      <c r="H6" s="21"/>
    </row>
    <row r="7" spans="1:8" ht="24.75" customHeight="1">
      <c r="A7" s="112" t="s">
        <v>947</v>
      </c>
      <c r="B7" s="113"/>
      <c r="C7" s="114" t="s">
        <v>399</v>
      </c>
      <c r="D7" s="351">
        <v>39</v>
      </c>
      <c r="E7" s="388">
        <v>26.9</v>
      </c>
      <c r="F7" s="357">
        <v>26.64</v>
      </c>
      <c r="G7" s="21"/>
      <c r="H7" s="21"/>
    </row>
    <row r="8" spans="1:8" ht="15.75" customHeight="1">
      <c r="A8" s="121"/>
      <c r="B8" s="115" t="s">
        <v>196</v>
      </c>
      <c r="C8" s="116" t="s">
        <v>22</v>
      </c>
      <c r="D8" s="360">
        <f>D9+D10</f>
        <v>29120.7</v>
      </c>
      <c r="E8" s="360">
        <f>E9+E10</f>
        <v>56170.7</v>
      </c>
      <c r="F8" s="362">
        <f>F9+F10</f>
        <v>10988.81</v>
      </c>
      <c r="H8" s="21"/>
    </row>
    <row r="9" spans="1:8" ht="24" customHeight="1" hidden="1">
      <c r="A9" s="134" t="s">
        <v>358</v>
      </c>
      <c r="B9" s="358"/>
      <c r="C9" s="359" t="s">
        <v>329</v>
      </c>
      <c r="D9" s="361">
        <v>0</v>
      </c>
      <c r="E9" s="389">
        <v>0</v>
      </c>
      <c r="F9" s="354">
        <v>0</v>
      </c>
      <c r="H9" s="21"/>
    </row>
    <row r="10" spans="1:8" ht="36" customHeight="1" thickBot="1">
      <c r="A10" s="134" t="s">
        <v>948</v>
      </c>
      <c r="B10" s="447"/>
      <c r="C10" s="501" t="s">
        <v>832</v>
      </c>
      <c r="D10" s="502">
        <v>29120.7</v>
      </c>
      <c r="E10" s="388">
        <v>56170.7</v>
      </c>
      <c r="F10" s="357">
        <v>10988.81</v>
      </c>
      <c r="H10" s="21"/>
    </row>
    <row r="11" spans="1:8" ht="13.5" thickBot="1">
      <c r="A11" s="698" t="s">
        <v>254</v>
      </c>
      <c r="B11" s="699"/>
      <c r="C11" s="503"/>
      <c r="D11" s="504">
        <f>D12+D17</f>
        <v>51310</v>
      </c>
      <c r="E11" s="505">
        <f>E12+E17</f>
        <v>72563.8</v>
      </c>
      <c r="F11" s="505">
        <f>F12+F17</f>
        <v>63760.91</v>
      </c>
      <c r="H11" s="21"/>
    </row>
    <row r="12" spans="1:8" ht="13.5" customHeight="1">
      <c r="A12" s="117" t="s">
        <v>255</v>
      </c>
      <c r="B12" s="110" t="s">
        <v>21</v>
      </c>
      <c r="C12" s="118" t="s">
        <v>22</v>
      </c>
      <c r="D12" s="111">
        <f>D13+D14+D15+D16</f>
        <v>49810</v>
      </c>
      <c r="E12" s="111">
        <f>E13+E14+E15+E16</f>
        <v>50056.8</v>
      </c>
      <c r="F12" s="111">
        <f>F13+F14+F15+F16</f>
        <v>49882.55</v>
      </c>
      <c r="H12" s="21"/>
    </row>
    <row r="13" spans="1:8" ht="80.25" customHeight="1">
      <c r="A13" s="112" t="s">
        <v>949</v>
      </c>
      <c r="B13" s="119"/>
      <c r="C13" s="120" t="s">
        <v>833</v>
      </c>
      <c r="D13" s="196">
        <v>48500</v>
      </c>
      <c r="E13" s="196">
        <v>48998.8</v>
      </c>
      <c r="F13" s="196">
        <v>48994.95</v>
      </c>
      <c r="H13" s="21"/>
    </row>
    <row r="14" spans="1:8" ht="21" customHeight="1" hidden="1">
      <c r="A14" s="112" t="s">
        <v>359</v>
      </c>
      <c r="B14" s="119"/>
      <c r="C14" s="120" t="s">
        <v>369</v>
      </c>
      <c r="D14" s="196">
        <v>0</v>
      </c>
      <c r="E14" s="196">
        <v>0</v>
      </c>
      <c r="F14" s="196">
        <v>0</v>
      </c>
      <c r="H14" s="21"/>
    </row>
    <row r="15" spans="1:8" ht="35.25" customHeight="1">
      <c r="A15" s="112" t="s">
        <v>950</v>
      </c>
      <c r="B15" s="119"/>
      <c r="C15" s="120" t="s">
        <v>659</v>
      </c>
      <c r="D15" s="196">
        <v>1310</v>
      </c>
      <c r="E15" s="196">
        <v>960</v>
      </c>
      <c r="F15" s="196">
        <v>789.62</v>
      </c>
      <c r="H15" s="21"/>
    </row>
    <row r="16" spans="1:8" ht="13.5" customHeight="1">
      <c r="A16" s="134" t="s">
        <v>951</v>
      </c>
      <c r="B16" s="136"/>
      <c r="C16" s="460" t="s">
        <v>834</v>
      </c>
      <c r="D16" s="196">
        <v>0</v>
      </c>
      <c r="E16" s="196">
        <v>98</v>
      </c>
      <c r="F16" s="196">
        <v>97.98</v>
      </c>
      <c r="H16" s="21"/>
    </row>
    <row r="17" spans="1:8" ht="12.75">
      <c r="A17" s="121"/>
      <c r="B17" s="364" t="s">
        <v>196</v>
      </c>
      <c r="C17" s="116" t="s">
        <v>22</v>
      </c>
      <c r="D17" s="122">
        <f>D18+D19</f>
        <v>1500</v>
      </c>
      <c r="E17" s="122">
        <f>E18+E19</f>
        <v>22507</v>
      </c>
      <c r="F17" s="122">
        <f>F18+F19</f>
        <v>13878.36</v>
      </c>
      <c r="H17" s="21"/>
    </row>
    <row r="18" spans="1:8" ht="24.75" customHeight="1" hidden="1">
      <c r="A18" s="134" t="s">
        <v>509</v>
      </c>
      <c r="B18" s="363"/>
      <c r="C18" s="123" t="s">
        <v>395</v>
      </c>
      <c r="D18" s="196"/>
      <c r="E18" s="196"/>
      <c r="F18" s="196"/>
      <c r="H18" s="21"/>
    </row>
    <row r="19" spans="1:8" ht="44.25" customHeight="1" thickBot="1">
      <c r="A19" s="134" t="s">
        <v>952</v>
      </c>
      <c r="B19" s="135"/>
      <c r="C19" s="365" t="s">
        <v>738</v>
      </c>
      <c r="D19" s="323">
        <v>1500</v>
      </c>
      <c r="E19" s="323">
        <v>22507</v>
      </c>
      <c r="F19" s="323">
        <v>13878.36</v>
      </c>
      <c r="H19" s="21"/>
    </row>
    <row r="20" spans="1:8" ht="13.5" thickBot="1">
      <c r="A20" s="698" t="s">
        <v>294</v>
      </c>
      <c r="B20" s="699"/>
      <c r="C20" s="124"/>
      <c r="D20" s="107">
        <f>D21+D28</f>
        <v>17418.4</v>
      </c>
      <c r="E20" s="506">
        <f>E21+E28</f>
        <v>18380.4</v>
      </c>
      <c r="F20" s="107">
        <f>F21+F28</f>
        <v>10449.369999999999</v>
      </c>
      <c r="H20" s="21"/>
    </row>
    <row r="21" spans="1:8" ht="12.75">
      <c r="A21" s="126"/>
      <c r="B21" s="110" t="s">
        <v>21</v>
      </c>
      <c r="C21" s="110" t="s">
        <v>22</v>
      </c>
      <c r="D21" s="466">
        <f>D22+D26+D27</f>
        <v>10771</v>
      </c>
      <c r="E21" s="567">
        <f>E22+E26+E27</f>
        <v>9882.5</v>
      </c>
      <c r="F21" s="567">
        <f>F22+F26+F27</f>
        <v>8086.42</v>
      </c>
      <c r="H21" s="21"/>
    </row>
    <row r="22" spans="1:8" ht="33.75" customHeight="1" thickBot="1">
      <c r="A22" s="140" t="s">
        <v>953</v>
      </c>
      <c r="B22" s="574"/>
      <c r="C22" s="398" t="s">
        <v>614</v>
      </c>
      <c r="D22" s="576">
        <v>10171</v>
      </c>
      <c r="E22" s="431">
        <v>7282.5</v>
      </c>
      <c r="F22" s="577">
        <v>6296.58</v>
      </c>
      <c r="H22" s="21"/>
    </row>
    <row r="23" spans="1:8" ht="16.5" customHeight="1">
      <c r="A23" s="128"/>
      <c r="B23" s="129"/>
      <c r="C23" s="130"/>
      <c r="D23" s="145"/>
      <c r="E23" s="145"/>
      <c r="F23" s="145"/>
      <c r="H23" s="21"/>
    </row>
    <row r="24" spans="1:8" ht="12" customHeight="1" thickBot="1">
      <c r="A24" s="128"/>
      <c r="B24" s="129"/>
      <c r="C24" s="130"/>
      <c r="D24" s="104"/>
      <c r="E24" s="104"/>
      <c r="F24" s="104" t="s">
        <v>16</v>
      </c>
      <c r="H24" s="21"/>
    </row>
    <row r="25" spans="1:8" ht="38.25" customHeight="1" thickBot="1">
      <c r="A25" s="105" t="s">
        <v>17</v>
      </c>
      <c r="B25" s="106" t="s">
        <v>18</v>
      </c>
      <c r="C25" s="105" t="s">
        <v>19</v>
      </c>
      <c r="D25" s="204" t="s">
        <v>571</v>
      </c>
      <c r="E25" s="204" t="s">
        <v>572</v>
      </c>
      <c r="F25" s="204" t="s">
        <v>240</v>
      </c>
      <c r="H25" s="21"/>
    </row>
    <row r="26" spans="1:8" ht="22.5" customHeight="1">
      <c r="A26" s="352" t="s">
        <v>954</v>
      </c>
      <c r="B26" s="367"/>
      <c r="C26" s="653" t="s">
        <v>615</v>
      </c>
      <c r="D26" s="564">
        <v>600</v>
      </c>
      <c r="E26" s="399">
        <v>600</v>
      </c>
      <c r="F26" s="565">
        <v>6.9</v>
      </c>
      <c r="H26" s="21"/>
    </row>
    <row r="27" spans="1:8" ht="13.5" customHeight="1">
      <c r="A27" s="138" t="s">
        <v>955</v>
      </c>
      <c r="B27" s="119"/>
      <c r="C27" s="563" t="s">
        <v>1028</v>
      </c>
      <c r="D27" s="323">
        <v>0</v>
      </c>
      <c r="E27" s="323">
        <v>2000</v>
      </c>
      <c r="F27" s="357">
        <v>1782.94</v>
      </c>
      <c r="H27" s="21"/>
    </row>
    <row r="28" spans="1:8" ht="13.5" customHeight="1">
      <c r="A28" s="138"/>
      <c r="B28" s="115" t="s">
        <v>196</v>
      </c>
      <c r="C28" s="366" t="s">
        <v>22</v>
      </c>
      <c r="D28" s="122">
        <f>D29+D30</f>
        <v>6647.4</v>
      </c>
      <c r="E28" s="122">
        <f>E29+E30</f>
        <v>8497.9</v>
      </c>
      <c r="F28" s="362">
        <f>F29+F30</f>
        <v>2362.95</v>
      </c>
      <c r="H28" s="21"/>
    </row>
    <row r="29" spans="1:8" ht="14.25" customHeight="1">
      <c r="A29" s="112" t="s">
        <v>956</v>
      </c>
      <c r="B29" s="113"/>
      <c r="C29" s="120" t="s">
        <v>418</v>
      </c>
      <c r="D29" s="196">
        <v>500</v>
      </c>
      <c r="E29" s="196">
        <v>0</v>
      </c>
      <c r="F29" s="355">
        <v>0</v>
      </c>
      <c r="H29" s="21"/>
    </row>
    <row r="30" spans="1:8" ht="45" customHeight="1" thickBot="1">
      <c r="A30" s="112" t="s">
        <v>957</v>
      </c>
      <c r="B30" s="113"/>
      <c r="C30" s="120" t="s">
        <v>739</v>
      </c>
      <c r="D30" s="196">
        <v>6147.4</v>
      </c>
      <c r="E30" s="196">
        <v>8497.9</v>
      </c>
      <c r="F30" s="355">
        <v>2362.95</v>
      </c>
      <c r="H30" s="21"/>
    </row>
    <row r="31" spans="1:8" ht="13.5" thickBot="1">
      <c r="A31" s="700" t="s">
        <v>335</v>
      </c>
      <c r="B31" s="701"/>
      <c r="C31" s="96"/>
      <c r="D31" s="125">
        <f>D32+D44</f>
        <v>78428.8</v>
      </c>
      <c r="E31" s="131">
        <f>E32+E44</f>
        <v>171513.8</v>
      </c>
      <c r="F31" s="125">
        <f>F32+F44</f>
        <v>125666.28999999998</v>
      </c>
      <c r="G31" s="387"/>
      <c r="H31" s="21"/>
    </row>
    <row r="32" spans="1:8" ht="13.5" customHeight="1">
      <c r="A32" s="132" t="s">
        <v>296</v>
      </c>
      <c r="B32" s="110" t="s">
        <v>21</v>
      </c>
      <c r="C32" s="383" t="s">
        <v>22</v>
      </c>
      <c r="D32" s="430">
        <f>D33+D34+D35+D36+D37+D38+D39+D40+D41+D42+D43</f>
        <v>70457.7</v>
      </c>
      <c r="E32" s="430">
        <f>E33+E34+E35+E36+E37+E38+E39+E40+E41+E42+E43</f>
        <v>123562.19999999998</v>
      </c>
      <c r="F32" s="395">
        <f>F33+F34+F35+F36+F37+F38+F39+F40+F41+F42+F43</f>
        <v>110775.91999999998</v>
      </c>
      <c r="G32" s="21"/>
      <c r="H32" s="21"/>
    </row>
    <row r="33" spans="1:8" ht="12" customHeight="1">
      <c r="A33" s="134" t="s">
        <v>958</v>
      </c>
      <c r="B33" s="167"/>
      <c r="C33" s="448" t="s">
        <v>83</v>
      </c>
      <c r="D33" s="390">
        <v>48599.7</v>
      </c>
      <c r="E33" s="355">
        <v>91103.2</v>
      </c>
      <c r="F33" s="355">
        <v>87265.29</v>
      </c>
      <c r="H33" s="145"/>
    </row>
    <row r="34" spans="1:8" ht="20.25" customHeight="1">
      <c r="A34" s="134" t="s">
        <v>959</v>
      </c>
      <c r="B34" s="135"/>
      <c r="C34" s="437" t="s">
        <v>835</v>
      </c>
      <c r="D34" s="389">
        <v>0</v>
      </c>
      <c r="E34" s="354">
        <v>6262</v>
      </c>
      <c r="F34" s="354">
        <v>0</v>
      </c>
      <c r="H34" s="21"/>
    </row>
    <row r="35" spans="1:8" ht="53.25" customHeight="1">
      <c r="A35" s="134" t="s">
        <v>960</v>
      </c>
      <c r="B35" s="136"/>
      <c r="C35" s="394" t="s">
        <v>836</v>
      </c>
      <c r="D35" s="390">
        <v>19508</v>
      </c>
      <c r="E35" s="355">
        <v>16170.3</v>
      </c>
      <c r="F35" s="355">
        <v>15567.56</v>
      </c>
      <c r="H35" s="21"/>
    </row>
    <row r="36" spans="1:8" ht="10.5" customHeight="1">
      <c r="A36" s="134" t="s">
        <v>961</v>
      </c>
      <c r="B36" s="129"/>
      <c r="C36" s="435" t="s">
        <v>678</v>
      </c>
      <c r="D36" s="391">
        <v>0</v>
      </c>
      <c r="E36" s="384">
        <v>335.2</v>
      </c>
      <c r="F36" s="384">
        <v>318.33</v>
      </c>
      <c r="H36" s="21"/>
    </row>
    <row r="37" spans="1:8" ht="26.25" customHeight="1" hidden="1">
      <c r="A37" s="112" t="s">
        <v>360</v>
      </c>
      <c r="B37" s="113"/>
      <c r="C37" s="436" t="s">
        <v>352</v>
      </c>
      <c r="D37" s="391">
        <v>0</v>
      </c>
      <c r="E37" s="384">
        <v>0</v>
      </c>
      <c r="F37" s="384">
        <v>0</v>
      </c>
      <c r="H37" s="21"/>
    </row>
    <row r="38" spans="1:8" ht="24.75" customHeight="1" hidden="1">
      <c r="A38" s="134" t="s">
        <v>542</v>
      </c>
      <c r="B38" s="363"/>
      <c r="C38" s="436" t="s">
        <v>503</v>
      </c>
      <c r="D38" s="391"/>
      <c r="E38" s="384"/>
      <c r="F38" s="384"/>
      <c r="H38" s="21"/>
    </row>
    <row r="39" spans="1:8" ht="12" customHeight="1">
      <c r="A39" s="134" t="s">
        <v>962</v>
      </c>
      <c r="B39" s="363"/>
      <c r="C39" s="436" t="s">
        <v>856</v>
      </c>
      <c r="D39" s="391">
        <v>0</v>
      </c>
      <c r="E39" s="384">
        <v>3144.4</v>
      </c>
      <c r="F39" s="384">
        <v>2265.53</v>
      </c>
      <c r="H39" s="21"/>
    </row>
    <row r="40" spans="1:8" ht="13.5" customHeight="1">
      <c r="A40" s="134" t="s">
        <v>963</v>
      </c>
      <c r="B40" s="363"/>
      <c r="C40" s="436" t="s">
        <v>857</v>
      </c>
      <c r="D40" s="391">
        <v>0</v>
      </c>
      <c r="E40" s="384">
        <v>1163.7</v>
      </c>
      <c r="F40" s="384">
        <v>574.93</v>
      </c>
      <c r="H40" s="21"/>
    </row>
    <row r="41" spans="1:8" ht="12" customHeight="1">
      <c r="A41" s="134" t="s">
        <v>964</v>
      </c>
      <c r="B41" s="136"/>
      <c r="C41" s="394" t="s">
        <v>452</v>
      </c>
      <c r="D41" s="390">
        <v>800</v>
      </c>
      <c r="E41" s="355">
        <v>1053</v>
      </c>
      <c r="F41" s="355">
        <v>1053</v>
      </c>
      <c r="H41" s="21"/>
    </row>
    <row r="42" spans="1:8" ht="12.75" customHeight="1">
      <c r="A42" s="134" t="s">
        <v>965</v>
      </c>
      <c r="B42" s="136"/>
      <c r="C42" s="394" t="s">
        <v>837</v>
      </c>
      <c r="D42" s="390">
        <v>250</v>
      </c>
      <c r="E42" s="355">
        <v>1367.9</v>
      </c>
      <c r="F42" s="355">
        <v>1367.9</v>
      </c>
      <c r="H42" s="21"/>
    </row>
    <row r="43" spans="1:8" ht="23.25" customHeight="1">
      <c r="A43" s="138" t="s">
        <v>966</v>
      </c>
      <c r="B43" s="274"/>
      <c r="C43" s="437" t="s">
        <v>740</v>
      </c>
      <c r="D43" s="390">
        <v>1300</v>
      </c>
      <c r="E43" s="355">
        <v>2962.5</v>
      </c>
      <c r="F43" s="355">
        <v>2363.38</v>
      </c>
      <c r="H43" s="21"/>
    </row>
    <row r="44" spans="1:8" ht="14.25" customHeight="1">
      <c r="A44" s="434"/>
      <c r="B44" s="116" t="s">
        <v>295</v>
      </c>
      <c r="C44" s="438" t="s">
        <v>22</v>
      </c>
      <c r="D44" s="441">
        <f>D45+D46+D47+D48</f>
        <v>7971.1</v>
      </c>
      <c r="E44" s="441">
        <f>E45+E46+E47+E48</f>
        <v>47951.6</v>
      </c>
      <c r="F44" s="441">
        <f>F45+F46+F47+F48</f>
        <v>14890.369999999999</v>
      </c>
      <c r="H44" s="21"/>
    </row>
    <row r="45" spans="1:8" ht="21" customHeight="1" hidden="1">
      <c r="A45" s="139" t="s">
        <v>453</v>
      </c>
      <c r="B45" s="471"/>
      <c r="C45" s="120" t="s">
        <v>409</v>
      </c>
      <c r="D45" s="455">
        <v>0</v>
      </c>
      <c r="E45" s="456">
        <v>0</v>
      </c>
      <c r="F45" s="521">
        <v>0</v>
      </c>
      <c r="H45" s="21"/>
    </row>
    <row r="46" spans="1:8" ht="96" customHeight="1">
      <c r="A46" s="134" t="s">
        <v>967</v>
      </c>
      <c r="B46" s="129"/>
      <c r="C46" s="460" t="s">
        <v>838</v>
      </c>
      <c r="D46" s="390">
        <v>7971.1</v>
      </c>
      <c r="E46" s="355">
        <v>38198.5</v>
      </c>
      <c r="F46" s="355">
        <v>6521.39</v>
      </c>
      <c r="H46" s="21"/>
    </row>
    <row r="47" spans="1:8" ht="12.75" customHeight="1">
      <c r="A47" s="134" t="s">
        <v>968</v>
      </c>
      <c r="B47" s="129"/>
      <c r="C47" s="460" t="s">
        <v>858</v>
      </c>
      <c r="D47" s="390">
        <v>0</v>
      </c>
      <c r="E47" s="355">
        <v>1200</v>
      </c>
      <c r="F47" s="354">
        <v>1200</v>
      </c>
      <c r="H47" s="21"/>
    </row>
    <row r="48" spans="1:8" ht="23.25" customHeight="1" thickBot="1">
      <c r="A48" s="140" t="s">
        <v>969</v>
      </c>
      <c r="B48" s="141"/>
      <c r="C48" s="439" t="s">
        <v>1027</v>
      </c>
      <c r="D48" s="431">
        <v>0</v>
      </c>
      <c r="E48" s="356">
        <v>8553.1</v>
      </c>
      <c r="F48" s="356">
        <v>7168.98</v>
      </c>
      <c r="H48" s="21"/>
    </row>
    <row r="49" spans="1:8" ht="22.5" customHeight="1">
      <c r="A49" s="128"/>
      <c r="B49" s="129"/>
      <c r="C49" s="130"/>
      <c r="D49" s="145"/>
      <c r="E49" s="145"/>
      <c r="F49" s="145"/>
      <c r="H49" s="21"/>
    </row>
    <row r="50" spans="1:8" ht="12.75">
      <c r="A50" s="128"/>
      <c r="B50" s="129"/>
      <c r="C50" s="130"/>
      <c r="D50" s="145"/>
      <c r="E50" s="145"/>
      <c r="F50" s="145"/>
      <c r="H50" s="21"/>
    </row>
    <row r="51" spans="1:8" ht="10.5" customHeight="1" thickBot="1">
      <c r="A51" s="146"/>
      <c r="B51" s="147"/>
      <c r="C51" s="205"/>
      <c r="D51" s="104"/>
      <c r="E51" s="104"/>
      <c r="F51" s="104" t="s">
        <v>16</v>
      </c>
      <c r="H51" s="21"/>
    </row>
    <row r="52" spans="1:8" ht="40.5" customHeight="1" thickBot="1">
      <c r="A52" s="105" t="s">
        <v>17</v>
      </c>
      <c r="B52" s="106" t="s">
        <v>18</v>
      </c>
      <c r="C52" s="105" t="s">
        <v>19</v>
      </c>
      <c r="D52" s="204" t="s">
        <v>571</v>
      </c>
      <c r="E52" s="204" t="s">
        <v>572</v>
      </c>
      <c r="F52" s="204" t="s">
        <v>240</v>
      </c>
      <c r="H52" s="21"/>
    </row>
    <row r="53" spans="1:8" ht="15" customHeight="1" thickBot="1">
      <c r="A53" s="700" t="s">
        <v>272</v>
      </c>
      <c r="B53" s="701"/>
      <c r="C53" s="149"/>
      <c r="D53" s="125">
        <f>D54+D68</f>
        <v>20079.6</v>
      </c>
      <c r="E53" s="125">
        <f>E54+E68</f>
        <v>45497.2</v>
      </c>
      <c r="F53" s="125">
        <f>F54+F68</f>
        <v>37192.76</v>
      </c>
      <c r="H53" s="21"/>
    </row>
    <row r="54" spans="1:8" ht="14.25" customHeight="1">
      <c r="A54" s="470" t="s">
        <v>273</v>
      </c>
      <c r="B54" s="109" t="s">
        <v>21</v>
      </c>
      <c r="C54" s="459" t="s">
        <v>22</v>
      </c>
      <c r="D54" s="393">
        <f>SUM(D55:D67)</f>
        <v>20079.6</v>
      </c>
      <c r="E54" s="393">
        <f>SUM(E55:E67)</f>
        <v>45497.2</v>
      </c>
      <c r="F54" s="393">
        <f>SUM(F55:F67)</f>
        <v>37192.76</v>
      </c>
      <c r="H54" s="21"/>
    </row>
    <row r="55" spans="1:8" ht="23.25" customHeight="1" hidden="1">
      <c r="A55" s="134" t="s">
        <v>454</v>
      </c>
      <c r="B55" s="135"/>
      <c r="C55" s="460" t="s">
        <v>419</v>
      </c>
      <c r="D55" s="355">
        <v>0</v>
      </c>
      <c r="E55" s="196">
        <v>0</v>
      </c>
      <c r="F55" s="196">
        <v>0</v>
      </c>
      <c r="H55" s="21"/>
    </row>
    <row r="56" spans="1:8" ht="21" customHeight="1" hidden="1">
      <c r="A56" s="134" t="s">
        <v>455</v>
      </c>
      <c r="B56" s="135"/>
      <c r="C56" s="460" t="s">
        <v>420</v>
      </c>
      <c r="D56" s="355">
        <v>0</v>
      </c>
      <c r="E56" s="196">
        <v>0</v>
      </c>
      <c r="F56" s="196">
        <v>0</v>
      </c>
      <c r="H56" s="21"/>
    </row>
    <row r="57" spans="1:8" ht="85.5" customHeight="1">
      <c r="A57" s="134" t="s">
        <v>970</v>
      </c>
      <c r="B57" s="23"/>
      <c r="C57" s="461" t="s">
        <v>840</v>
      </c>
      <c r="D57" s="355">
        <v>12499.6</v>
      </c>
      <c r="E57" s="196">
        <v>13656</v>
      </c>
      <c r="F57" s="196">
        <v>12183.47</v>
      </c>
      <c r="H57" s="145"/>
    </row>
    <row r="58" spans="1:8" ht="21" customHeight="1">
      <c r="A58" s="134" t="s">
        <v>971</v>
      </c>
      <c r="B58" s="203"/>
      <c r="C58" s="437" t="s">
        <v>835</v>
      </c>
      <c r="D58" s="355">
        <v>0</v>
      </c>
      <c r="E58" s="196">
        <v>6262</v>
      </c>
      <c r="F58" s="196">
        <v>0</v>
      </c>
      <c r="H58" s="21"/>
    </row>
    <row r="59" spans="1:8" ht="21.75" customHeight="1">
      <c r="A59" s="134" t="s">
        <v>972</v>
      </c>
      <c r="B59" s="23"/>
      <c r="C59" s="460" t="s">
        <v>741</v>
      </c>
      <c r="D59" s="355">
        <v>0</v>
      </c>
      <c r="E59" s="196">
        <v>51</v>
      </c>
      <c r="F59" s="196">
        <v>48.94</v>
      </c>
      <c r="H59" s="21"/>
    </row>
    <row r="60" spans="1:8" ht="24" customHeight="1">
      <c r="A60" s="134" t="s">
        <v>973</v>
      </c>
      <c r="B60" s="23"/>
      <c r="C60" s="460" t="s">
        <v>742</v>
      </c>
      <c r="D60" s="355">
        <v>200</v>
      </c>
      <c r="E60" s="196">
        <v>246</v>
      </c>
      <c r="F60" s="196">
        <v>181.73</v>
      </c>
      <c r="H60" s="21"/>
    </row>
    <row r="61" spans="1:8" ht="22.5" customHeight="1">
      <c r="A61" s="134" t="s">
        <v>974</v>
      </c>
      <c r="B61" s="23"/>
      <c r="C61" s="460" t="s">
        <v>448</v>
      </c>
      <c r="D61" s="355">
        <v>0</v>
      </c>
      <c r="E61" s="196">
        <v>1273.3</v>
      </c>
      <c r="F61" s="196">
        <v>1228.8</v>
      </c>
      <c r="H61" s="21"/>
    </row>
    <row r="62" spans="1:8" ht="24.75" customHeight="1">
      <c r="A62" s="134" t="s">
        <v>975</v>
      </c>
      <c r="B62" s="23"/>
      <c r="C62" s="460" t="s">
        <v>660</v>
      </c>
      <c r="D62" s="355">
        <v>0</v>
      </c>
      <c r="E62" s="196">
        <v>318.8</v>
      </c>
      <c r="F62" s="196">
        <v>318.79</v>
      </c>
      <c r="H62" s="21"/>
    </row>
    <row r="63" spans="1:8" ht="23.25" customHeight="1">
      <c r="A63" s="134" t="s">
        <v>976</v>
      </c>
      <c r="B63" s="23"/>
      <c r="C63" s="460" t="s">
        <v>661</v>
      </c>
      <c r="D63" s="355">
        <v>0</v>
      </c>
      <c r="E63" s="196">
        <v>87.7</v>
      </c>
      <c r="F63" s="196">
        <v>87.66</v>
      </c>
      <c r="H63" s="21"/>
    </row>
    <row r="64" spans="1:8" ht="22.5" customHeight="1">
      <c r="A64" s="134" t="s">
        <v>977</v>
      </c>
      <c r="B64" s="23"/>
      <c r="C64" s="460" t="s">
        <v>662</v>
      </c>
      <c r="D64" s="355">
        <v>0</v>
      </c>
      <c r="E64" s="196">
        <v>200.6</v>
      </c>
      <c r="F64" s="196">
        <v>184.25</v>
      </c>
      <c r="H64" s="21"/>
    </row>
    <row r="65" spans="1:8" ht="40.5" customHeight="1">
      <c r="A65" s="134" t="s">
        <v>978</v>
      </c>
      <c r="B65" s="23"/>
      <c r="C65" s="460" t="s">
        <v>839</v>
      </c>
      <c r="D65" s="355">
        <v>0</v>
      </c>
      <c r="E65" s="196">
        <v>10024.7</v>
      </c>
      <c r="F65" s="196">
        <v>9581.97</v>
      </c>
      <c r="H65" s="21"/>
    </row>
    <row r="66" spans="1:8" ht="23.25" customHeight="1">
      <c r="A66" s="134" t="s">
        <v>979</v>
      </c>
      <c r="B66" s="136"/>
      <c r="C66" s="462" t="s">
        <v>743</v>
      </c>
      <c r="D66" s="355">
        <v>0</v>
      </c>
      <c r="E66" s="196">
        <v>148</v>
      </c>
      <c r="F66" s="196">
        <v>148</v>
      </c>
      <c r="H66" s="21"/>
    </row>
    <row r="67" spans="1:8" ht="23.25" customHeight="1" thickBot="1">
      <c r="A67" s="138" t="s">
        <v>980</v>
      </c>
      <c r="B67" s="129"/>
      <c r="C67" s="460" t="s">
        <v>570</v>
      </c>
      <c r="D67" s="355">
        <v>7380</v>
      </c>
      <c r="E67" s="196">
        <v>13229.1</v>
      </c>
      <c r="F67" s="196">
        <v>13229.15</v>
      </c>
      <c r="H67" s="21"/>
    </row>
    <row r="68" spans="1:8" ht="12" customHeight="1" hidden="1">
      <c r="A68" s="434"/>
      <c r="B68" s="116" t="s">
        <v>295</v>
      </c>
      <c r="C68" s="457" t="s">
        <v>22</v>
      </c>
      <c r="D68" s="362">
        <f>SUM(D69+D70)</f>
        <v>0</v>
      </c>
      <c r="E68" s="202">
        <f>SUM(E69+E70)</f>
        <v>0</v>
      </c>
      <c r="F68" s="202">
        <f>SUM(F69+F70)</f>
        <v>0</v>
      </c>
      <c r="H68" s="21"/>
    </row>
    <row r="69" spans="1:8" ht="26.25" customHeight="1" hidden="1">
      <c r="A69" s="139" t="s">
        <v>456</v>
      </c>
      <c r="B69" s="447"/>
      <c r="C69" s="464" t="s">
        <v>449</v>
      </c>
      <c r="D69" s="484">
        <v>0</v>
      </c>
      <c r="E69" s="485">
        <v>0</v>
      </c>
      <c r="F69" s="486">
        <v>0</v>
      </c>
      <c r="H69" s="21"/>
    </row>
    <row r="70" spans="1:8" ht="15" customHeight="1" hidden="1" thickBot="1">
      <c r="A70" s="140" t="s">
        <v>457</v>
      </c>
      <c r="B70" s="463"/>
      <c r="C70" s="458" t="s">
        <v>403</v>
      </c>
      <c r="D70" s="487">
        <v>0</v>
      </c>
      <c r="E70" s="488">
        <v>0</v>
      </c>
      <c r="F70" s="488">
        <v>0</v>
      </c>
      <c r="H70" s="21"/>
    </row>
    <row r="71" spans="1:8" ht="13.5" thickBot="1">
      <c r="A71" s="700" t="s">
        <v>336</v>
      </c>
      <c r="B71" s="701"/>
      <c r="C71" s="149"/>
      <c r="D71" s="125">
        <f>D72</f>
        <v>14529.3</v>
      </c>
      <c r="E71" s="125">
        <f>E72</f>
        <v>14781.5</v>
      </c>
      <c r="F71" s="125">
        <f>F72</f>
        <v>14453.869999999999</v>
      </c>
      <c r="H71" s="21"/>
    </row>
    <row r="72" spans="1:8" ht="12.75" customHeight="1">
      <c r="A72" s="150" t="s">
        <v>301</v>
      </c>
      <c r="B72" s="133" t="s">
        <v>21</v>
      </c>
      <c r="C72" s="110" t="s">
        <v>22</v>
      </c>
      <c r="D72" s="143">
        <f>D73+D77+D78+D79+D80</f>
        <v>14529.3</v>
      </c>
      <c r="E72" s="143">
        <f>E73+E77+E78+E79+E80</f>
        <v>14781.5</v>
      </c>
      <c r="F72" s="143">
        <f>F73+F77+F78+F79+F80</f>
        <v>14453.869999999999</v>
      </c>
      <c r="H72" s="21"/>
    </row>
    <row r="73" spans="1:8" ht="43.5" customHeight="1" thickBot="1">
      <c r="A73" s="324" t="s">
        <v>981</v>
      </c>
      <c r="B73" s="325"/>
      <c r="C73" s="144" t="s">
        <v>500</v>
      </c>
      <c r="D73" s="195">
        <v>8565</v>
      </c>
      <c r="E73" s="195">
        <v>8467.2</v>
      </c>
      <c r="F73" s="195">
        <v>8459.81</v>
      </c>
      <c r="H73" s="21"/>
    </row>
    <row r="74" spans="1:8" ht="21" customHeight="1">
      <c r="A74" s="128"/>
      <c r="B74" s="129"/>
      <c r="C74" s="130"/>
      <c r="D74" s="145"/>
      <c r="E74" s="145"/>
      <c r="F74" s="145"/>
      <c r="H74" s="21"/>
    </row>
    <row r="75" spans="1:8" ht="30" customHeight="1" thickBot="1">
      <c r="A75" s="128"/>
      <c r="B75" s="129"/>
      <c r="C75" s="130"/>
      <c r="D75" s="104"/>
      <c r="E75" s="104"/>
      <c r="F75" s="104" t="s">
        <v>16</v>
      </c>
      <c r="H75" s="21"/>
    </row>
    <row r="76" spans="1:8" ht="33" customHeight="1" thickBot="1">
      <c r="A76" s="105" t="s">
        <v>17</v>
      </c>
      <c r="B76" s="168" t="s">
        <v>18</v>
      </c>
      <c r="C76" s="105" t="s">
        <v>19</v>
      </c>
      <c r="D76" s="204" t="s">
        <v>571</v>
      </c>
      <c r="E76" s="204" t="s">
        <v>572</v>
      </c>
      <c r="F76" s="204" t="s">
        <v>240</v>
      </c>
      <c r="H76" s="21"/>
    </row>
    <row r="77" spans="1:8" ht="44.25" customHeight="1">
      <c r="A77" s="134" t="s">
        <v>982</v>
      </c>
      <c r="B77" s="136"/>
      <c r="C77" s="114" t="s">
        <v>539</v>
      </c>
      <c r="D77" s="197">
        <v>285.9</v>
      </c>
      <c r="E77" s="197">
        <v>285.9</v>
      </c>
      <c r="F77" s="197">
        <v>274.75</v>
      </c>
      <c r="H77" s="21"/>
    </row>
    <row r="78" spans="1:8" ht="43.5" customHeight="1">
      <c r="A78" s="134" t="s">
        <v>983</v>
      </c>
      <c r="B78" s="136"/>
      <c r="C78" s="137" t="s">
        <v>616</v>
      </c>
      <c r="D78" s="197">
        <v>2428.4</v>
      </c>
      <c r="E78" s="197">
        <v>2428.4</v>
      </c>
      <c r="F78" s="197">
        <v>2119.31</v>
      </c>
      <c r="H78" s="21"/>
    </row>
    <row r="79" spans="1:8" ht="12.75" customHeight="1">
      <c r="A79" s="134" t="s">
        <v>984</v>
      </c>
      <c r="B79" s="136"/>
      <c r="C79" s="137" t="s">
        <v>663</v>
      </c>
      <c r="D79" s="197">
        <v>0</v>
      </c>
      <c r="E79" s="197">
        <v>350</v>
      </c>
      <c r="F79" s="197">
        <v>350</v>
      </c>
      <c r="H79" s="21"/>
    </row>
    <row r="80" spans="1:8" ht="18.75" customHeight="1" thickBot="1">
      <c r="A80" s="140" t="s">
        <v>985</v>
      </c>
      <c r="B80" s="473"/>
      <c r="C80" s="398" t="s">
        <v>550</v>
      </c>
      <c r="D80" s="195">
        <v>3250</v>
      </c>
      <c r="E80" s="195">
        <v>3250</v>
      </c>
      <c r="F80" s="195">
        <v>3250</v>
      </c>
      <c r="H80" s="21"/>
    </row>
    <row r="81" spans="1:8" ht="47.25" customHeight="1" hidden="1">
      <c r="A81" s="476" t="s">
        <v>311</v>
      </c>
      <c r="B81" s="468"/>
      <c r="C81" s="472" t="s">
        <v>315</v>
      </c>
      <c r="D81" s="194">
        <v>0</v>
      </c>
      <c r="E81" s="194">
        <v>0</v>
      </c>
      <c r="F81" s="194">
        <v>0</v>
      </c>
      <c r="H81" s="21"/>
    </row>
    <row r="82" spans="1:8" ht="24.75" customHeight="1" hidden="1" thickBot="1">
      <c r="A82" s="324" t="s">
        <v>361</v>
      </c>
      <c r="B82" s="325"/>
      <c r="C82" s="144" t="s">
        <v>353</v>
      </c>
      <c r="D82" s="195">
        <v>0</v>
      </c>
      <c r="E82" s="195">
        <v>0</v>
      </c>
      <c r="F82" s="195">
        <v>0</v>
      </c>
      <c r="H82" s="21"/>
    </row>
    <row r="83" spans="1:8" ht="14.25" customHeight="1" thickBot="1">
      <c r="A83" s="700" t="s">
        <v>297</v>
      </c>
      <c r="B83" s="701"/>
      <c r="C83" s="96"/>
      <c r="D83" s="125">
        <f>D84+D90</f>
        <v>1807</v>
      </c>
      <c r="E83" s="125">
        <f>E84+E90</f>
        <v>15216.7</v>
      </c>
      <c r="F83" s="125">
        <f>F84+F90</f>
        <v>10250.3</v>
      </c>
      <c r="H83" s="21"/>
    </row>
    <row r="84" spans="1:8" ht="12.75">
      <c r="A84" s="371" t="s">
        <v>298</v>
      </c>
      <c r="B84" s="110" t="s">
        <v>299</v>
      </c>
      <c r="C84" s="110" t="s">
        <v>22</v>
      </c>
      <c r="D84" s="368">
        <f>SUM(D85:D89)</f>
        <v>1807</v>
      </c>
      <c r="E84" s="395">
        <f>SUM(E85:E89)</f>
        <v>8301.6</v>
      </c>
      <c r="F84" s="395">
        <f>SUM(F85:F89)</f>
        <v>3336.79</v>
      </c>
      <c r="H84" s="21"/>
    </row>
    <row r="85" spans="1:8" ht="12.75">
      <c r="A85" s="557" t="s">
        <v>986</v>
      </c>
      <c r="B85" s="167"/>
      <c r="C85" s="572" t="s">
        <v>527</v>
      </c>
      <c r="D85" s="556">
        <v>1000</v>
      </c>
      <c r="E85" s="197">
        <v>1000</v>
      </c>
      <c r="F85" s="197">
        <v>0</v>
      </c>
      <c r="H85" s="21"/>
    </row>
    <row r="86" spans="1:8" ht="32.25" customHeight="1">
      <c r="A86" s="169" t="s">
        <v>987</v>
      </c>
      <c r="B86" s="597"/>
      <c r="C86" s="435" t="s">
        <v>841</v>
      </c>
      <c r="D86" s="555">
        <v>643</v>
      </c>
      <c r="E86" s="384">
        <v>859.6</v>
      </c>
      <c r="F86" s="384">
        <v>846.23</v>
      </c>
      <c r="G86" s="145"/>
      <c r="H86" s="21"/>
    </row>
    <row r="87" spans="1:8" ht="15" customHeight="1">
      <c r="A87" s="169" t="s">
        <v>988</v>
      </c>
      <c r="B87" s="597"/>
      <c r="C87" s="435" t="s">
        <v>744</v>
      </c>
      <c r="D87" s="397">
        <v>0</v>
      </c>
      <c r="E87" s="355">
        <v>100</v>
      </c>
      <c r="F87" s="355">
        <v>100</v>
      </c>
      <c r="G87" s="145"/>
      <c r="H87" s="21"/>
    </row>
    <row r="88" spans="1:8" ht="12.75" customHeight="1">
      <c r="A88" s="169" t="s">
        <v>989</v>
      </c>
      <c r="B88" s="597"/>
      <c r="C88" s="435" t="s">
        <v>678</v>
      </c>
      <c r="D88" s="396">
        <v>0</v>
      </c>
      <c r="E88" s="369">
        <v>6178</v>
      </c>
      <c r="F88" s="369">
        <v>2233.68</v>
      </c>
      <c r="H88" s="21"/>
    </row>
    <row r="89" spans="1:8" ht="13.5" customHeight="1">
      <c r="A89" s="169" t="s">
        <v>990</v>
      </c>
      <c r="B89" s="598"/>
      <c r="C89" s="370" t="s">
        <v>450</v>
      </c>
      <c r="D89" s="397">
        <v>164</v>
      </c>
      <c r="E89" s="355">
        <v>164</v>
      </c>
      <c r="F89" s="355">
        <v>156.88</v>
      </c>
      <c r="H89" s="21"/>
    </row>
    <row r="90" spans="1:8" ht="12.75">
      <c r="A90" s="432"/>
      <c r="B90" s="115" t="s">
        <v>196</v>
      </c>
      <c r="C90" s="116" t="s">
        <v>22</v>
      </c>
      <c r="D90" s="449">
        <f>D91+D92</f>
        <v>0</v>
      </c>
      <c r="E90" s="362">
        <f>E91+E92</f>
        <v>6915.1</v>
      </c>
      <c r="F90" s="362">
        <f>F91+F92</f>
        <v>6913.51</v>
      </c>
      <c r="H90" s="21"/>
    </row>
    <row r="91" spans="1:8" ht="25.5" customHeight="1">
      <c r="A91" s="139" t="s">
        <v>991</v>
      </c>
      <c r="B91" s="469"/>
      <c r="C91" s="618" t="s">
        <v>671</v>
      </c>
      <c r="D91" s="556">
        <v>0</v>
      </c>
      <c r="E91" s="196">
        <v>6809.6</v>
      </c>
      <c r="F91" s="196">
        <v>6808.06</v>
      </c>
      <c r="H91" s="21"/>
    </row>
    <row r="92" spans="1:8" ht="21" customHeight="1" thickBot="1">
      <c r="A92" s="465" t="s">
        <v>992</v>
      </c>
      <c r="B92" s="450"/>
      <c r="C92" s="619" t="s">
        <v>746</v>
      </c>
      <c r="D92" s="640">
        <v>0</v>
      </c>
      <c r="E92" s="641">
        <v>105.5</v>
      </c>
      <c r="F92" s="642">
        <v>105.45</v>
      </c>
      <c r="H92" s="21"/>
    </row>
    <row r="93" spans="1:8" ht="14.25" customHeight="1" thickBot="1">
      <c r="A93" s="700" t="s">
        <v>300</v>
      </c>
      <c r="B93" s="701"/>
      <c r="C93" s="96"/>
      <c r="D93" s="558">
        <f>D94+D99</f>
        <v>2111.6</v>
      </c>
      <c r="E93" s="125">
        <f>E94+E99</f>
        <v>33122.4</v>
      </c>
      <c r="F93" s="125">
        <f>F94+F99</f>
        <v>10734.19</v>
      </c>
      <c r="H93" s="21"/>
    </row>
    <row r="94" spans="1:8" ht="12.75">
      <c r="A94" s="207" t="s">
        <v>121</v>
      </c>
      <c r="B94" s="109" t="s">
        <v>196</v>
      </c>
      <c r="C94" s="110" t="s">
        <v>22</v>
      </c>
      <c r="D94" s="368">
        <f>D95+D96+D97+D98</f>
        <v>1581.6</v>
      </c>
      <c r="E94" s="395">
        <f>E95+E96+E97+E98</f>
        <v>32417.4</v>
      </c>
      <c r="F94" s="395">
        <f>F95+F96+F97+F98</f>
        <v>10161.92</v>
      </c>
      <c r="H94" s="21"/>
    </row>
    <row r="95" spans="1:8" ht="21" customHeight="1" hidden="1">
      <c r="A95" s="154" t="s">
        <v>80</v>
      </c>
      <c r="B95" s="151"/>
      <c r="C95" s="84" t="s">
        <v>253</v>
      </c>
      <c r="D95" s="559">
        <v>0</v>
      </c>
      <c r="E95" s="561">
        <v>0</v>
      </c>
      <c r="F95" s="561">
        <v>0</v>
      </c>
      <c r="H95" s="21"/>
    </row>
    <row r="96" spans="1:8" ht="21.75" customHeight="1">
      <c r="A96" s="155" t="s">
        <v>993</v>
      </c>
      <c r="B96" s="136"/>
      <c r="C96" s="159" t="s">
        <v>842</v>
      </c>
      <c r="D96" s="467">
        <v>1081.6</v>
      </c>
      <c r="E96" s="355">
        <v>31917.4</v>
      </c>
      <c r="F96" s="355">
        <v>9910.42</v>
      </c>
      <c r="H96" s="21"/>
    </row>
    <row r="97" spans="1:8" ht="14.25" customHeight="1" hidden="1">
      <c r="A97" s="155" t="s">
        <v>510</v>
      </c>
      <c r="B97" s="136"/>
      <c r="C97" s="159" t="s">
        <v>330</v>
      </c>
      <c r="D97" s="467"/>
      <c r="E97" s="355"/>
      <c r="F97" s="355"/>
      <c r="H97" s="21"/>
    </row>
    <row r="98" spans="1:8" ht="22.5" customHeight="1">
      <c r="A98" s="155" t="s">
        <v>994</v>
      </c>
      <c r="B98" s="156"/>
      <c r="C98" s="84" t="s">
        <v>421</v>
      </c>
      <c r="D98" s="467">
        <v>500</v>
      </c>
      <c r="E98" s="562">
        <v>500</v>
      </c>
      <c r="F98" s="562">
        <v>251.5</v>
      </c>
      <c r="H98" s="21"/>
    </row>
    <row r="99" spans="1:8" ht="12" customHeight="1">
      <c r="A99" s="157" t="s">
        <v>122</v>
      </c>
      <c r="B99" s="115" t="s">
        <v>21</v>
      </c>
      <c r="C99" s="127" t="s">
        <v>22</v>
      </c>
      <c r="D99" s="360">
        <f>D100+D101+D102</f>
        <v>530</v>
      </c>
      <c r="E99" s="362">
        <f>E100+E101+E102</f>
        <v>705</v>
      </c>
      <c r="F99" s="362">
        <f>F100+F101+F102</f>
        <v>572.27</v>
      </c>
      <c r="H99" s="21"/>
    </row>
    <row r="100" spans="1:8" ht="35.25" customHeight="1">
      <c r="A100" s="158" t="s">
        <v>995</v>
      </c>
      <c r="B100" s="29"/>
      <c r="C100" s="159" t="s">
        <v>306</v>
      </c>
      <c r="D100" s="467">
        <v>430</v>
      </c>
      <c r="E100" s="355">
        <v>605</v>
      </c>
      <c r="F100" s="355">
        <v>514.33</v>
      </c>
      <c r="H100" s="21"/>
    </row>
    <row r="101" spans="1:8" ht="27.75" customHeight="1" hidden="1">
      <c r="A101" s="155">
        <v>848</v>
      </c>
      <c r="B101" s="148"/>
      <c r="C101" s="160" t="s">
        <v>123</v>
      </c>
      <c r="D101" s="467"/>
      <c r="E101" s="355"/>
      <c r="F101" s="355"/>
      <c r="H101" s="21"/>
    </row>
    <row r="102" spans="1:8" ht="12.75" customHeight="1" thickBot="1">
      <c r="A102" s="496" t="s">
        <v>996</v>
      </c>
      <c r="B102" s="497"/>
      <c r="C102" s="498" t="s">
        <v>664</v>
      </c>
      <c r="D102" s="560">
        <v>100</v>
      </c>
      <c r="E102" s="356">
        <v>100</v>
      </c>
      <c r="F102" s="356">
        <v>57.94</v>
      </c>
      <c r="H102" s="21"/>
    </row>
    <row r="103" spans="1:8" ht="17.25" customHeight="1">
      <c r="A103" s="495"/>
      <c r="B103" s="15"/>
      <c r="C103" s="161"/>
      <c r="D103" s="145"/>
      <c r="E103" s="145"/>
      <c r="F103" s="145"/>
      <c r="H103" s="21"/>
    </row>
    <row r="104" spans="1:8" ht="17.25" customHeight="1">
      <c r="A104" s="495"/>
      <c r="B104" s="15"/>
      <c r="C104" s="161"/>
      <c r="D104" s="145"/>
      <c r="E104" s="145"/>
      <c r="F104" s="145"/>
      <c r="H104" s="21"/>
    </row>
    <row r="105" spans="1:8" ht="12" customHeight="1">
      <c r="A105" s="495"/>
      <c r="B105" s="15"/>
      <c r="C105" s="161"/>
      <c r="D105" s="145"/>
      <c r="E105" s="145"/>
      <c r="F105" s="145"/>
      <c r="H105" s="21"/>
    </row>
    <row r="106" spans="1:8" ht="14.25" customHeight="1" thickBot="1">
      <c r="A106" s="162"/>
      <c r="B106" s="129"/>
      <c r="C106" s="129"/>
      <c r="D106" s="104"/>
      <c r="E106" s="104"/>
      <c r="F106" s="104" t="s">
        <v>16</v>
      </c>
      <c r="H106" s="21"/>
    </row>
    <row r="107" spans="1:8" ht="40.5" customHeight="1" thickBot="1">
      <c r="A107" s="105" t="s">
        <v>17</v>
      </c>
      <c r="B107" s="152" t="s">
        <v>18</v>
      </c>
      <c r="C107" s="105" t="s">
        <v>19</v>
      </c>
      <c r="D107" s="204" t="s">
        <v>571</v>
      </c>
      <c r="E107" s="204" t="s">
        <v>572</v>
      </c>
      <c r="F107" s="204" t="s">
        <v>240</v>
      </c>
      <c r="H107" s="21"/>
    </row>
    <row r="108" spans="1:8" ht="13.5" customHeight="1" thickBot="1">
      <c r="A108" s="702" t="s">
        <v>183</v>
      </c>
      <c r="B108" s="703"/>
      <c r="C108" s="142"/>
      <c r="D108" s="125">
        <f>D109+D111+D147</f>
        <v>202561.8</v>
      </c>
      <c r="E108" s="163">
        <f>E109+E111+E147</f>
        <v>208734</v>
      </c>
      <c r="F108" s="163">
        <f>F109+F111+F147</f>
        <v>188160.65000000002</v>
      </c>
      <c r="H108" s="21"/>
    </row>
    <row r="109" spans="1:8" ht="12.75">
      <c r="A109" s="164" t="s">
        <v>184</v>
      </c>
      <c r="B109" s="110" t="s">
        <v>21</v>
      </c>
      <c r="C109" s="110" t="s">
        <v>22</v>
      </c>
      <c r="D109" s="143">
        <f>D110</f>
        <v>16380</v>
      </c>
      <c r="E109" s="143">
        <f>E110</f>
        <v>16395</v>
      </c>
      <c r="F109" s="143">
        <f>F110</f>
        <v>16196.73</v>
      </c>
      <c r="H109" s="21"/>
    </row>
    <row r="110" spans="1:8" ht="21" customHeight="1">
      <c r="A110" s="165" t="s">
        <v>997</v>
      </c>
      <c r="B110" s="2"/>
      <c r="C110" s="566" t="s">
        <v>540</v>
      </c>
      <c r="D110" s="196">
        <v>16380</v>
      </c>
      <c r="E110" s="196">
        <v>16395</v>
      </c>
      <c r="F110" s="196">
        <v>16196.73</v>
      </c>
      <c r="H110" s="21"/>
    </row>
    <row r="111" spans="1:8" ht="12.75">
      <c r="A111" s="166" t="s">
        <v>142</v>
      </c>
      <c r="B111" s="167" t="s">
        <v>21</v>
      </c>
      <c r="C111" s="116" t="s">
        <v>22</v>
      </c>
      <c r="D111" s="122">
        <f>D112+D113+D114+D115+D116+D117+D118+D119+D120+D121+D122+D123+D124+D125+D126+D127+D132+D133+D134+D135+D136+D137+D138+D139+D140+D141+D142</f>
        <v>182181.8</v>
      </c>
      <c r="E111" s="122">
        <f>E112+E113+E114+E115+E116+E117+E118+E119+E120+E121+E122+E123+E124+E125+E126+E127+E132+E133+E134+E135+E136+E137+E138+E139+E140+E141+E142</f>
        <v>187959</v>
      </c>
      <c r="F111" s="122">
        <f>F112+F113+F114+F115+F116+F117+F118+F119+F120+F121+F122+F123+F124+F125+F126+F127+F132+F133+F134+F135+F136+F137+F138+F139+F140+F141+F142</f>
        <v>168756.14</v>
      </c>
      <c r="H111" s="21"/>
    </row>
    <row r="112" spans="1:8" ht="21.75" customHeight="1">
      <c r="A112" s="139" t="s">
        <v>998</v>
      </c>
      <c r="B112" s="151"/>
      <c r="C112" s="84" t="s">
        <v>665</v>
      </c>
      <c r="D112" s="196">
        <v>5300</v>
      </c>
      <c r="E112" s="196">
        <v>3977.8</v>
      </c>
      <c r="F112" s="196">
        <v>2562.05</v>
      </c>
      <c r="H112" s="21"/>
    </row>
    <row r="113" spans="1:8" ht="25.5" customHeight="1">
      <c r="A113" s="134" t="s">
        <v>999</v>
      </c>
      <c r="B113" s="136"/>
      <c r="C113" s="84" t="s">
        <v>843</v>
      </c>
      <c r="D113" s="196">
        <v>130</v>
      </c>
      <c r="E113" s="196">
        <v>130</v>
      </c>
      <c r="F113" s="196">
        <v>90.13</v>
      </c>
      <c r="H113" s="21"/>
    </row>
    <row r="114" spans="1:8" ht="22.5" customHeight="1">
      <c r="A114" s="134" t="s">
        <v>1000</v>
      </c>
      <c r="B114" s="136"/>
      <c r="C114" s="84" t="s">
        <v>844</v>
      </c>
      <c r="D114" s="196">
        <v>130</v>
      </c>
      <c r="E114" s="196">
        <v>175</v>
      </c>
      <c r="F114" s="196">
        <v>150.13</v>
      </c>
      <c r="H114" s="21"/>
    </row>
    <row r="115" spans="1:8" ht="24" customHeight="1">
      <c r="A115" s="134" t="s">
        <v>1001</v>
      </c>
      <c r="B115" s="136"/>
      <c r="C115" s="84" t="s">
        <v>845</v>
      </c>
      <c r="D115" s="196">
        <v>130</v>
      </c>
      <c r="E115" s="196">
        <v>130</v>
      </c>
      <c r="F115" s="196">
        <v>113.94</v>
      </c>
      <c r="H115" s="21"/>
    </row>
    <row r="116" spans="1:8" ht="15.75" customHeight="1">
      <c r="A116" s="134" t="s">
        <v>1002</v>
      </c>
      <c r="B116" s="136"/>
      <c r="C116" s="137" t="s">
        <v>617</v>
      </c>
      <c r="D116" s="196">
        <v>230</v>
      </c>
      <c r="E116" s="196">
        <v>222</v>
      </c>
      <c r="F116" s="196">
        <v>220.78</v>
      </c>
      <c r="H116" s="21"/>
    </row>
    <row r="117" spans="1:8" ht="24.75" customHeight="1">
      <c r="A117" s="134" t="s">
        <v>1003</v>
      </c>
      <c r="B117" s="136"/>
      <c r="C117" s="84" t="s">
        <v>618</v>
      </c>
      <c r="D117" s="196">
        <v>2256.5</v>
      </c>
      <c r="E117" s="196">
        <v>2256.5</v>
      </c>
      <c r="F117" s="196">
        <v>138.77</v>
      </c>
      <c r="H117" s="21"/>
    </row>
    <row r="118" spans="1:8" ht="36" customHeight="1">
      <c r="A118" s="134" t="s">
        <v>1003</v>
      </c>
      <c r="B118" s="136"/>
      <c r="C118" s="84" t="s">
        <v>396</v>
      </c>
      <c r="D118" s="196">
        <v>1000</v>
      </c>
      <c r="E118" s="196">
        <v>1044.5</v>
      </c>
      <c r="F118" s="196">
        <v>347.52</v>
      </c>
      <c r="H118" s="21"/>
    </row>
    <row r="119" spans="1:8" ht="12.75" customHeight="1">
      <c r="A119" s="134" t="s">
        <v>997</v>
      </c>
      <c r="B119" s="136"/>
      <c r="C119" s="84" t="s">
        <v>780</v>
      </c>
      <c r="D119" s="196">
        <v>135320</v>
      </c>
      <c r="E119" s="196">
        <v>135865</v>
      </c>
      <c r="F119" s="196">
        <v>130487.55</v>
      </c>
      <c r="H119" s="21"/>
    </row>
    <row r="120" spans="1:8" ht="23.25" customHeight="1">
      <c r="A120" s="134" t="s">
        <v>1004</v>
      </c>
      <c r="B120" s="136"/>
      <c r="C120" s="84" t="s">
        <v>593</v>
      </c>
      <c r="D120" s="196">
        <v>0</v>
      </c>
      <c r="E120" s="196">
        <v>2010.7</v>
      </c>
      <c r="F120" s="196">
        <v>1877.29</v>
      </c>
      <c r="H120" s="21"/>
    </row>
    <row r="121" spans="1:8" ht="33" customHeight="1">
      <c r="A121" s="134" t="s">
        <v>1005</v>
      </c>
      <c r="B121" s="136"/>
      <c r="C121" s="84" t="s">
        <v>846</v>
      </c>
      <c r="D121" s="196">
        <v>3786.8</v>
      </c>
      <c r="E121" s="196">
        <v>5910.6</v>
      </c>
      <c r="F121" s="196">
        <v>3625.13</v>
      </c>
      <c r="H121" s="21"/>
    </row>
    <row r="122" spans="1:8" ht="33" customHeight="1">
      <c r="A122" s="134" t="s">
        <v>1005</v>
      </c>
      <c r="B122" s="136"/>
      <c r="C122" s="84" t="s">
        <v>781</v>
      </c>
      <c r="D122" s="196">
        <v>1770.2</v>
      </c>
      <c r="E122" s="196">
        <v>1950.2</v>
      </c>
      <c r="F122" s="196">
        <v>1636.56</v>
      </c>
      <c r="H122" s="21"/>
    </row>
    <row r="123" spans="1:8" ht="22.5" customHeight="1">
      <c r="A123" s="615" t="s">
        <v>1006</v>
      </c>
      <c r="B123" s="136"/>
      <c r="C123" s="84" t="s">
        <v>666</v>
      </c>
      <c r="D123" s="196">
        <v>0</v>
      </c>
      <c r="E123" s="196">
        <v>402</v>
      </c>
      <c r="F123" s="196">
        <v>399.95</v>
      </c>
      <c r="H123" s="21"/>
    </row>
    <row r="124" spans="1:8" ht="24" customHeight="1" hidden="1">
      <c r="A124" s="522" t="s">
        <v>506</v>
      </c>
      <c r="B124" s="136"/>
      <c r="C124" s="84" t="s">
        <v>451</v>
      </c>
      <c r="D124" s="196">
        <v>0</v>
      </c>
      <c r="E124" s="196">
        <v>0</v>
      </c>
      <c r="F124" s="196">
        <v>0</v>
      </c>
      <c r="H124" s="21"/>
    </row>
    <row r="125" spans="1:8" ht="24" customHeight="1">
      <c r="A125" s="134" t="s">
        <v>1007</v>
      </c>
      <c r="B125" s="136"/>
      <c r="C125" s="84" t="s">
        <v>331</v>
      </c>
      <c r="D125" s="196">
        <v>148</v>
      </c>
      <c r="E125" s="196">
        <v>148</v>
      </c>
      <c r="F125" s="196">
        <v>17.85</v>
      </c>
      <c r="H125" s="21"/>
    </row>
    <row r="126" spans="1:8" ht="24" customHeight="1">
      <c r="A126" s="134" t="s">
        <v>1008</v>
      </c>
      <c r="B126" s="136"/>
      <c r="C126" s="84" t="s">
        <v>647</v>
      </c>
      <c r="D126" s="197">
        <v>0</v>
      </c>
      <c r="E126" s="197">
        <v>500.8</v>
      </c>
      <c r="F126" s="197">
        <v>482.76</v>
      </c>
      <c r="H126" s="21"/>
    </row>
    <row r="127" spans="1:8" ht="35.25" customHeight="1" thickBot="1">
      <c r="A127" s="140" t="s">
        <v>1009</v>
      </c>
      <c r="B127" s="141"/>
      <c r="C127" s="144" t="s">
        <v>847</v>
      </c>
      <c r="D127" s="195">
        <v>1610</v>
      </c>
      <c r="E127" s="195">
        <v>1421</v>
      </c>
      <c r="F127" s="195">
        <v>1140.08</v>
      </c>
      <c r="H127" s="21"/>
    </row>
    <row r="128" spans="1:8" s="15" customFormat="1" ht="16.5" customHeight="1">
      <c r="A128" s="697"/>
      <c r="B128" s="697"/>
      <c r="C128" s="130"/>
      <c r="D128" s="145"/>
      <c r="E128" s="145"/>
      <c r="F128" s="145"/>
      <c r="H128" s="23"/>
    </row>
    <row r="129" spans="1:8" s="15" customFormat="1" ht="16.5" customHeight="1">
      <c r="A129" s="45"/>
      <c r="B129" s="45"/>
      <c r="C129" s="130"/>
      <c r="D129" s="145"/>
      <c r="E129" s="145"/>
      <c r="F129" s="145"/>
      <c r="H129" s="23"/>
    </row>
    <row r="130" spans="1:8" ht="18" customHeight="1" thickBot="1">
      <c r="A130" s="128"/>
      <c r="B130" s="129"/>
      <c r="C130" s="130"/>
      <c r="D130" s="104"/>
      <c r="E130" s="104"/>
      <c r="F130" s="104" t="s">
        <v>16</v>
      </c>
      <c r="H130" s="21"/>
    </row>
    <row r="131" spans="1:8" ht="47.25" customHeight="1" thickBot="1">
      <c r="A131" s="105" t="s">
        <v>17</v>
      </c>
      <c r="B131" s="168" t="s">
        <v>18</v>
      </c>
      <c r="C131" s="105" t="s">
        <v>19</v>
      </c>
      <c r="D131" s="204" t="s">
        <v>571</v>
      </c>
      <c r="E131" s="204" t="s">
        <v>572</v>
      </c>
      <c r="F131" s="204" t="s">
        <v>240</v>
      </c>
      <c r="H131" s="21"/>
    </row>
    <row r="132" spans="1:8" ht="22.5" customHeight="1">
      <c r="A132" s="659" t="s">
        <v>707</v>
      </c>
      <c r="B132" s="109" t="s">
        <v>21</v>
      </c>
      <c r="C132" s="660" t="s">
        <v>752</v>
      </c>
      <c r="D132" s="399">
        <v>0</v>
      </c>
      <c r="E132" s="399">
        <v>2863.7</v>
      </c>
      <c r="F132" s="399">
        <v>2688.56</v>
      </c>
      <c r="H132" s="21"/>
    </row>
    <row r="133" spans="1:8" ht="45" customHeight="1">
      <c r="A133" s="169" t="s">
        <v>1010</v>
      </c>
      <c r="B133" s="657"/>
      <c r="C133" s="658" t="s">
        <v>501</v>
      </c>
      <c r="D133" s="194">
        <v>5048</v>
      </c>
      <c r="E133" s="194">
        <v>4048</v>
      </c>
      <c r="F133" s="194">
        <v>2664.01</v>
      </c>
      <c r="H133" s="21"/>
    </row>
    <row r="134" spans="1:8" ht="54.75" customHeight="1">
      <c r="A134" s="134" t="s">
        <v>1011</v>
      </c>
      <c r="B134" s="119"/>
      <c r="C134" s="275" t="s">
        <v>508</v>
      </c>
      <c r="D134" s="196">
        <v>1000</v>
      </c>
      <c r="E134" s="196">
        <v>1000</v>
      </c>
      <c r="F134" s="196">
        <v>540.96</v>
      </c>
      <c r="H134" s="21"/>
    </row>
    <row r="135" spans="1:8" ht="15" customHeight="1">
      <c r="A135" s="112" t="s">
        <v>1012</v>
      </c>
      <c r="B135" s="119"/>
      <c r="C135" s="84" t="s">
        <v>848</v>
      </c>
      <c r="D135" s="196">
        <v>275.3</v>
      </c>
      <c r="E135" s="196">
        <v>275.3</v>
      </c>
      <c r="F135" s="196">
        <v>1.76</v>
      </c>
      <c r="H135" s="21"/>
    </row>
    <row r="136" spans="1:8" ht="23.25" customHeight="1">
      <c r="A136" s="112" t="s">
        <v>1013</v>
      </c>
      <c r="B136" s="119"/>
      <c r="C136" s="84" t="s">
        <v>849</v>
      </c>
      <c r="D136" s="196">
        <v>69</v>
      </c>
      <c r="E136" s="196">
        <v>93</v>
      </c>
      <c r="F136" s="196">
        <v>74.33</v>
      </c>
      <c r="H136" s="21"/>
    </row>
    <row r="137" spans="1:8" ht="57.75" customHeight="1">
      <c r="A137" s="112" t="s">
        <v>1014</v>
      </c>
      <c r="B137" s="119"/>
      <c r="C137" s="84" t="s">
        <v>667</v>
      </c>
      <c r="D137" s="196">
        <v>12000</v>
      </c>
      <c r="E137" s="196">
        <v>11665.4</v>
      </c>
      <c r="F137" s="196">
        <v>9772.7</v>
      </c>
      <c r="H137" s="21"/>
    </row>
    <row r="138" spans="1:8" ht="33.75" customHeight="1">
      <c r="A138" s="170" t="s">
        <v>1015</v>
      </c>
      <c r="B138" s="171"/>
      <c r="C138" s="84" t="s">
        <v>332</v>
      </c>
      <c r="D138" s="196">
        <v>5040</v>
      </c>
      <c r="E138" s="196">
        <v>4128.5</v>
      </c>
      <c r="F138" s="196">
        <v>2994.4</v>
      </c>
      <c r="H138" s="21"/>
    </row>
    <row r="139" spans="1:8" ht="55.5" customHeight="1">
      <c r="A139" s="169" t="s">
        <v>1016</v>
      </c>
      <c r="B139" s="119"/>
      <c r="C139" s="84" t="s">
        <v>850</v>
      </c>
      <c r="D139" s="196">
        <v>6797</v>
      </c>
      <c r="E139" s="196">
        <v>7397</v>
      </c>
      <c r="F139" s="196">
        <v>6601.61</v>
      </c>
      <c r="H139" s="21"/>
    </row>
    <row r="140" spans="1:8" ht="24" customHeight="1">
      <c r="A140" s="112" t="s">
        <v>1017</v>
      </c>
      <c r="B140" s="119"/>
      <c r="C140" s="84" t="s">
        <v>668</v>
      </c>
      <c r="D140" s="196">
        <v>120</v>
      </c>
      <c r="E140" s="196">
        <v>128</v>
      </c>
      <c r="F140" s="196">
        <v>114.47</v>
      </c>
      <c r="H140" s="21"/>
    </row>
    <row r="141" spans="1:8" ht="12.75" customHeight="1">
      <c r="A141" s="134" t="s">
        <v>1018</v>
      </c>
      <c r="B141" s="129"/>
      <c r="C141" s="137" t="s">
        <v>851</v>
      </c>
      <c r="D141" s="556">
        <v>8</v>
      </c>
      <c r="E141" s="196">
        <v>208</v>
      </c>
      <c r="F141" s="196">
        <v>8</v>
      </c>
      <c r="H141" s="21"/>
    </row>
    <row r="142" spans="1:8" ht="33" customHeight="1" thickBot="1">
      <c r="A142" s="140" t="s">
        <v>1019</v>
      </c>
      <c r="B142" s="574"/>
      <c r="C142" s="398" t="s">
        <v>747</v>
      </c>
      <c r="D142" s="575">
        <v>13</v>
      </c>
      <c r="E142" s="575">
        <v>8</v>
      </c>
      <c r="F142" s="575">
        <v>4.85</v>
      </c>
      <c r="H142" s="21"/>
    </row>
    <row r="143" spans="1:8" ht="33" customHeight="1">
      <c r="A143" s="128"/>
      <c r="B143" s="129"/>
      <c r="C143" s="130"/>
      <c r="D143" s="145"/>
      <c r="E143" s="145"/>
      <c r="F143" s="145"/>
      <c r="H143" s="21"/>
    </row>
    <row r="144" spans="1:8" ht="33" customHeight="1">
      <c r="A144" s="128"/>
      <c r="B144" s="129"/>
      <c r="C144" s="130"/>
      <c r="D144" s="145"/>
      <c r="E144" s="145"/>
      <c r="F144" s="145"/>
      <c r="H144" s="21"/>
    </row>
    <row r="145" spans="1:8" ht="22.5" customHeight="1" thickBot="1">
      <c r="A145" s="128"/>
      <c r="B145" s="129"/>
      <c r="C145" s="130"/>
      <c r="D145" s="104"/>
      <c r="E145" s="104"/>
      <c r="F145" s="104" t="s">
        <v>16</v>
      </c>
      <c r="H145" s="21"/>
    </row>
    <row r="146" spans="1:8" ht="31.5" thickBot="1">
      <c r="A146" s="105" t="s">
        <v>17</v>
      </c>
      <c r="B146" s="106" t="s">
        <v>18</v>
      </c>
      <c r="C146" s="105" t="s">
        <v>19</v>
      </c>
      <c r="D146" s="204" t="s">
        <v>571</v>
      </c>
      <c r="E146" s="204" t="s">
        <v>572</v>
      </c>
      <c r="F146" s="204" t="s">
        <v>240</v>
      </c>
      <c r="H146" s="21"/>
    </row>
    <row r="147" spans="1:8" ht="12.75">
      <c r="A147" s="132" t="s">
        <v>81</v>
      </c>
      <c r="B147" s="109" t="s">
        <v>196</v>
      </c>
      <c r="C147" s="110" t="s">
        <v>22</v>
      </c>
      <c r="D147" s="143">
        <f>D148+D149</f>
        <v>4000</v>
      </c>
      <c r="E147" s="143">
        <f>E148+E149</f>
        <v>4380</v>
      </c>
      <c r="F147" s="143">
        <f>F148+F149</f>
        <v>3207.78</v>
      </c>
      <c r="H147" s="21"/>
    </row>
    <row r="148" spans="1:8" ht="34.5" customHeight="1">
      <c r="A148" s="112" t="s">
        <v>1020</v>
      </c>
      <c r="B148" s="172"/>
      <c r="C148" s="137" t="s">
        <v>852</v>
      </c>
      <c r="D148" s="196">
        <v>1000</v>
      </c>
      <c r="E148" s="196">
        <v>400</v>
      </c>
      <c r="F148" s="196">
        <v>287.32</v>
      </c>
      <c r="H148" s="21"/>
    </row>
    <row r="149" spans="1:8" ht="42" customHeight="1" thickBot="1">
      <c r="A149" s="112" t="s">
        <v>1021</v>
      </c>
      <c r="B149" s="433"/>
      <c r="C149" s="398" t="s">
        <v>853</v>
      </c>
      <c r="D149" s="423">
        <v>3000</v>
      </c>
      <c r="E149" s="323">
        <v>3980</v>
      </c>
      <c r="F149" s="323">
        <v>2920.46</v>
      </c>
      <c r="H149" s="21"/>
    </row>
    <row r="150" spans="1:8" ht="12.75" customHeight="1" thickBot="1">
      <c r="A150" s="702" t="s">
        <v>82</v>
      </c>
      <c r="B150" s="703"/>
      <c r="C150" s="142"/>
      <c r="D150" s="125">
        <f>D151</f>
        <v>18958</v>
      </c>
      <c r="E150" s="163">
        <f>E151</f>
        <v>14300.199999999999</v>
      </c>
      <c r="F150" s="163">
        <f>F151</f>
        <v>1859.8</v>
      </c>
      <c r="H150" s="21"/>
    </row>
    <row r="151" spans="1:8" ht="12.75">
      <c r="A151" s="532"/>
      <c r="B151" s="133" t="s">
        <v>21</v>
      </c>
      <c r="C151" s="133" t="s">
        <v>22</v>
      </c>
      <c r="D151" s="143">
        <f>SUM(D152:D161)</f>
        <v>18958</v>
      </c>
      <c r="E151" s="143">
        <f>SUM(E152:E161)</f>
        <v>14300.199999999999</v>
      </c>
      <c r="F151" s="143">
        <f>SUM(F152:F161)</f>
        <v>1859.8</v>
      </c>
      <c r="H151" s="21"/>
    </row>
    <row r="152" spans="1:8" ht="15.75" customHeight="1">
      <c r="A152" s="153" t="s">
        <v>1022</v>
      </c>
      <c r="B152" s="6"/>
      <c r="C152" s="137" t="s">
        <v>411</v>
      </c>
      <c r="D152" s="196">
        <v>2</v>
      </c>
      <c r="E152" s="196">
        <v>2</v>
      </c>
      <c r="F152" s="196">
        <v>0.79</v>
      </c>
      <c r="H152" s="21"/>
    </row>
    <row r="153" spans="1:8" ht="12.75" customHeight="1">
      <c r="A153" s="153" t="s">
        <v>1023</v>
      </c>
      <c r="B153" s="392"/>
      <c r="C153" s="137" t="s">
        <v>751</v>
      </c>
      <c r="D153" s="197">
        <v>0</v>
      </c>
      <c r="E153" s="197">
        <v>208</v>
      </c>
      <c r="F153" s="197">
        <v>207.96</v>
      </c>
      <c r="H153" s="21"/>
    </row>
    <row r="154" spans="1:8" ht="14.25" customHeight="1">
      <c r="A154" s="153" t="s">
        <v>1023</v>
      </c>
      <c r="B154" s="392"/>
      <c r="C154" s="137" t="s">
        <v>669</v>
      </c>
      <c r="D154" s="197">
        <v>50</v>
      </c>
      <c r="E154" s="197">
        <v>50</v>
      </c>
      <c r="F154" s="197">
        <v>-56.79</v>
      </c>
      <c r="H154" s="21"/>
    </row>
    <row r="155" spans="1:8" ht="14.25" customHeight="1">
      <c r="A155" s="153" t="s">
        <v>1023</v>
      </c>
      <c r="B155" s="392"/>
      <c r="C155" s="137" t="s">
        <v>854</v>
      </c>
      <c r="D155" s="197">
        <v>0</v>
      </c>
      <c r="E155" s="197">
        <v>0</v>
      </c>
      <c r="F155" s="197">
        <v>236.1</v>
      </c>
      <c r="H155" s="21"/>
    </row>
    <row r="156" spans="1:8" ht="45.75" customHeight="1">
      <c r="A156" s="153" t="s">
        <v>1024</v>
      </c>
      <c r="B156" s="392"/>
      <c r="C156" s="137" t="s">
        <v>748</v>
      </c>
      <c r="D156" s="197">
        <v>0</v>
      </c>
      <c r="E156" s="197">
        <v>1387.8</v>
      </c>
      <c r="F156" s="197">
        <v>1387.74</v>
      </c>
      <c r="H156" s="21"/>
    </row>
    <row r="157" spans="1:8" s="594" customFormat="1" ht="15.75" customHeight="1" hidden="1">
      <c r="A157" s="592" t="s">
        <v>422</v>
      </c>
      <c r="B157" s="593"/>
      <c r="C157" s="566" t="s">
        <v>410</v>
      </c>
      <c r="D157" s="197">
        <v>0</v>
      </c>
      <c r="E157" s="197">
        <v>0</v>
      </c>
      <c r="F157" s="197">
        <v>0</v>
      </c>
      <c r="H157" s="596"/>
    </row>
    <row r="158" spans="1:8" ht="13.5" customHeight="1">
      <c r="A158" s="592" t="s">
        <v>1025</v>
      </c>
      <c r="B158" s="593"/>
      <c r="C158" s="595" t="s">
        <v>855</v>
      </c>
      <c r="D158" s="197">
        <v>0</v>
      </c>
      <c r="E158" s="197">
        <v>84</v>
      </c>
      <c r="F158" s="197">
        <v>84</v>
      </c>
      <c r="H158" s="21"/>
    </row>
    <row r="159" spans="1:8" ht="15.75" customHeight="1" thickBot="1">
      <c r="A159" s="475" t="s">
        <v>1026</v>
      </c>
      <c r="B159" s="473"/>
      <c r="C159" s="398" t="s">
        <v>749</v>
      </c>
      <c r="D159" s="195">
        <v>18906</v>
      </c>
      <c r="E159" s="195">
        <v>12568.4</v>
      </c>
      <c r="F159" s="195">
        <v>0</v>
      </c>
      <c r="H159" s="21"/>
    </row>
    <row r="160" spans="1:8" ht="24" customHeight="1" hidden="1">
      <c r="A160" s="400" t="s">
        <v>362</v>
      </c>
      <c r="B160" s="15"/>
      <c r="C160" s="474" t="s">
        <v>364</v>
      </c>
      <c r="D160" s="194">
        <v>0</v>
      </c>
      <c r="E160" s="194">
        <v>0</v>
      </c>
      <c r="F160" s="194">
        <v>0</v>
      </c>
      <c r="H160" s="21"/>
    </row>
    <row r="161" spans="1:8" ht="23.25" customHeight="1" hidden="1" thickBot="1">
      <c r="A161" s="401" t="s">
        <v>363</v>
      </c>
      <c r="B161" s="15"/>
      <c r="C161" s="137" t="s">
        <v>354</v>
      </c>
      <c r="D161" s="323">
        <v>0</v>
      </c>
      <c r="E161" s="323">
        <v>0</v>
      </c>
      <c r="F161" s="323">
        <v>0</v>
      </c>
      <c r="H161" s="21"/>
    </row>
    <row r="162" spans="1:8" ht="21.75" customHeight="1" thickBot="1">
      <c r="A162" s="704" t="s">
        <v>0</v>
      </c>
      <c r="B162" s="705"/>
      <c r="C162" s="95"/>
      <c r="D162" s="231">
        <f>D163+D164</f>
        <v>442515.2</v>
      </c>
      <c r="E162" s="231">
        <f>E163+E164</f>
        <v>657230.3</v>
      </c>
      <c r="F162" s="231">
        <f>F163+F164</f>
        <v>480320.55000000005</v>
      </c>
      <c r="H162" s="21"/>
    </row>
    <row r="163" spans="1:8" ht="15.75" thickBot="1">
      <c r="A163" s="173" t="s">
        <v>120</v>
      </c>
      <c r="B163" s="174" t="s">
        <v>21</v>
      </c>
      <c r="C163" s="175"/>
      <c r="D163" s="586">
        <f>D4+D12+D21+D32+D54+D72+D84+D99+D109+D111+D151</f>
        <v>391694.4</v>
      </c>
      <c r="E163" s="587">
        <f>E4+E12+E21+E32+E54+E72+E84+E99+E109+E111+E151</f>
        <v>478390.60000000003</v>
      </c>
      <c r="F163" s="588">
        <f>F4+F12+F21+F32+F54+F72+F84+F99+F109+F111+F151</f>
        <v>417916.85000000003</v>
      </c>
      <c r="G163" s="21"/>
      <c r="H163" s="21"/>
    </row>
    <row r="164" spans="1:8" ht="15.75" thickBot="1">
      <c r="A164" s="176"/>
      <c r="B164" s="177" t="s">
        <v>196</v>
      </c>
      <c r="C164" s="178"/>
      <c r="D164" s="586">
        <f>D8+D17+D28+D44+D68+D90+D94+D147</f>
        <v>50820.799999999996</v>
      </c>
      <c r="E164" s="586">
        <f>E8+E17+E28+E44+E68+E90+E94+E147</f>
        <v>178839.69999999998</v>
      </c>
      <c r="F164" s="231">
        <f>F8+F17+F28+F44+F68+F90+F94+F147</f>
        <v>62403.7</v>
      </c>
      <c r="G164" s="21"/>
      <c r="H164" s="21"/>
    </row>
    <row r="165" spans="1:8" ht="35.25" customHeight="1" thickBot="1">
      <c r="A165" s="297" t="s">
        <v>1</v>
      </c>
      <c r="B165" s="298"/>
      <c r="C165" s="299"/>
      <c r="D165" s="402">
        <v>0</v>
      </c>
      <c r="E165" s="403">
        <v>0</v>
      </c>
      <c r="F165" s="403">
        <v>0</v>
      </c>
      <c r="G165" s="21"/>
      <c r="H165" s="21"/>
    </row>
    <row r="166" spans="1:8" ht="26.25" customHeight="1" thickBot="1">
      <c r="A166" s="706" t="s">
        <v>2</v>
      </c>
      <c r="B166" s="707"/>
      <c r="C166" s="95"/>
      <c r="D166" s="402">
        <f>D163+D164+D165</f>
        <v>442515.2</v>
      </c>
      <c r="E166" s="402">
        <f>E163+E164+E165</f>
        <v>657230.3</v>
      </c>
      <c r="F166" s="402">
        <f>F163+F164+F165</f>
        <v>480320.55000000005</v>
      </c>
      <c r="G166" s="21"/>
      <c r="H166" s="21"/>
    </row>
    <row r="167" spans="1:8" ht="12.75" customHeight="1">
      <c r="A167" s="708"/>
      <c r="B167" s="708"/>
      <c r="C167" s="179"/>
      <c r="D167" s="180"/>
      <c r="E167" s="180"/>
      <c r="F167" s="145"/>
      <c r="H167" s="21"/>
    </row>
    <row r="168" spans="1:8" ht="14.25" customHeight="1">
      <c r="A168" s="697"/>
      <c r="B168" s="697"/>
      <c r="C168" s="23"/>
      <c r="D168" s="180"/>
      <c r="E168" s="180"/>
      <c r="F168" s="180"/>
      <c r="H168" s="21"/>
    </row>
    <row r="169" spans="1:8" ht="12.75">
      <c r="A169" s="22"/>
      <c r="B169" s="22"/>
      <c r="C169" s="23"/>
      <c r="D169" s="180"/>
      <c r="E169" s="180"/>
      <c r="F169" s="180"/>
      <c r="H169" s="21"/>
    </row>
    <row r="170" spans="1:6" ht="12.75">
      <c r="A170" s="15"/>
      <c r="B170" s="15"/>
      <c r="C170" s="23"/>
      <c r="D170" s="661"/>
      <c r="E170" s="180"/>
      <c r="F170" s="180"/>
    </row>
    <row r="171" spans="1:6" ht="12.75">
      <c r="A171" s="15"/>
      <c r="B171" s="15"/>
      <c r="C171" s="23"/>
      <c r="D171" s="180"/>
      <c r="E171" s="663"/>
      <c r="F171" s="180"/>
    </row>
    <row r="172" spans="1:6" ht="12" customHeight="1">
      <c r="A172" s="15"/>
      <c r="B172" s="15"/>
      <c r="C172" s="23"/>
      <c r="D172" s="661"/>
      <c r="E172" s="180"/>
      <c r="F172" s="180"/>
    </row>
    <row r="173" spans="1:6" ht="13.5" customHeight="1">
      <c r="A173" s="15"/>
      <c r="B173" s="15"/>
      <c r="C173" s="23"/>
      <c r="D173" s="180"/>
      <c r="E173" s="180"/>
      <c r="F173" s="180"/>
    </row>
    <row r="174" spans="1:6" ht="12.75">
      <c r="A174" s="15"/>
      <c r="B174" s="15"/>
      <c r="C174" s="23"/>
      <c r="D174" s="180"/>
      <c r="E174" s="180"/>
      <c r="F174" s="180"/>
    </row>
    <row r="175" spans="4:6" ht="12.75">
      <c r="D175" s="180"/>
      <c r="E175" s="180"/>
      <c r="F175" s="180"/>
    </row>
    <row r="176" spans="4:6" ht="12.75">
      <c r="D176" s="180"/>
      <c r="E176" s="180"/>
      <c r="F176" s="180"/>
    </row>
    <row r="177" spans="4:6" ht="12.75">
      <c r="D177" s="180"/>
      <c r="E177" s="180"/>
      <c r="F177" s="180"/>
    </row>
    <row r="178" spans="4:6" ht="12.75">
      <c r="D178" s="180"/>
      <c r="E178" s="180"/>
      <c r="F178" s="180"/>
    </row>
    <row r="179" spans="4:6" ht="12.75">
      <c r="D179" s="180"/>
      <c r="E179" s="180"/>
      <c r="F179" s="180"/>
    </row>
    <row r="180" spans="4:6" ht="12.75">
      <c r="D180" s="180"/>
      <c r="E180" s="180"/>
      <c r="F180" s="180"/>
    </row>
    <row r="181" spans="4:6" ht="12.75">
      <c r="D181" s="180"/>
      <c r="E181" s="180"/>
      <c r="F181" s="180"/>
    </row>
    <row r="182" spans="4:6" ht="12.75">
      <c r="D182" s="180"/>
      <c r="E182" s="180"/>
      <c r="F182" s="180"/>
    </row>
    <row r="183" spans="4:6" ht="12.75">
      <c r="D183" s="180"/>
      <c r="E183" s="180"/>
      <c r="F183" s="180"/>
    </row>
    <row r="184" spans="4:6" ht="12.75">
      <c r="D184" s="180"/>
      <c r="E184" s="180"/>
      <c r="F184" s="180"/>
    </row>
    <row r="185" spans="4:6" ht="12.75">
      <c r="D185" s="180"/>
      <c r="E185" s="180"/>
      <c r="F185" s="180"/>
    </row>
    <row r="186" spans="4:6" ht="12.75">
      <c r="D186" s="180"/>
      <c r="E186" s="180"/>
      <c r="F186" s="180"/>
    </row>
    <row r="187" spans="4:6" ht="12.75">
      <c r="D187" s="180"/>
      <c r="E187" s="180"/>
      <c r="F187" s="180"/>
    </row>
    <row r="188" spans="4:6" ht="12.75">
      <c r="D188" s="180"/>
      <c r="E188" s="180"/>
      <c r="F188" s="180"/>
    </row>
    <row r="189" spans="4:6" ht="12.75">
      <c r="D189" s="180"/>
      <c r="E189" s="180"/>
      <c r="F189" s="180"/>
    </row>
    <row r="190" spans="4:6" ht="12.75">
      <c r="D190" s="180"/>
      <c r="E190" s="180"/>
      <c r="F190" s="180"/>
    </row>
    <row r="191" spans="4:6" ht="12.75">
      <c r="D191" s="180"/>
      <c r="E191" s="180"/>
      <c r="F191" s="180"/>
    </row>
    <row r="192" spans="4:6" ht="12.75">
      <c r="D192" s="180"/>
      <c r="E192" s="180"/>
      <c r="F192" s="180"/>
    </row>
    <row r="193" spans="4:6" ht="12.75">
      <c r="D193" s="180"/>
      <c r="E193" s="180"/>
      <c r="F193" s="180"/>
    </row>
    <row r="194" spans="4:6" ht="12.75">
      <c r="D194" s="180"/>
      <c r="E194" s="180"/>
      <c r="F194" s="180"/>
    </row>
    <row r="195" spans="4:6" ht="12.75">
      <c r="D195" s="180"/>
      <c r="E195" s="180"/>
      <c r="F195" s="180"/>
    </row>
    <row r="196" spans="4:6" ht="12.75">
      <c r="D196" s="180"/>
      <c r="E196" s="180"/>
      <c r="F196" s="180"/>
    </row>
    <row r="197" spans="4:6" ht="12.75">
      <c r="D197" s="180"/>
      <c r="E197" s="180"/>
      <c r="F197" s="180"/>
    </row>
    <row r="198" spans="1:6" ht="12.75">
      <c r="A198" s="180"/>
      <c r="B198" s="180"/>
      <c r="C198" s="180"/>
      <c r="D198" s="180"/>
      <c r="E198" s="180"/>
      <c r="F198" s="180"/>
    </row>
    <row r="199" spans="1:6" ht="12.75">
      <c r="A199" s="180"/>
      <c r="B199" s="180"/>
      <c r="C199" s="180"/>
      <c r="D199" s="180"/>
      <c r="E199" s="180"/>
      <c r="F199" s="180"/>
    </row>
    <row r="200" spans="1:6" ht="12.75">
      <c r="A200" s="180"/>
      <c r="B200" s="180"/>
      <c r="C200" s="180"/>
      <c r="D200" s="180"/>
      <c r="E200" s="180"/>
      <c r="F200" s="180"/>
    </row>
    <row r="201" spans="1:6" ht="12.75">
      <c r="A201" s="180"/>
      <c r="B201" s="180"/>
      <c r="C201" s="180"/>
      <c r="D201" s="180"/>
      <c r="E201" s="180"/>
      <c r="F201" s="180"/>
    </row>
    <row r="202" spans="1:6" ht="12.75">
      <c r="A202" s="180"/>
      <c r="B202" s="180"/>
      <c r="C202" s="180"/>
      <c r="D202" s="180"/>
      <c r="E202" s="180"/>
      <c r="F202" s="180"/>
    </row>
    <row r="203" spans="1:6" ht="12.75">
      <c r="A203" s="180"/>
      <c r="B203" s="180"/>
      <c r="C203" s="180"/>
      <c r="D203" s="180"/>
      <c r="E203" s="180"/>
      <c r="F203" s="180"/>
    </row>
    <row r="204" spans="1:6" ht="12.75">
      <c r="A204" s="180"/>
      <c r="B204" s="180"/>
      <c r="C204" s="180"/>
      <c r="D204" s="180"/>
      <c r="E204" s="180"/>
      <c r="F204" s="180"/>
    </row>
    <row r="205" spans="1:6" ht="12.75">
      <c r="A205" s="180"/>
      <c r="B205" s="180"/>
      <c r="C205" s="180"/>
      <c r="D205" s="180"/>
      <c r="E205" s="180"/>
      <c r="F205" s="180"/>
    </row>
    <row r="206" spans="1:6" ht="12.75">
      <c r="A206" s="180"/>
      <c r="B206" s="180"/>
      <c r="C206" s="180"/>
      <c r="D206" s="180"/>
      <c r="E206" s="180"/>
      <c r="F206" s="180"/>
    </row>
    <row r="207" spans="1:6" ht="12.75">
      <c r="A207" s="180"/>
      <c r="B207" s="180"/>
      <c r="C207" s="180"/>
      <c r="D207" s="180"/>
      <c r="E207" s="180"/>
      <c r="F207" s="180"/>
    </row>
    <row r="208" spans="1:6" ht="12.75">
      <c r="A208" s="180"/>
      <c r="B208" s="180"/>
      <c r="C208" s="180"/>
      <c r="D208" s="180"/>
      <c r="E208" s="180"/>
      <c r="F208" s="180"/>
    </row>
    <row r="209" spans="1:6" ht="12.75">
      <c r="A209" s="180"/>
      <c r="B209" s="180"/>
      <c r="C209" s="180"/>
      <c r="D209" s="180"/>
      <c r="E209" s="180"/>
      <c r="F209" s="180"/>
    </row>
    <row r="210" spans="1:6" ht="12.75">
      <c r="A210" s="180"/>
      <c r="B210" s="180"/>
      <c r="C210" s="180"/>
      <c r="D210" s="180"/>
      <c r="E210" s="180"/>
      <c r="F210" s="180"/>
    </row>
    <row r="211" spans="1:6" ht="12.75">
      <c r="A211" s="180"/>
      <c r="B211" s="180"/>
      <c r="C211" s="180"/>
      <c r="D211" s="180"/>
      <c r="E211" s="180"/>
      <c r="F211" s="180"/>
    </row>
    <row r="212" spans="1:6" ht="12.75">
      <c r="A212" s="180"/>
      <c r="B212" s="180"/>
      <c r="C212" s="180"/>
      <c r="D212" s="180"/>
      <c r="E212" s="180"/>
      <c r="F212" s="180"/>
    </row>
    <row r="213" spans="1:6" ht="12.75">
      <c r="A213" s="180"/>
      <c r="B213" s="180"/>
      <c r="C213" s="180"/>
      <c r="D213" s="180"/>
      <c r="E213" s="180"/>
      <c r="F213" s="180"/>
    </row>
    <row r="214" spans="1:6" ht="12.75">
      <c r="A214" s="180"/>
      <c r="B214" s="180"/>
      <c r="C214" s="180"/>
      <c r="D214" s="180"/>
      <c r="E214" s="180"/>
      <c r="F214" s="180"/>
    </row>
    <row r="215" spans="1:6" ht="12.75">
      <c r="A215" s="180"/>
      <c r="B215" s="180"/>
      <c r="C215" s="180"/>
      <c r="D215" s="180"/>
      <c r="E215" s="180"/>
      <c r="F215" s="180"/>
    </row>
    <row r="216" spans="1:6" ht="12.75">
      <c r="A216" s="180"/>
      <c r="B216" s="180"/>
      <c r="C216" s="180"/>
      <c r="D216" s="180"/>
      <c r="E216" s="180"/>
      <c r="F216" s="180"/>
    </row>
    <row r="217" spans="1:6" ht="12.75">
      <c r="A217" s="180"/>
      <c r="B217" s="180"/>
      <c r="C217" s="180"/>
      <c r="D217" s="180"/>
      <c r="E217" s="180"/>
      <c r="F217" s="180"/>
    </row>
    <row r="218" spans="1:6" ht="12.75">
      <c r="A218" s="180"/>
      <c r="B218" s="180"/>
      <c r="C218" s="180"/>
      <c r="D218" s="180"/>
      <c r="E218" s="180"/>
      <c r="F218" s="180"/>
    </row>
    <row r="219" spans="1:6" ht="12.75">
      <c r="A219" s="180"/>
      <c r="B219" s="180"/>
      <c r="C219" s="180"/>
      <c r="D219" s="180"/>
      <c r="E219" s="180"/>
      <c r="F219" s="180"/>
    </row>
    <row r="220" spans="1:6" ht="12.75">
      <c r="A220" s="180"/>
      <c r="B220" s="180"/>
      <c r="C220" s="180"/>
      <c r="D220" s="179"/>
      <c r="E220" s="179"/>
      <c r="F220" s="179"/>
    </row>
    <row r="221" spans="1:6" ht="12.75">
      <c r="A221" s="180"/>
      <c r="B221" s="180"/>
      <c r="C221" s="180"/>
      <c r="D221" s="179"/>
      <c r="E221" s="179"/>
      <c r="F221" s="179"/>
    </row>
    <row r="222" spans="1:6" ht="12.75">
      <c r="A222" s="180"/>
      <c r="B222" s="180"/>
      <c r="C222" s="180"/>
      <c r="D222" s="179"/>
      <c r="E222" s="179"/>
      <c r="F222" s="179"/>
    </row>
    <row r="223" spans="1:6" ht="12.75">
      <c r="A223" s="180"/>
      <c r="B223" s="180"/>
      <c r="C223" s="180"/>
      <c r="D223" s="179"/>
      <c r="E223" s="179"/>
      <c r="F223" s="179"/>
    </row>
    <row r="224" spans="1:6" ht="12.75">
      <c r="A224" s="180"/>
      <c r="B224" s="180"/>
      <c r="C224" s="180"/>
      <c r="D224" s="179"/>
      <c r="E224" s="179"/>
      <c r="F224" s="179"/>
    </row>
    <row r="225" spans="1:6" ht="12.75">
      <c r="A225" s="180"/>
      <c r="B225" s="180"/>
      <c r="C225" s="180"/>
      <c r="D225" s="179"/>
      <c r="E225" s="179"/>
      <c r="F225" s="179"/>
    </row>
    <row r="226" spans="1:6" ht="12.75">
      <c r="A226" s="180"/>
      <c r="B226" s="180"/>
      <c r="C226" s="180"/>
      <c r="D226" s="179"/>
      <c r="E226" s="179"/>
      <c r="F226" s="179"/>
    </row>
    <row r="227" spans="1:6" ht="12.75">
      <c r="A227" s="180"/>
      <c r="B227" s="180"/>
      <c r="C227" s="180"/>
      <c r="D227" s="179"/>
      <c r="E227" s="179"/>
      <c r="F227" s="179"/>
    </row>
    <row r="228" spans="1:6" ht="12.75">
      <c r="A228" s="180"/>
      <c r="B228" s="180"/>
      <c r="C228" s="180"/>
      <c r="D228" s="179"/>
      <c r="E228" s="179"/>
      <c r="F228" s="179"/>
    </row>
    <row r="229" spans="1:6" ht="12.75">
      <c r="A229" s="180"/>
      <c r="B229" s="180"/>
      <c r="C229" s="180"/>
      <c r="D229" s="179"/>
      <c r="E229" s="179"/>
      <c r="F229" s="179"/>
    </row>
    <row r="230" spans="1:6" ht="12.75">
      <c r="A230" s="180"/>
      <c r="B230" s="180"/>
      <c r="C230" s="180"/>
      <c r="D230" s="179"/>
      <c r="E230" s="179"/>
      <c r="F230" s="179"/>
    </row>
    <row r="231" spans="1:6" ht="12.75">
      <c r="A231" s="180"/>
      <c r="B231" s="180"/>
      <c r="C231" s="180"/>
      <c r="D231" s="179"/>
      <c r="E231" s="179"/>
      <c r="F231" s="179"/>
    </row>
    <row r="232" spans="1:6" ht="12.75">
      <c r="A232" s="180"/>
      <c r="B232" s="180"/>
      <c r="C232" s="180"/>
      <c r="D232" s="179"/>
      <c r="E232" s="179"/>
      <c r="F232" s="179"/>
    </row>
    <row r="233" spans="1:6" ht="12.75">
      <c r="A233" s="180"/>
      <c r="B233" s="180"/>
      <c r="C233" s="180"/>
      <c r="D233" s="179"/>
      <c r="E233" s="179"/>
      <c r="F233" s="179"/>
    </row>
    <row r="234" spans="1:3" ht="12.75">
      <c r="A234" s="180"/>
      <c r="B234" s="180"/>
      <c r="C234" s="180"/>
    </row>
    <row r="235" spans="1:3" ht="12.75">
      <c r="A235" s="180"/>
      <c r="B235" s="180"/>
      <c r="C235" s="180"/>
    </row>
    <row r="236" spans="1:3" ht="12.75">
      <c r="A236" s="180"/>
      <c r="B236" s="180"/>
      <c r="C236" s="180"/>
    </row>
    <row r="237" spans="1:3" ht="12.75">
      <c r="A237" s="180"/>
      <c r="B237" s="180"/>
      <c r="C237" s="180"/>
    </row>
    <row r="238" spans="1:3" ht="12.75">
      <c r="A238" s="180"/>
      <c r="B238" s="180"/>
      <c r="C238" s="180"/>
    </row>
    <row r="239" spans="1:3" ht="12.75">
      <c r="A239" s="180"/>
      <c r="B239" s="180"/>
      <c r="C239" s="180"/>
    </row>
    <row r="240" spans="1:3" ht="12.75">
      <c r="A240" s="180"/>
      <c r="B240" s="180"/>
      <c r="C240" s="180"/>
    </row>
    <row r="241" spans="1:3" ht="12.75">
      <c r="A241" s="180"/>
      <c r="B241" s="180"/>
      <c r="C241" s="180"/>
    </row>
    <row r="242" spans="1:3" ht="12.75">
      <c r="A242" s="180"/>
      <c r="B242" s="180"/>
      <c r="C242" s="180"/>
    </row>
    <row r="243" spans="1:3" ht="12.75">
      <c r="A243" s="180"/>
      <c r="B243" s="180"/>
      <c r="C243" s="180"/>
    </row>
    <row r="244" spans="1:3" ht="12.75">
      <c r="A244" s="180"/>
      <c r="B244" s="180"/>
      <c r="C244" s="180"/>
    </row>
    <row r="245" spans="1:3" ht="12.75">
      <c r="A245" s="180"/>
      <c r="B245" s="180"/>
      <c r="C245" s="180"/>
    </row>
    <row r="246" spans="1:3" ht="12.75">
      <c r="A246" s="180"/>
      <c r="B246" s="180"/>
      <c r="C246" s="180"/>
    </row>
    <row r="247" spans="1:3" ht="12.75">
      <c r="A247" s="180"/>
      <c r="B247" s="180"/>
      <c r="C247" s="180"/>
    </row>
    <row r="248" spans="1:3" ht="12.75">
      <c r="A248" s="180"/>
      <c r="B248" s="180"/>
      <c r="C248" s="180"/>
    </row>
    <row r="249" spans="1:3" ht="12.75">
      <c r="A249" s="180"/>
      <c r="B249" s="180"/>
      <c r="C249" s="180"/>
    </row>
    <row r="250" spans="1:3" ht="12.75">
      <c r="A250" s="180"/>
      <c r="B250" s="180"/>
      <c r="C250" s="180"/>
    </row>
    <row r="251" spans="1:3" ht="12.75">
      <c r="A251" s="180"/>
      <c r="B251" s="180"/>
      <c r="C251" s="180"/>
    </row>
    <row r="252" spans="1:3" ht="12.75">
      <c r="A252" s="180"/>
      <c r="B252" s="180"/>
      <c r="C252" s="180"/>
    </row>
    <row r="253" spans="1:3" ht="12.75">
      <c r="A253" s="180"/>
      <c r="B253" s="180"/>
      <c r="C253" s="180"/>
    </row>
    <row r="254" spans="1:3" ht="12.75">
      <c r="A254" s="180"/>
      <c r="B254" s="180"/>
      <c r="C254" s="180"/>
    </row>
    <row r="255" spans="1:3" ht="12.75">
      <c r="A255" s="180"/>
      <c r="B255" s="180"/>
      <c r="C255" s="180"/>
    </row>
    <row r="256" spans="1:3" ht="12.75">
      <c r="A256" s="180"/>
      <c r="B256" s="180"/>
      <c r="C256" s="180"/>
    </row>
    <row r="257" spans="1:3" ht="12.75">
      <c r="A257" s="180"/>
      <c r="B257" s="180"/>
      <c r="C257" s="180"/>
    </row>
    <row r="258" spans="1:3" ht="12.75">
      <c r="A258" s="180"/>
      <c r="B258" s="180"/>
      <c r="C258" s="180"/>
    </row>
    <row r="259" spans="1:3" ht="12.75">
      <c r="A259" s="180"/>
      <c r="B259" s="180"/>
      <c r="C259" s="180"/>
    </row>
    <row r="260" spans="1:3" ht="12.75">
      <c r="A260" s="180"/>
      <c r="B260" s="180"/>
      <c r="C260" s="180"/>
    </row>
    <row r="261" spans="1:3" ht="12.75">
      <c r="A261" s="180"/>
      <c r="B261" s="180"/>
      <c r="C261" s="180"/>
    </row>
    <row r="262" spans="1:3" ht="12.75">
      <c r="A262" s="180"/>
      <c r="B262" s="180"/>
      <c r="C262" s="180"/>
    </row>
    <row r="263" spans="1:3" ht="12.75">
      <c r="A263" s="180"/>
      <c r="B263" s="180"/>
      <c r="C263" s="180"/>
    </row>
    <row r="264" spans="1:3" ht="12.75">
      <c r="A264" s="180"/>
      <c r="B264" s="180"/>
      <c r="C264" s="180"/>
    </row>
    <row r="265" spans="1:3" ht="12.75">
      <c r="A265" s="180"/>
      <c r="B265" s="180"/>
      <c r="C265" s="180"/>
    </row>
    <row r="266" spans="1:3" ht="12.75">
      <c r="A266" s="180"/>
      <c r="B266" s="180"/>
      <c r="C266" s="180"/>
    </row>
    <row r="267" spans="1:3" ht="12.75">
      <c r="A267" s="180"/>
      <c r="B267" s="180"/>
      <c r="C267" s="180"/>
    </row>
    <row r="268" spans="1:3" ht="12.75">
      <c r="A268" s="180"/>
      <c r="B268" s="180"/>
      <c r="C268" s="180"/>
    </row>
    <row r="269" spans="1:3" ht="12.75">
      <c r="A269" s="180"/>
      <c r="B269" s="180"/>
      <c r="C269" s="180"/>
    </row>
    <row r="270" spans="1:3" ht="12.75">
      <c r="A270" s="180"/>
      <c r="B270" s="180"/>
      <c r="C270" s="180"/>
    </row>
    <row r="271" spans="1:3" ht="12.75">
      <c r="A271" s="180"/>
      <c r="B271" s="180"/>
      <c r="C271" s="180"/>
    </row>
    <row r="272" spans="1:3" ht="12.75">
      <c r="A272" s="180"/>
      <c r="B272" s="180"/>
      <c r="C272" s="180"/>
    </row>
    <row r="273" spans="1:3" ht="12.75">
      <c r="A273" s="180"/>
      <c r="B273" s="180"/>
      <c r="C273" s="180"/>
    </row>
    <row r="274" spans="1:3" ht="12.75">
      <c r="A274" s="180"/>
      <c r="B274" s="180"/>
      <c r="C274" s="180"/>
    </row>
    <row r="275" spans="1:3" ht="12.75">
      <c r="A275" s="180"/>
      <c r="B275" s="180"/>
      <c r="C275" s="180"/>
    </row>
    <row r="276" spans="1:3" ht="12.75">
      <c r="A276" s="180"/>
      <c r="B276" s="180"/>
      <c r="C276" s="180"/>
    </row>
    <row r="277" spans="1:3" ht="12.75">
      <c r="A277" s="180"/>
      <c r="B277" s="180"/>
      <c r="C277" s="180"/>
    </row>
    <row r="278" spans="1:3" ht="12.75">
      <c r="A278" s="180"/>
      <c r="B278" s="180"/>
      <c r="C278" s="180"/>
    </row>
    <row r="279" spans="1:3" ht="12.75">
      <c r="A279" s="180"/>
      <c r="B279" s="180"/>
      <c r="C279" s="180"/>
    </row>
    <row r="280" spans="1:3" ht="12.75">
      <c r="A280" s="180"/>
      <c r="B280" s="180"/>
      <c r="C280" s="180"/>
    </row>
    <row r="281" spans="1:3" ht="12.75">
      <c r="A281" s="180"/>
      <c r="B281" s="180"/>
      <c r="C281" s="180"/>
    </row>
    <row r="282" spans="1:3" ht="12.75">
      <c r="A282" s="180"/>
      <c r="B282" s="180"/>
      <c r="C282" s="180"/>
    </row>
    <row r="283" spans="1:3" ht="12.75">
      <c r="A283" s="180"/>
      <c r="B283" s="180"/>
      <c r="C283" s="180"/>
    </row>
    <row r="284" spans="1:3" ht="12.75">
      <c r="A284" s="180"/>
      <c r="B284" s="180"/>
      <c r="C284" s="180"/>
    </row>
    <row r="285" spans="1:3" ht="12.75">
      <c r="A285" s="180"/>
      <c r="B285" s="180"/>
      <c r="C285" s="180"/>
    </row>
    <row r="286" spans="1:3" ht="12.75">
      <c r="A286" s="180"/>
      <c r="B286" s="180"/>
      <c r="C286" s="180"/>
    </row>
    <row r="287" spans="1:3" ht="12.75">
      <c r="A287" s="180"/>
      <c r="B287" s="180"/>
      <c r="C287" s="180"/>
    </row>
    <row r="288" spans="1:3" ht="12.75">
      <c r="A288" s="180"/>
      <c r="B288" s="180"/>
      <c r="C288" s="180"/>
    </row>
    <row r="289" spans="1:3" ht="12.75">
      <c r="A289" s="180"/>
      <c r="B289" s="180"/>
      <c r="C289" s="180"/>
    </row>
    <row r="290" spans="1:3" ht="12.75">
      <c r="A290" s="180"/>
      <c r="B290" s="180"/>
      <c r="C290" s="180"/>
    </row>
    <row r="291" spans="1:3" ht="12.75">
      <c r="A291" s="180"/>
      <c r="B291" s="180"/>
      <c r="C291" s="180"/>
    </row>
    <row r="292" spans="1:3" ht="12.75">
      <c r="A292" s="180"/>
      <c r="B292" s="180"/>
      <c r="C292" s="180"/>
    </row>
    <row r="293" spans="1:3" ht="12.75">
      <c r="A293" s="180"/>
      <c r="B293" s="180"/>
      <c r="C293" s="180"/>
    </row>
    <row r="294" spans="1:3" ht="12.75">
      <c r="A294" s="180"/>
      <c r="B294" s="180"/>
      <c r="C294" s="180"/>
    </row>
    <row r="295" spans="1:3" ht="12.75">
      <c r="A295" s="180"/>
      <c r="B295" s="180"/>
      <c r="C295" s="180"/>
    </row>
    <row r="296" spans="1:3" ht="12.75">
      <c r="A296" s="180"/>
      <c r="B296" s="180"/>
      <c r="C296" s="180"/>
    </row>
    <row r="297" spans="1:3" ht="12.75">
      <c r="A297" s="180"/>
      <c r="B297" s="180"/>
      <c r="C297" s="180"/>
    </row>
    <row r="298" spans="1:3" ht="12.75">
      <c r="A298" s="180"/>
      <c r="B298" s="180"/>
      <c r="C298" s="180"/>
    </row>
    <row r="299" spans="1:3" ht="12.75">
      <c r="A299" s="180"/>
      <c r="B299" s="180"/>
      <c r="C299" s="180"/>
    </row>
    <row r="300" spans="1:3" ht="12.75">
      <c r="A300" s="180"/>
      <c r="B300" s="180"/>
      <c r="C300" s="180"/>
    </row>
    <row r="301" spans="1:3" ht="12.75">
      <c r="A301" s="180"/>
      <c r="B301" s="180"/>
      <c r="C301" s="180"/>
    </row>
    <row r="302" spans="1:3" ht="12.75">
      <c r="A302" s="180"/>
      <c r="B302" s="180"/>
      <c r="C302" s="180"/>
    </row>
    <row r="303" spans="1:3" ht="12.75">
      <c r="A303" s="180"/>
      <c r="B303" s="180"/>
      <c r="C303" s="180"/>
    </row>
    <row r="304" spans="1:3" ht="12.75">
      <c r="A304" s="180"/>
      <c r="B304" s="180"/>
      <c r="C304" s="180"/>
    </row>
    <row r="305" spans="1:3" ht="12.75">
      <c r="A305" s="180"/>
      <c r="B305" s="180"/>
      <c r="C305" s="180"/>
    </row>
    <row r="306" spans="1:3" ht="12.75">
      <c r="A306" s="180"/>
      <c r="B306" s="180"/>
      <c r="C306" s="180"/>
    </row>
    <row r="307" spans="1:3" ht="12.75">
      <c r="A307" s="180"/>
      <c r="B307" s="180"/>
      <c r="C307" s="180"/>
    </row>
    <row r="308" spans="1:3" ht="12.75">
      <c r="A308" s="180"/>
      <c r="B308" s="180"/>
      <c r="C308" s="180"/>
    </row>
    <row r="309" spans="1:3" ht="12.75">
      <c r="A309" s="180"/>
      <c r="B309" s="180"/>
      <c r="C309" s="180"/>
    </row>
    <row r="310" spans="1:3" ht="12.75">
      <c r="A310" s="180"/>
      <c r="B310" s="180"/>
      <c r="C310" s="180"/>
    </row>
    <row r="311" spans="1:3" ht="12.75">
      <c r="A311" s="180"/>
      <c r="B311" s="180"/>
      <c r="C311" s="180"/>
    </row>
    <row r="312" spans="1:3" ht="12.75">
      <c r="A312" s="180"/>
      <c r="B312" s="180"/>
      <c r="C312" s="180"/>
    </row>
    <row r="313" spans="1:3" ht="12.75">
      <c r="A313" s="180"/>
      <c r="B313" s="180"/>
      <c r="C313" s="180"/>
    </row>
    <row r="314" spans="1:3" ht="12.75">
      <c r="A314" s="180"/>
      <c r="B314" s="180"/>
      <c r="C314" s="180"/>
    </row>
    <row r="315" spans="1:3" ht="12.75">
      <c r="A315" s="180"/>
      <c r="B315" s="180"/>
      <c r="C315" s="180"/>
    </row>
    <row r="316" spans="1:3" ht="12.75">
      <c r="A316" s="180"/>
      <c r="B316" s="180"/>
      <c r="C316" s="180"/>
    </row>
    <row r="317" spans="1:3" ht="12.75">
      <c r="A317" s="180"/>
      <c r="B317" s="180"/>
      <c r="C317" s="180"/>
    </row>
    <row r="318" spans="1:3" ht="12.75">
      <c r="A318" s="180"/>
      <c r="B318" s="180"/>
      <c r="C318" s="180"/>
    </row>
    <row r="319" spans="1:3" ht="12.75">
      <c r="A319" s="180"/>
      <c r="B319" s="180"/>
      <c r="C319" s="180"/>
    </row>
    <row r="320" spans="1:3" ht="12.75">
      <c r="A320" s="180"/>
      <c r="B320" s="180"/>
      <c r="C320" s="180"/>
    </row>
    <row r="321" spans="1:3" ht="12.75">
      <c r="A321" s="180"/>
      <c r="B321" s="180"/>
      <c r="C321" s="180"/>
    </row>
    <row r="322" spans="1:3" ht="12.75">
      <c r="A322" s="180"/>
      <c r="B322" s="180"/>
      <c r="C322" s="180"/>
    </row>
    <row r="323" spans="1:3" ht="12.75">
      <c r="A323" s="180"/>
      <c r="B323" s="180"/>
      <c r="C323" s="180"/>
    </row>
    <row r="324" spans="1:3" ht="12.75">
      <c r="A324" s="180"/>
      <c r="B324" s="180"/>
      <c r="C324" s="180"/>
    </row>
    <row r="325" spans="1:3" ht="12.75">
      <c r="A325" s="180"/>
      <c r="B325" s="180"/>
      <c r="C325" s="180"/>
    </row>
    <row r="326" spans="1:3" ht="12.75">
      <c r="A326" s="180"/>
      <c r="B326" s="180"/>
      <c r="C326" s="180"/>
    </row>
    <row r="327" spans="1:3" ht="12.75">
      <c r="A327" s="180"/>
      <c r="B327" s="180"/>
      <c r="C327" s="180"/>
    </row>
    <row r="328" spans="1:3" ht="12.75">
      <c r="A328" s="180"/>
      <c r="B328" s="180"/>
      <c r="C328" s="180"/>
    </row>
    <row r="329" spans="1:3" ht="12.75">
      <c r="A329" s="180"/>
      <c r="B329" s="180"/>
      <c r="C329" s="180"/>
    </row>
    <row r="330" spans="1:3" ht="12.75">
      <c r="A330" s="180"/>
      <c r="B330" s="180"/>
      <c r="C330" s="180"/>
    </row>
    <row r="331" spans="1:3" ht="12.75">
      <c r="A331" s="180"/>
      <c r="B331" s="180"/>
      <c r="C331" s="180"/>
    </row>
    <row r="332" spans="1:3" ht="12.75">
      <c r="A332" s="180"/>
      <c r="B332" s="180"/>
      <c r="C332" s="180"/>
    </row>
    <row r="333" spans="1:3" ht="12.75">
      <c r="A333" s="180"/>
      <c r="B333" s="180"/>
      <c r="C333" s="180"/>
    </row>
    <row r="334" spans="1:3" ht="12.75">
      <c r="A334" s="180"/>
      <c r="B334" s="180"/>
      <c r="C334" s="180"/>
    </row>
    <row r="335" spans="1:3" ht="12.75">
      <c r="A335" s="180"/>
      <c r="B335" s="180"/>
      <c r="C335" s="180"/>
    </row>
    <row r="336" spans="1:3" ht="12.75">
      <c r="A336" s="180"/>
      <c r="B336" s="180"/>
      <c r="C336" s="180"/>
    </row>
    <row r="337" spans="1:3" ht="12.75">
      <c r="A337" s="180"/>
      <c r="B337" s="180"/>
      <c r="C337" s="180"/>
    </row>
    <row r="338" spans="1:3" ht="12.75">
      <c r="A338" s="180"/>
      <c r="B338" s="180"/>
      <c r="C338" s="180"/>
    </row>
    <row r="339" spans="1:3" ht="12.75">
      <c r="A339" s="180"/>
      <c r="B339" s="180"/>
      <c r="C339" s="180"/>
    </row>
    <row r="340" spans="1:3" ht="12.75">
      <c r="A340" s="180"/>
      <c r="B340" s="180"/>
      <c r="C340" s="180"/>
    </row>
    <row r="341" spans="1:3" ht="12.75">
      <c r="A341" s="180"/>
      <c r="B341" s="180"/>
      <c r="C341" s="180"/>
    </row>
    <row r="342" spans="1:3" ht="12.75">
      <c r="A342" s="180"/>
      <c r="B342" s="180"/>
      <c r="C342" s="180"/>
    </row>
    <row r="343" spans="1:3" ht="12.75">
      <c r="A343" s="180"/>
      <c r="B343" s="180"/>
      <c r="C343" s="180"/>
    </row>
    <row r="344" spans="1:3" ht="12.75">
      <c r="A344" s="180"/>
      <c r="B344" s="180"/>
      <c r="C344" s="180"/>
    </row>
    <row r="345" spans="1:3" ht="12.75">
      <c r="A345" s="180"/>
      <c r="B345" s="180"/>
      <c r="C345" s="180"/>
    </row>
    <row r="346" spans="1:3" ht="12.75">
      <c r="A346" s="180"/>
      <c r="B346" s="180"/>
      <c r="C346" s="180"/>
    </row>
    <row r="347" spans="1:3" ht="12.75">
      <c r="A347" s="180"/>
      <c r="B347" s="180"/>
      <c r="C347" s="180"/>
    </row>
    <row r="348" spans="1:3" ht="12.75">
      <c r="A348" s="180"/>
      <c r="B348" s="180"/>
      <c r="C348" s="180"/>
    </row>
    <row r="349" spans="1:3" ht="12.75">
      <c r="A349" s="180"/>
      <c r="B349" s="180"/>
      <c r="C349" s="180"/>
    </row>
    <row r="350" spans="1:3" ht="12.75">
      <c r="A350" s="180"/>
      <c r="B350" s="180"/>
      <c r="C350" s="180"/>
    </row>
    <row r="351" spans="1:3" ht="12.75">
      <c r="A351" s="180"/>
      <c r="B351" s="180"/>
      <c r="C351" s="180"/>
    </row>
    <row r="352" spans="1:3" ht="12.75">
      <c r="A352" s="180"/>
      <c r="B352" s="180"/>
      <c r="C352" s="180"/>
    </row>
    <row r="353" spans="1:3" ht="12.75">
      <c r="A353" s="180"/>
      <c r="B353" s="180"/>
      <c r="C353" s="180"/>
    </row>
    <row r="354" spans="1:3" ht="12.75">
      <c r="A354" s="180"/>
      <c r="B354" s="180"/>
      <c r="C354" s="180"/>
    </row>
    <row r="355" spans="1:3" ht="12.75">
      <c r="A355" s="180"/>
      <c r="B355" s="180"/>
      <c r="C355" s="180"/>
    </row>
    <row r="356" spans="1:3" ht="12.75">
      <c r="A356" s="180"/>
      <c r="B356" s="180"/>
      <c r="C356" s="180"/>
    </row>
    <row r="357" spans="1:3" ht="12.75">
      <c r="A357" s="180"/>
      <c r="B357" s="180"/>
      <c r="C357" s="180"/>
    </row>
    <row r="358" spans="1:3" ht="12.75">
      <c r="A358" s="180"/>
      <c r="B358" s="180"/>
      <c r="C358" s="180"/>
    </row>
    <row r="359" spans="1:3" ht="12.75">
      <c r="A359" s="180"/>
      <c r="B359" s="180"/>
      <c r="C359" s="180"/>
    </row>
    <row r="360" spans="1:3" ht="12.75">
      <c r="A360" s="180"/>
      <c r="B360" s="180"/>
      <c r="C360" s="180"/>
    </row>
    <row r="361" spans="1:3" ht="12.75">
      <c r="A361" s="180"/>
      <c r="B361" s="180"/>
      <c r="C361" s="180"/>
    </row>
    <row r="362" spans="1:3" ht="12.75">
      <c r="A362" s="180"/>
      <c r="B362" s="180"/>
      <c r="C362" s="180"/>
    </row>
    <row r="363" spans="1:3" ht="12.75">
      <c r="A363" s="180"/>
      <c r="B363" s="180"/>
      <c r="C363" s="180"/>
    </row>
    <row r="364" spans="1:3" ht="12.75">
      <c r="A364" s="180"/>
      <c r="B364" s="180"/>
      <c r="C364" s="180"/>
    </row>
    <row r="365" spans="1:3" ht="12.75">
      <c r="A365" s="180"/>
      <c r="B365" s="180"/>
      <c r="C365" s="180"/>
    </row>
    <row r="366" spans="1:3" ht="12.75">
      <c r="A366" s="180"/>
      <c r="B366" s="180"/>
      <c r="C366" s="180"/>
    </row>
    <row r="367" spans="1:3" ht="12.75">
      <c r="A367" s="180"/>
      <c r="B367" s="180"/>
      <c r="C367" s="180"/>
    </row>
    <row r="368" spans="1:3" ht="12.75">
      <c r="A368" s="180"/>
      <c r="B368" s="180"/>
      <c r="C368" s="180"/>
    </row>
    <row r="369" spans="1:3" ht="12.75">
      <c r="A369" s="180"/>
      <c r="B369" s="180"/>
      <c r="C369" s="180"/>
    </row>
    <row r="370" spans="1:3" ht="12.75">
      <c r="A370" s="180"/>
      <c r="B370" s="180"/>
      <c r="C370" s="180"/>
    </row>
    <row r="371" spans="1:3" ht="12.75">
      <c r="A371" s="180"/>
      <c r="B371" s="180"/>
      <c r="C371" s="180"/>
    </row>
    <row r="372" spans="1:3" ht="12.75">
      <c r="A372" s="180"/>
      <c r="B372" s="180"/>
      <c r="C372" s="180"/>
    </row>
    <row r="373" spans="1:3" ht="12.75">
      <c r="A373" s="180"/>
      <c r="B373" s="180"/>
      <c r="C373" s="180"/>
    </row>
    <row r="374" spans="1:3" ht="12.75">
      <c r="A374" s="180"/>
      <c r="B374" s="180"/>
      <c r="C374" s="180"/>
    </row>
    <row r="375" spans="1:3" ht="12.75">
      <c r="A375" s="180"/>
      <c r="B375" s="180"/>
      <c r="C375" s="180"/>
    </row>
    <row r="376" spans="1:3" ht="12.75">
      <c r="A376" s="180"/>
      <c r="B376" s="180"/>
      <c r="C376" s="180"/>
    </row>
    <row r="377" spans="1:3" ht="12.75">
      <c r="A377" s="180"/>
      <c r="B377" s="180"/>
      <c r="C377" s="180"/>
    </row>
    <row r="378" spans="1:3" ht="12.75">
      <c r="A378" s="180"/>
      <c r="B378" s="180"/>
      <c r="C378" s="180"/>
    </row>
    <row r="379" spans="1:3" ht="12.75">
      <c r="A379" s="180"/>
      <c r="B379" s="180"/>
      <c r="C379" s="180"/>
    </row>
    <row r="380" spans="1:3" ht="12.75">
      <c r="A380" s="180"/>
      <c r="B380" s="180"/>
      <c r="C380" s="180"/>
    </row>
    <row r="381" spans="1:3" ht="12.75">
      <c r="A381" s="180"/>
      <c r="B381" s="180"/>
      <c r="C381" s="180"/>
    </row>
    <row r="382" spans="1:3" ht="12.75">
      <c r="A382" s="180"/>
      <c r="B382" s="180"/>
      <c r="C382" s="180"/>
    </row>
    <row r="383" spans="1:3" ht="12.75">
      <c r="A383" s="180"/>
      <c r="B383" s="180"/>
      <c r="C383" s="180"/>
    </row>
    <row r="384" spans="1:3" ht="12.75">
      <c r="A384" s="180"/>
      <c r="B384" s="180"/>
      <c r="C384" s="180"/>
    </row>
    <row r="385" spans="1:3" ht="12.75">
      <c r="A385" s="180"/>
      <c r="B385" s="180"/>
      <c r="C385" s="180"/>
    </row>
    <row r="386" spans="1:3" ht="12.75">
      <c r="A386" s="180"/>
      <c r="B386" s="180"/>
      <c r="C386" s="180"/>
    </row>
    <row r="387" spans="1:3" ht="12.75">
      <c r="A387" s="180"/>
      <c r="B387" s="180"/>
      <c r="C387" s="180"/>
    </row>
    <row r="388" spans="1:3" ht="12.75">
      <c r="A388" s="180"/>
      <c r="B388" s="180"/>
      <c r="C388" s="180"/>
    </row>
    <row r="389" spans="1:3" ht="12.75">
      <c r="A389" s="180"/>
      <c r="B389" s="180"/>
      <c r="C389" s="180"/>
    </row>
    <row r="390" spans="1:3" ht="12.75">
      <c r="A390" s="180"/>
      <c r="B390" s="180"/>
      <c r="C390" s="180"/>
    </row>
    <row r="391" spans="1:3" ht="12.75">
      <c r="A391" s="180"/>
      <c r="B391" s="180"/>
      <c r="C391" s="180"/>
    </row>
    <row r="392" spans="1:3" ht="12.75">
      <c r="A392" s="180"/>
      <c r="B392" s="180"/>
      <c r="C392" s="180"/>
    </row>
    <row r="393" spans="1:3" ht="12.75">
      <c r="A393" s="180"/>
      <c r="B393" s="180"/>
      <c r="C393" s="180"/>
    </row>
    <row r="394" spans="1:3" ht="12.75">
      <c r="A394" s="180"/>
      <c r="B394" s="180"/>
      <c r="C394" s="180"/>
    </row>
    <row r="395" spans="1:3" ht="12.75">
      <c r="A395" s="180"/>
      <c r="B395" s="180"/>
      <c r="C395" s="180"/>
    </row>
    <row r="396" spans="1:3" ht="12.75">
      <c r="A396" s="180"/>
      <c r="B396" s="180"/>
      <c r="C396" s="180"/>
    </row>
    <row r="397" spans="1:3" ht="12.75">
      <c r="A397" s="180"/>
      <c r="B397" s="180"/>
      <c r="C397" s="180"/>
    </row>
    <row r="398" spans="1:3" ht="12.75">
      <c r="A398" s="180"/>
      <c r="B398" s="180"/>
      <c r="C398" s="180"/>
    </row>
    <row r="399" spans="1:3" ht="12.75">
      <c r="A399" s="180"/>
      <c r="B399" s="180"/>
      <c r="C399" s="180"/>
    </row>
    <row r="400" spans="1:3" ht="12.75">
      <c r="A400" s="180"/>
      <c r="B400" s="180"/>
      <c r="C400" s="180"/>
    </row>
    <row r="401" spans="1:3" ht="12.75">
      <c r="A401" s="180"/>
      <c r="B401" s="180"/>
      <c r="C401" s="180"/>
    </row>
    <row r="402" spans="1:3" ht="12.75">
      <c r="A402" s="180"/>
      <c r="B402" s="180"/>
      <c r="C402" s="180"/>
    </row>
    <row r="403" spans="1:3" ht="12.75">
      <c r="A403" s="180"/>
      <c r="B403" s="180"/>
      <c r="C403" s="180"/>
    </row>
    <row r="404" spans="1:3" ht="12.75">
      <c r="A404" s="180"/>
      <c r="B404" s="180"/>
      <c r="C404" s="180"/>
    </row>
    <row r="405" spans="1:3" ht="12.75">
      <c r="A405" s="180"/>
      <c r="B405" s="180"/>
      <c r="C405" s="180"/>
    </row>
    <row r="406" spans="1:3" ht="12.75">
      <c r="A406" s="180"/>
      <c r="B406" s="180"/>
      <c r="C406" s="180"/>
    </row>
    <row r="407" spans="1:3" ht="12.75">
      <c r="A407" s="180"/>
      <c r="B407" s="180"/>
      <c r="C407" s="180"/>
    </row>
    <row r="408" spans="1:3" ht="12.75">
      <c r="A408" s="180"/>
      <c r="B408" s="180"/>
      <c r="C408" s="180"/>
    </row>
    <row r="409" spans="1:3" ht="12.75">
      <c r="A409" s="180"/>
      <c r="B409" s="180"/>
      <c r="C409" s="180"/>
    </row>
    <row r="410" spans="1:3" ht="12.75">
      <c r="A410" s="180"/>
      <c r="B410" s="180"/>
      <c r="C410" s="180"/>
    </row>
    <row r="411" spans="1:3" ht="12.75">
      <c r="A411" s="180"/>
      <c r="B411" s="180"/>
      <c r="C411" s="180"/>
    </row>
    <row r="412" spans="1:3" ht="12.75">
      <c r="A412" s="180"/>
      <c r="B412" s="180"/>
      <c r="C412" s="180"/>
    </row>
    <row r="413" spans="1:3" ht="12.75">
      <c r="A413" s="180"/>
      <c r="B413" s="180"/>
      <c r="C413" s="180"/>
    </row>
    <row r="414" spans="1:3" ht="12.75">
      <c r="A414" s="180"/>
      <c r="B414" s="180"/>
      <c r="C414" s="180"/>
    </row>
    <row r="415" spans="1:3" ht="12.75">
      <c r="A415" s="180"/>
      <c r="B415" s="180"/>
      <c r="C415" s="180"/>
    </row>
    <row r="416" spans="1:3" ht="12.75">
      <c r="A416" s="180"/>
      <c r="B416" s="180"/>
      <c r="C416" s="180"/>
    </row>
    <row r="417" spans="1:3" ht="12.75">
      <c r="A417" s="180"/>
      <c r="B417" s="180"/>
      <c r="C417" s="180"/>
    </row>
    <row r="418" spans="1:3" ht="12.75">
      <c r="A418" s="180"/>
      <c r="B418" s="180"/>
      <c r="C418" s="180"/>
    </row>
    <row r="419" spans="1:3" ht="12.75">
      <c r="A419" s="180"/>
      <c r="B419" s="180"/>
      <c r="C419" s="180"/>
    </row>
    <row r="420" spans="1:3" ht="12.75">
      <c r="A420" s="180"/>
      <c r="B420" s="180"/>
      <c r="C420" s="180"/>
    </row>
    <row r="421" spans="1:3" ht="12.75">
      <c r="A421" s="180"/>
      <c r="B421" s="180"/>
      <c r="C421" s="180"/>
    </row>
    <row r="422" spans="1:3" ht="12.75">
      <c r="A422" s="180"/>
      <c r="B422" s="180"/>
      <c r="C422" s="180"/>
    </row>
    <row r="423" spans="1:3" ht="12.75">
      <c r="A423" s="180"/>
      <c r="B423" s="180"/>
      <c r="C423" s="180"/>
    </row>
    <row r="424" spans="1:3" ht="12.75">
      <c r="A424" s="180"/>
      <c r="B424" s="180"/>
      <c r="C424" s="180"/>
    </row>
    <row r="425" spans="1:3" ht="12.75">
      <c r="A425" s="180"/>
      <c r="B425" s="180"/>
      <c r="C425" s="180"/>
    </row>
    <row r="426" spans="1:3" ht="12.75">
      <c r="A426" s="180"/>
      <c r="B426" s="180"/>
      <c r="C426" s="180"/>
    </row>
    <row r="427" spans="1:3" ht="12.75">
      <c r="A427" s="180"/>
      <c r="B427" s="180"/>
      <c r="C427" s="180"/>
    </row>
    <row r="428" spans="1:3" ht="12.75">
      <c r="A428" s="180"/>
      <c r="B428" s="180"/>
      <c r="C428" s="180"/>
    </row>
    <row r="429" spans="1:3" ht="12.75">
      <c r="A429" s="180"/>
      <c r="B429" s="180"/>
      <c r="C429" s="180"/>
    </row>
    <row r="430" spans="1:3" ht="12.75">
      <c r="A430" s="180"/>
      <c r="B430" s="180"/>
      <c r="C430" s="180"/>
    </row>
    <row r="431" spans="1:3" ht="12.75">
      <c r="A431" s="180"/>
      <c r="B431" s="180"/>
      <c r="C431" s="180"/>
    </row>
    <row r="432" spans="1:3" ht="12.75">
      <c r="A432" s="180"/>
      <c r="B432" s="180"/>
      <c r="C432" s="180"/>
    </row>
    <row r="433" spans="1:3" ht="12.75">
      <c r="A433" s="180"/>
      <c r="B433" s="180"/>
      <c r="C433" s="180"/>
    </row>
    <row r="434" spans="1:3" ht="12.75">
      <c r="A434" s="180"/>
      <c r="B434" s="180"/>
      <c r="C434" s="180"/>
    </row>
    <row r="435" spans="1:3" ht="12.75">
      <c r="A435" s="180"/>
      <c r="B435" s="180"/>
      <c r="C435" s="180"/>
    </row>
    <row r="436" spans="1:3" ht="12.75">
      <c r="A436" s="180"/>
      <c r="B436" s="180"/>
      <c r="C436" s="180"/>
    </row>
    <row r="437" spans="1:3" ht="12.75">
      <c r="A437" s="180"/>
      <c r="B437" s="180"/>
      <c r="C437" s="180"/>
    </row>
    <row r="438" spans="1:3" ht="12.75">
      <c r="A438" s="180"/>
      <c r="B438" s="180"/>
      <c r="C438" s="180"/>
    </row>
    <row r="439" spans="1:3" ht="12.75">
      <c r="A439" s="180"/>
      <c r="B439" s="180"/>
      <c r="C439" s="180"/>
    </row>
  </sheetData>
  <sheetProtection/>
  <mergeCells count="16">
    <mergeCell ref="A168:B168"/>
    <mergeCell ref="A150:B150"/>
    <mergeCell ref="A162:B162"/>
    <mergeCell ref="A166:B166"/>
    <mergeCell ref="A167:B167"/>
    <mergeCell ref="A1:D1"/>
    <mergeCell ref="A3:C3"/>
    <mergeCell ref="A11:B11"/>
    <mergeCell ref="A31:B31"/>
    <mergeCell ref="A53:B53"/>
    <mergeCell ref="A128:B128"/>
    <mergeCell ref="A20:B20"/>
    <mergeCell ref="A71:B71"/>
    <mergeCell ref="A83:B83"/>
    <mergeCell ref="A93:B93"/>
    <mergeCell ref="A108:B108"/>
  </mergeCells>
  <printOptions/>
  <pageMargins left="0.7874015748031497" right="0.7874015748031497" top="0.5905511811023623" bottom="0.7874015748031497" header="0.5118110236220472" footer="0.5118110236220472"/>
  <pageSetup fitToHeight="0"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M77"/>
  <sheetViews>
    <sheetView workbookViewId="0" topLeftCell="A58">
      <selection activeCell="A74" sqref="A74:K74"/>
    </sheetView>
  </sheetViews>
  <sheetFormatPr defaultColWidth="9.00390625" defaultRowHeight="12.75"/>
  <cols>
    <col min="1" max="1" width="4.875" style="0" customWidth="1"/>
    <col min="2" max="3" width="6.125" style="0" customWidth="1"/>
    <col min="4" max="4" width="5.375" style="0" customWidth="1"/>
    <col min="5" max="5" width="6.375" style="0" customWidth="1"/>
    <col min="6" max="6" width="35.625" style="0" customWidth="1"/>
    <col min="7" max="7" width="11.375" style="0" customWidth="1"/>
    <col min="8" max="8" width="11.50390625" style="0" customWidth="1"/>
    <col min="9" max="9" width="17.50390625" style="0" customWidth="1"/>
    <col min="14" max="14" width="8.625" style="0" customWidth="1"/>
  </cols>
  <sheetData>
    <row r="1" spans="1:5" ht="39.75" customHeight="1" thickBot="1">
      <c r="A1" s="41" t="s">
        <v>153</v>
      </c>
      <c r="B1" s="42"/>
      <c r="C1" s="42"/>
      <c r="D1" s="42"/>
      <c r="E1" s="42"/>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4.25" customHeight="1">
      <c r="A3" s="643">
        <v>525</v>
      </c>
      <c r="B3" s="314">
        <v>4329</v>
      </c>
      <c r="C3" s="314">
        <v>5132</v>
      </c>
      <c r="D3" s="314">
        <v>25</v>
      </c>
      <c r="E3" s="314">
        <v>13011</v>
      </c>
      <c r="F3" s="2" t="s">
        <v>14</v>
      </c>
      <c r="G3" s="77">
        <v>0</v>
      </c>
      <c r="H3" s="77">
        <v>2.2</v>
      </c>
      <c r="I3" s="77">
        <v>2.19</v>
      </c>
      <c r="J3" s="77">
        <v>0</v>
      </c>
      <c r="K3" s="509">
        <f aca="true" t="shared" si="0" ref="K3:K16">I3/H3%</f>
        <v>99.54545454545453</v>
      </c>
    </row>
    <row r="4" spans="1:11" ht="14.25" customHeight="1">
      <c r="A4" s="444">
        <v>525</v>
      </c>
      <c r="B4" s="24">
        <v>4329</v>
      </c>
      <c r="C4" s="24">
        <v>5136</v>
      </c>
      <c r="D4" s="206">
        <v>25</v>
      </c>
      <c r="E4" s="24">
        <v>13011</v>
      </c>
      <c r="F4" s="2" t="s">
        <v>115</v>
      </c>
      <c r="G4" s="77">
        <v>0</v>
      </c>
      <c r="H4" s="77">
        <v>14.7</v>
      </c>
      <c r="I4" s="77">
        <v>14.7</v>
      </c>
      <c r="J4" s="77">
        <v>0</v>
      </c>
      <c r="K4" s="509">
        <f t="shared" si="0"/>
        <v>100</v>
      </c>
    </row>
    <row r="5" spans="1:11" ht="14.25" customHeight="1">
      <c r="A5" s="444">
        <v>525</v>
      </c>
      <c r="B5" s="24">
        <v>4329</v>
      </c>
      <c r="C5" s="24">
        <v>5139</v>
      </c>
      <c r="D5" s="206">
        <v>25</v>
      </c>
      <c r="E5" s="24">
        <v>13011</v>
      </c>
      <c r="F5" s="2" t="s">
        <v>166</v>
      </c>
      <c r="G5" s="77">
        <v>0</v>
      </c>
      <c r="H5" s="77">
        <v>21</v>
      </c>
      <c r="I5" s="77">
        <v>21</v>
      </c>
      <c r="J5" s="77">
        <v>0</v>
      </c>
      <c r="K5" s="509">
        <f t="shared" si="0"/>
        <v>100</v>
      </c>
    </row>
    <row r="6" spans="1:11" ht="14.25" customHeight="1">
      <c r="A6" s="444">
        <v>525</v>
      </c>
      <c r="B6" s="24">
        <v>4329</v>
      </c>
      <c r="C6" s="24">
        <v>5151</v>
      </c>
      <c r="D6" s="206">
        <v>25</v>
      </c>
      <c r="E6" s="24">
        <v>13011</v>
      </c>
      <c r="F6" s="2" t="s">
        <v>112</v>
      </c>
      <c r="G6" s="77">
        <v>0</v>
      </c>
      <c r="H6" s="77">
        <v>14.4</v>
      </c>
      <c r="I6" s="77">
        <v>14.4</v>
      </c>
      <c r="J6" s="77">
        <v>0</v>
      </c>
      <c r="K6" s="509">
        <f t="shared" si="0"/>
        <v>99.99999999999999</v>
      </c>
    </row>
    <row r="7" spans="1:11" ht="14.25" customHeight="1">
      <c r="A7" s="444">
        <v>525</v>
      </c>
      <c r="B7" s="24">
        <v>4329</v>
      </c>
      <c r="C7" s="24">
        <v>5152</v>
      </c>
      <c r="D7" s="206">
        <v>25</v>
      </c>
      <c r="E7" s="24">
        <v>13011</v>
      </c>
      <c r="F7" s="2" t="s">
        <v>113</v>
      </c>
      <c r="G7" s="77">
        <v>0</v>
      </c>
      <c r="H7" s="77">
        <v>78</v>
      </c>
      <c r="I7" s="77">
        <v>78</v>
      </c>
      <c r="J7" s="77">
        <v>0</v>
      </c>
      <c r="K7" s="509">
        <f t="shared" si="0"/>
        <v>100</v>
      </c>
    </row>
    <row r="8" spans="1:11" ht="14.25" customHeight="1">
      <c r="A8" s="444">
        <v>525</v>
      </c>
      <c r="B8" s="24">
        <v>4329</v>
      </c>
      <c r="C8" s="24">
        <v>5154</v>
      </c>
      <c r="D8" s="206">
        <v>25</v>
      </c>
      <c r="E8" s="24">
        <v>13011</v>
      </c>
      <c r="F8" s="2" t="s">
        <v>114</v>
      </c>
      <c r="G8" s="77">
        <v>0</v>
      </c>
      <c r="H8" s="77">
        <v>88.8</v>
      </c>
      <c r="I8" s="77">
        <v>88.8</v>
      </c>
      <c r="J8" s="77">
        <v>0</v>
      </c>
      <c r="K8" s="509">
        <f t="shared" si="0"/>
        <v>100</v>
      </c>
    </row>
    <row r="9" spans="1:11" ht="14.25" customHeight="1">
      <c r="A9" s="444">
        <v>525</v>
      </c>
      <c r="B9" s="24">
        <v>4329</v>
      </c>
      <c r="C9" s="24">
        <v>5156</v>
      </c>
      <c r="D9" s="206">
        <v>25</v>
      </c>
      <c r="E9" s="24">
        <v>13011</v>
      </c>
      <c r="F9" s="18" t="s">
        <v>62</v>
      </c>
      <c r="G9" s="77">
        <v>0</v>
      </c>
      <c r="H9" s="77">
        <v>12.2</v>
      </c>
      <c r="I9" s="77">
        <v>12.2</v>
      </c>
      <c r="J9" s="77">
        <v>0</v>
      </c>
      <c r="K9" s="509">
        <f t="shared" si="0"/>
        <v>100</v>
      </c>
    </row>
    <row r="10" spans="1:11" ht="14.25" customHeight="1">
      <c r="A10" s="444">
        <v>525</v>
      </c>
      <c r="B10" s="24">
        <v>4329</v>
      </c>
      <c r="C10" s="24">
        <v>5161</v>
      </c>
      <c r="D10" s="206">
        <v>25</v>
      </c>
      <c r="E10" s="24">
        <v>13011</v>
      </c>
      <c r="F10" s="2" t="s">
        <v>75</v>
      </c>
      <c r="G10" s="77">
        <v>0</v>
      </c>
      <c r="H10" s="77">
        <v>9.5</v>
      </c>
      <c r="I10" s="77">
        <v>9.5</v>
      </c>
      <c r="J10" s="77">
        <v>0</v>
      </c>
      <c r="K10" s="509">
        <f t="shared" si="0"/>
        <v>100</v>
      </c>
    </row>
    <row r="11" spans="1:11" ht="14.25" customHeight="1">
      <c r="A11" s="444">
        <v>525</v>
      </c>
      <c r="B11" s="24">
        <v>4329</v>
      </c>
      <c r="C11" s="24">
        <v>5162</v>
      </c>
      <c r="D11" s="206">
        <v>25</v>
      </c>
      <c r="E11" s="24">
        <v>13011</v>
      </c>
      <c r="F11" s="2" t="s">
        <v>60</v>
      </c>
      <c r="G11" s="77">
        <v>0</v>
      </c>
      <c r="H11" s="77">
        <v>31.6</v>
      </c>
      <c r="I11" s="77">
        <v>31.6</v>
      </c>
      <c r="J11" s="77">
        <v>0</v>
      </c>
      <c r="K11" s="509">
        <f t="shared" si="0"/>
        <v>100</v>
      </c>
    </row>
    <row r="12" spans="1:11" ht="14.25" customHeight="1">
      <c r="A12" s="444">
        <v>525</v>
      </c>
      <c r="B12" s="24">
        <v>4339</v>
      </c>
      <c r="C12" s="24">
        <v>5132</v>
      </c>
      <c r="D12" s="206">
        <v>25</v>
      </c>
      <c r="E12" s="24">
        <v>13015</v>
      </c>
      <c r="F12" s="2" t="s">
        <v>14</v>
      </c>
      <c r="G12" s="77">
        <v>0</v>
      </c>
      <c r="H12" s="77">
        <v>5</v>
      </c>
      <c r="I12" s="77">
        <v>5</v>
      </c>
      <c r="J12" s="77">
        <v>0</v>
      </c>
      <c r="K12" s="509">
        <f t="shared" si="0"/>
        <v>100</v>
      </c>
    </row>
    <row r="13" spans="1:11" ht="14.25" customHeight="1">
      <c r="A13" s="444">
        <v>525</v>
      </c>
      <c r="B13" s="24">
        <v>4339</v>
      </c>
      <c r="C13" s="24">
        <v>5136</v>
      </c>
      <c r="D13" s="206">
        <v>25</v>
      </c>
      <c r="E13" s="24">
        <v>13015</v>
      </c>
      <c r="F13" s="2" t="s">
        <v>115</v>
      </c>
      <c r="G13" s="77">
        <v>0</v>
      </c>
      <c r="H13" s="77">
        <v>3</v>
      </c>
      <c r="I13" s="77">
        <v>3</v>
      </c>
      <c r="J13" s="77">
        <v>0</v>
      </c>
      <c r="K13" s="509">
        <f t="shared" si="0"/>
        <v>100</v>
      </c>
    </row>
    <row r="14" spans="1:11" ht="14.25" customHeight="1">
      <c r="A14" s="444">
        <v>525</v>
      </c>
      <c r="B14" s="24">
        <v>4339</v>
      </c>
      <c r="C14" s="24">
        <v>5137</v>
      </c>
      <c r="D14" s="206">
        <v>25</v>
      </c>
      <c r="E14" s="24">
        <v>13015</v>
      </c>
      <c r="F14" s="2" t="s">
        <v>61</v>
      </c>
      <c r="G14" s="77">
        <v>0</v>
      </c>
      <c r="H14" s="77">
        <v>5</v>
      </c>
      <c r="I14" s="77">
        <v>5</v>
      </c>
      <c r="J14" s="77">
        <v>0</v>
      </c>
      <c r="K14" s="509">
        <f t="shared" si="0"/>
        <v>100</v>
      </c>
    </row>
    <row r="15" spans="1:11" ht="14.25" customHeight="1">
      <c r="A15" s="444">
        <v>525</v>
      </c>
      <c r="B15" s="24">
        <v>4339</v>
      </c>
      <c r="C15" s="24">
        <v>5139</v>
      </c>
      <c r="D15" s="206">
        <v>25</v>
      </c>
      <c r="E15" s="24">
        <v>13015</v>
      </c>
      <c r="F15" s="2" t="s">
        <v>166</v>
      </c>
      <c r="G15" s="77">
        <v>0</v>
      </c>
      <c r="H15" s="77">
        <v>9</v>
      </c>
      <c r="I15" s="77">
        <v>9</v>
      </c>
      <c r="J15" s="77">
        <v>0</v>
      </c>
      <c r="K15" s="509">
        <f t="shared" si="0"/>
        <v>100</v>
      </c>
    </row>
    <row r="16" spans="1:11" ht="14.25" customHeight="1">
      <c r="A16" s="444">
        <v>525</v>
      </c>
      <c r="B16" s="24">
        <v>4339</v>
      </c>
      <c r="C16" s="24">
        <v>5156</v>
      </c>
      <c r="D16" s="206">
        <v>25</v>
      </c>
      <c r="E16" s="24">
        <v>13015</v>
      </c>
      <c r="F16" s="206" t="s">
        <v>62</v>
      </c>
      <c r="G16" s="77">
        <v>0</v>
      </c>
      <c r="H16" s="77">
        <v>5</v>
      </c>
      <c r="I16" s="77">
        <v>5</v>
      </c>
      <c r="J16" s="77">
        <v>0</v>
      </c>
      <c r="K16" s="509">
        <f t="shared" si="0"/>
        <v>100</v>
      </c>
    </row>
    <row r="17" spans="1:13" ht="14.25" customHeight="1">
      <c r="A17" s="444">
        <v>525</v>
      </c>
      <c r="B17" s="24">
        <v>4339</v>
      </c>
      <c r="C17" s="24">
        <v>5151</v>
      </c>
      <c r="D17" s="206">
        <v>25</v>
      </c>
      <c r="E17" s="24">
        <v>13010</v>
      </c>
      <c r="F17" s="2" t="s">
        <v>112</v>
      </c>
      <c r="G17" s="77">
        <v>0</v>
      </c>
      <c r="H17" s="77">
        <v>1.2</v>
      </c>
      <c r="I17" s="77">
        <v>1.2</v>
      </c>
      <c r="J17" s="77">
        <v>0</v>
      </c>
      <c r="K17" s="509">
        <f aca="true" t="shared" si="1" ref="K17:K24">I17/H17%</f>
        <v>100</v>
      </c>
      <c r="L17" s="21"/>
      <c r="M17" s="21"/>
    </row>
    <row r="18" spans="1:13" ht="14.25" customHeight="1">
      <c r="A18" s="444">
        <v>525</v>
      </c>
      <c r="B18" s="24">
        <v>4339</v>
      </c>
      <c r="C18" s="24">
        <v>5152</v>
      </c>
      <c r="D18" s="206">
        <v>25</v>
      </c>
      <c r="E18" s="24">
        <v>13010</v>
      </c>
      <c r="F18" s="2" t="s">
        <v>113</v>
      </c>
      <c r="G18" s="77">
        <v>0</v>
      </c>
      <c r="H18" s="77">
        <v>6.5</v>
      </c>
      <c r="I18" s="77">
        <v>6.5</v>
      </c>
      <c r="J18" s="77">
        <v>0</v>
      </c>
      <c r="K18" s="509">
        <f t="shared" si="1"/>
        <v>100</v>
      </c>
      <c r="L18" s="21"/>
      <c r="M18" s="21"/>
    </row>
    <row r="19" spans="1:13" ht="14.25" customHeight="1">
      <c r="A19" s="444">
        <v>525</v>
      </c>
      <c r="B19" s="24">
        <v>4339</v>
      </c>
      <c r="C19" s="24">
        <v>5154</v>
      </c>
      <c r="D19" s="206">
        <v>25</v>
      </c>
      <c r="E19" s="24">
        <v>13010</v>
      </c>
      <c r="F19" s="2" t="s">
        <v>114</v>
      </c>
      <c r="G19" s="77">
        <v>0</v>
      </c>
      <c r="H19" s="77">
        <v>7.4</v>
      </c>
      <c r="I19" s="77">
        <v>7.4</v>
      </c>
      <c r="J19" s="77">
        <v>0</v>
      </c>
      <c r="K19" s="509">
        <f t="shared" si="1"/>
        <v>99.99999999999999</v>
      </c>
      <c r="L19" s="21"/>
      <c r="M19" s="21"/>
    </row>
    <row r="20" spans="1:13" ht="14.25" customHeight="1">
      <c r="A20" s="444">
        <v>525</v>
      </c>
      <c r="B20" s="24">
        <v>4339</v>
      </c>
      <c r="C20" s="24">
        <v>5156</v>
      </c>
      <c r="D20" s="206">
        <v>25</v>
      </c>
      <c r="E20" s="24">
        <v>13010</v>
      </c>
      <c r="F20" s="18" t="s">
        <v>62</v>
      </c>
      <c r="G20" s="77">
        <v>0</v>
      </c>
      <c r="H20" s="77">
        <v>0.9</v>
      </c>
      <c r="I20" s="77">
        <v>0.9</v>
      </c>
      <c r="J20" s="77">
        <v>0</v>
      </c>
      <c r="K20" s="509">
        <f t="shared" si="1"/>
        <v>99.99999999999999</v>
      </c>
      <c r="L20" s="21"/>
      <c r="M20" s="21"/>
    </row>
    <row r="21" spans="1:13" ht="14.25" customHeight="1">
      <c r="A21" s="444">
        <v>525</v>
      </c>
      <c r="B21" s="24">
        <v>4339</v>
      </c>
      <c r="C21" s="24">
        <v>5161</v>
      </c>
      <c r="D21" s="206">
        <v>25</v>
      </c>
      <c r="E21" s="24">
        <v>13010</v>
      </c>
      <c r="F21" s="2" t="s">
        <v>75</v>
      </c>
      <c r="G21" s="77">
        <v>0</v>
      </c>
      <c r="H21" s="77">
        <v>0.8</v>
      </c>
      <c r="I21" s="77">
        <v>0.8</v>
      </c>
      <c r="J21" s="77">
        <v>0</v>
      </c>
      <c r="K21" s="509">
        <f t="shared" si="1"/>
        <v>100</v>
      </c>
      <c r="L21" s="21"/>
      <c r="M21" s="21"/>
    </row>
    <row r="22" spans="1:13" ht="14.25" customHeight="1">
      <c r="A22" s="444">
        <v>525</v>
      </c>
      <c r="B22" s="24">
        <v>4339</v>
      </c>
      <c r="C22" s="24">
        <v>5162</v>
      </c>
      <c r="D22" s="206">
        <v>25</v>
      </c>
      <c r="E22" s="24">
        <v>13010</v>
      </c>
      <c r="F22" s="2" t="s">
        <v>60</v>
      </c>
      <c r="G22" s="77">
        <v>0</v>
      </c>
      <c r="H22" s="77">
        <v>2.6</v>
      </c>
      <c r="I22" s="77">
        <v>2.6</v>
      </c>
      <c r="J22" s="77">
        <v>0</v>
      </c>
      <c r="K22" s="509">
        <f t="shared" si="1"/>
        <v>100</v>
      </c>
      <c r="L22" s="21"/>
      <c r="M22" s="21"/>
    </row>
    <row r="23" spans="1:13" ht="14.25" customHeight="1">
      <c r="A23" s="444">
        <v>925</v>
      </c>
      <c r="B23" s="24">
        <v>6171</v>
      </c>
      <c r="C23" s="24">
        <v>5123</v>
      </c>
      <c r="D23" s="206">
        <v>25</v>
      </c>
      <c r="E23" s="24">
        <v>0</v>
      </c>
      <c r="F23" s="24" t="s">
        <v>583</v>
      </c>
      <c r="G23" s="77">
        <v>30</v>
      </c>
      <c r="H23" s="77">
        <v>15</v>
      </c>
      <c r="I23" s="77">
        <v>0</v>
      </c>
      <c r="J23" s="77">
        <v>0</v>
      </c>
      <c r="K23" s="509">
        <f t="shared" si="1"/>
        <v>0</v>
      </c>
      <c r="L23" s="21"/>
      <c r="M23" s="21"/>
    </row>
    <row r="24" spans="1:11" ht="12.75">
      <c r="A24" s="644">
        <v>925</v>
      </c>
      <c r="B24" s="2">
        <v>6171</v>
      </c>
      <c r="C24" s="2">
        <v>5131</v>
      </c>
      <c r="D24" s="18">
        <v>25</v>
      </c>
      <c r="E24" s="2">
        <v>0</v>
      </c>
      <c r="F24" s="2" t="s">
        <v>162</v>
      </c>
      <c r="G24" s="62">
        <v>20</v>
      </c>
      <c r="H24" s="62">
        <v>20</v>
      </c>
      <c r="I24" s="62">
        <v>5.45</v>
      </c>
      <c r="J24" s="246">
        <f aca="true" t="shared" si="2" ref="J24:J39">I24/G24%</f>
        <v>27.25</v>
      </c>
      <c r="K24" s="509">
        <f t="shared" si="1"/>
        <v>27.25</v>
      </c>
    </row>
    <row r="25" spans="1:11" ht="12.75">
      <c r="A25" s="644">
        <v>925</v>
      </c>
      <c r="B25" s="2">
        <v>6171</v>
      </c>
      <c r="C25" s="2">
        <v>5132</v>
      </c>
      <c r="D25" s="18">
        <v>25</v>
      </c>
      <c r="E25" s="2">
        <v>0</v>
      </c>
      <c r="F25" s="2" t="s">
        <v>14</v>
      </c>
      <c r="G25" s="62">
        <v>20</v>
      </c>
      <c r="H25" s="62">
        <v>35</v>
      </c>
      <c r="I25" s="77">
        <v>28.15</v>
      </c>
      <c r="J25" s="246">
        <f t="shared" si="2"/>
        <v>140.74999999999997</v>
      </c>
      <c r="K25" s="509">
        <f aca="true" t="shared" si="3" ref="K25:K39">I25/H25%</f>
        <v>80.42857142857143</v>
      </c>
    </row>
    <row r="26" spans="1:11" ht="12.75">
      <c r="A26" s="645">
        <v>925</v>
      </c>
      <c r="B26" s="2">
        <v>6171</v>
      </c>
      <c r="C26" s="2">
        <v>5133</v>
      </c>
      <c r="D26" s="17">
        <v>25</v>
      </c>
      <c r="E26" s="2">
        <v>0</v>
      </c>
      <c r="F26" s="2" t="s">
        <v>26</v>
      </c>
      <c r="G26" s="62">
        <v>15</v>
      </c>
      <c r="H26" s="62">
        <v>15</v>
      </c>
      <c r="I26" s="77">
        <v>2.62</v>
      </c>
      <c r="J26" s="246">
        <f t="shared" si="2"/>
        <v>17.46666666666667</v>
      </c>
      <c r="K26" s="509">
        <f t="shared" si="3"/>
        <v>17.46666666666667</v>
      </c>
    </row>
    <row r="27" spans="1:11" ht="12.75">
      <c r="A27" s="645">
        <v>925</v>
      </c>
      <c r="B27" s="2">
        <v>6171</v>
      </c>
      <c r="C27" s="2">
        <v>5134</v>
      </c>
      <c r="D27" s="17">
        <v>25</v>
      </c>
      <c r="E27" s="2">
        <v>0</v>
      </c>
      <c r="F27" s="2" t="s">
        <v>145</v>
      </c>
      <c r="G27" s="62">
        <v>30</v>
      </c>
      <c r="H27" s="62">
        <v>30</v>
      </c>
      <c r="I27" s="77">
        <v>27.95</v>
      </c>
      <c r="J27" s="246">
        <f t="shared" si="2"/>
        <v>93.16666666666667</v>
      </c>
      <c r="K27" s="509">
        <f t="shared" si="3"/>
        <v>93.16666666666667</v>
      </c>
    </row>
    <row r="28" spans="1:11" ht="12.75">
      <c r="A28" s="645">
        <v>925</v>
      </c>
      <c r="B28" s="2">
        <v>6171</v>
      </c>
      <c r="C28" s="2">
        <v>5136</v>
      </c>
      <c r="D28" s="17">
        <v>25</v>
      </c>
      <c r="E28" s="2">
        <v>0</v>
      </c>
      <c r="F28" s="2" t="s">
        <v>115</v>
      </c>
      <c r="G28" s="62">
        <v>250</v>
      </c>
      <c r="H28" s="62">
        <v>250</v>
      </c>
      <c r="I28" s="77">
        <v>65.95</v>
      </c>
      <c r="J28" s="246">
        <f t="shared" si="2"/>
        <v>26.380000000000003</v>
      </c>
      <c r="K28" s="509">
        <f t="shared" si="3"/>
        <v>26.380000000000003</v>
      </c>
    </row>
    <row r="29" spans="1:11" ht="12.75">
      <c r="A29" s="645">
        <v>925</v>
      </c>
      <c r="B29" s="2">
        <v>6171</v>
      </c>
      <c r="C29" s="2">
        <v>5137</v>
      </c>
      <c r="D29" s="17">
        <v>25</v>
      </c>
      <c r="E29" s="2">
        <v>0</v>
      </c>
      <c r="F29" s="2" t="s">
        <v>61</v>
      </c>
      <c r="G29" s="62">
        <v>315</v>
      </c>
      <c r="H29" s="62">
        <v>610.4</v>
      </c>
      <c r="I29" s="77">
        <v>506.46</v>
      </c>
      <c r="J29" s="246">
        <f t="shared" si="2"/>
        <v>160.78095238095239</v>
      </c>
      <c r="K29" s="509">
        <f t="shared" si="3"/>
        <v>82.97182175622542</v>
      </c>
    </row>
    <row r="30" spans="1:11" ht="12.75">
      <c r="A30" s="645">
        <v>925</v>
      </c>
      <c r="B30" s="2">
        <v>6171</v>
      </c>
      <c r="C30" s="2">
        <v>5139</v>
      </c>
      <c r="D30" s="17">
        <v>25</v>
      </c>
      <c r="E30" s="2">
        <v>0</v>
      </c>
      <c r="F30" s="2" t="s">
        <v>166</v>
      </c>
      <c r="G30" s="62">
        <v>1320</v>
      </c>
      <c r="H30" s="62">
        <v>1370</v>
      </c>
      <c r="I30" s="77">
        <v>1219.95</v>
      </c>
      <c r="J30" s="246">
        <f t="shared" si="2"/>
        <v>92.42045454545456</v>
      </c>
      <c r="K30" s="509">
        <f t="shared" si="3"/>
        <v>89.04744525547446</v>
      </c>
    </row>
    <row r="31" spans="1:11" ht="12.75">
      <c r="A31" s="645">
        <v>925</v>
      </c>
      <c r="B31" s="2">
        <v>6171</v>
      </c>
      <c r="C31" s="2">
        <v>5151</v>
      </c>
      <c r="D31" s="17">
        <v>25</v>
      </c>
      <c r="E31" s="2">
        <v>0</v>
      </c>
      <c r="F31" s="2" t="s">
        <v>112</v>
      </c>
      <c r="G31" s="62">
        <v>500</v>
      </c>
      <c r="H31" s="62">
        <v>500</v>
      </c>
      <c r="I31" s="77">
        <v>351.86</v>
      </c>
      <c r="J31" s="77">
        <f t="shared" si="2"/>
        <v>70.372</v>
      </c>
      <c r="K31" s="509">
        <f t="shared" si="3"/>
        <v>70.372</v>
      </c>
    </row>
    <row r="32" spans="1:11" ht="12.75">
      <c r="A32" s="645">
        <v>925</v>
      </c>
      <c r="B32" s="2">
        <v>6171</v>
      </c>
      <c r="C32" s="2">
        <v>5152</v>
      </c>
      <c r="D32" s="17">
        <v>25</v>
      </c>
      <c r="E32" s="2">
        <v>0</v>
      </c>
      <c r="F32" s="2" t="s">
        <v>113</v>
      </c>
      <c r="G32" s="62">
        <v>1700</v>
      </c>
      <c r="H32" s="62">
        <v>1550</v>
      </c>
      <c r="I32" s="62">
        <v>1502.63</v>
      </c>
      <c r="J32" s="246">
        <f t="shared" si="2"/>
        <v>88.39</v>
      </c>
      <c r="K32" s="509">
        <f t="shared" si="3"/>
        <v>96.94387096774194</v>
      </c>
    </row>
    <row r="33" spans="1:11" ht="12.75">
      <c r="A33" s="645">
        <v>925</v>
      </c>
      <c r="B33" s="2">
        <v>6171</v>
      </c>
      <c r="C33" s="2">
        <v>5154</v>
      </c>
      <c r="D33" s="17">
        <v>25</v>
      </c>
      <c r="E33" s="2">
        <v>0</v>
      </c>
      <c r="F33" s="2" t="s">
        <v>114</v>
      </c>
      <c r="G33" s="62">
        <v>2400</v>
      </c>
      <c r="H33" s="62">
        <v>2375</v>
      </c>
      <c r="I33" s="62">
        <v>1740.12</v>
      </c>
      <c r="J33" s="246">
        <f t="shared" si="2"/>
        <v>72.505</v>
      </c>
      <c r="K33" s="509">
        <f t="shared" si="3"/>
        <v>73.26821052631578</v>
      </c>
    </row>
    <row r="34" spans="1:11" ht="12.75">
      <c r="A34" s="644">
        <v>925</v>
      </c>
      <c r="B34" s="2">
        <v>6171</v>
      </c>
      <c r="C34" s="2">
        <v>5161</v>
      </c>
      <c r="D34" s="18">
        <v>25</v>
      </c>
      <c r="E34" s="2">
        <v>0</v>
      </c>
      <c r="F34" s="2" t="s">
        <v>75</v>
      </c>
      <c r="G34" s="62">
        <v>570</v>
      </c>
      <c r="H34" s="62">
        <v>470</v>
      </c>
      <c r="I34" s="62">
        <v>440.21</v>
      </c>
      <c r="J34" s="246">
        <f t="shared" si="2"/>
        <v>77.2298245614035</v>
      </c>
      <c r="K34" s="509">
        <f t="shared" si="3"/>
        <v>93.66170212765957</v>
      </c>
    </row>
    <row r="35" spans="1:11" ht="12.75">
      <c r="A35" s="645">
        <v>925</v>
      </c>
      <c r="B35" s="2">
        <v>6171</v>
      </c>
      <c r="C35" s="2">
        <v>5162</v>
      </c>
      <c r="D35" s="17">
        <v>25</v>
      </c>
      <c r="E35" s="2">
        <v>0</v>
      </c>
      <c r="F35" s="2" t="s">
        <v>60</v>
      </c>
      <c r="G35" s="62">
        <v>1040</v>
      </c>
      <c r="H35" s="62">
        <v>760</v>
      </c>
      <c r="I35" s="62">
        <v>643.81</v>
      </c>
      <c r="J35" s="246">
        <f t="shared" si="2"/>
        <v>61.904807692307685</v>
      </c>
      <c r="K35" s="509">
        <f t="shared" si="3"/>
        <v>84.71184210526316</v>
      </c>
    </row>
    <row r="36" spans="1:11" ht="12.75">
      <c r="A36" s="644">
        <v>925</v>
      </c>
      <c r="B36" s="2">
        <v>6171</v>
      </c>
      <c r="C36" s="2">
        <v>5164</v>
      </c>
      <c r="D36" s="18">
        <v>25</v>
      </c>
      <c r="E36" s="2">
        <v>0</v>
      </c>
      <c r="F36" s="2" t="s">
        <v>53</v>
      </c>
      <c r="G36" s="62">
        <v>5</v>
      </c>
      <c r="H36" s="62">
        <v>5</v>
      </c>
      <c r="I36" s="62">
        <v>4.93</v>
      </c>
      <c r="J36" s="246">
        <f t="shared" si="2"/>
        <v>98.6</v>
      </c>
      <c r="K36" s="509">
        <f t="shared" si="3"/>
        <v>98.6</v>
      </c>
    </row>
    <row r="37" spans="1:11" ht="12.75">
      <c r="A37" s="644">
        <v>925</v>
      </c>
      <c r="B37" s="2">
        <v>6171</v>
      </c>
      <c r="C37" s="2">
        <v>5169</v>
      </c>
      <c r="D37" s="18">
        <v>25</v>
      </c>
      <c r="E37" s="2">
        <v>0</v>
      </c>
      <c r="F37" s="2" t="s">
        <v>24</v>
      </c>
      <c r="G37" s="62">
        <v>1800</v>
      </c>
      <c r="H37" s="62">
        <v>1925</v>
      </c>
      <c r="I37" s="62">
        <v>1757.89</v>
      </c>
      <c r="J37" s="246">
        <f t="shared" si="2"/>
        <v>97.66055555555556</v>
      </c>
      <c r="K37" s="509">
        <f t="shared" si="3"/>
        <v>91.31896103896105</v>
      </c>
    </row>
    <row r="38" spans="1:11" ht="12.75">
      <c r="A38" s="644">
        <v>925</v>
      </c>
      <c r="B38" s="2">
        <v>6171</v>
      </c>
      <c r="C38" s="2">
        <v>5171</v>
      </c>
      <c r="D38" s="18">
        <v>25</v>
      </c>
      <c r="E38" s="2">
        <v>0</v>
      </c>
      <c r="F38" s="2" t="s">
        <v>13</v>
      </c>
      <c r="G38" s="62">
        <v>1985</v>
      </c>
      <c r="H38" s="77">
        <v>1735</v>
      </c>
      <c r="I38" s="77">
        <v>1474.72</v>
      </c>
      <c r="J38" s="77">
        <f t="shared" si="2"/>
        <v>74.29319899244332</v>
      </c>
      <c r="K38" s="527">
        <f t="shared" si="3"/>
        <v>84.99827089337175</v>
      </c>
    </row>
    <row r="39" spans="1:13" ht="13.5" thickBot="1">
      <c r="A39" s="39" t="s">
        <v>276</v>
      </c>
      <c r="B39" s="38"/>
      <c r="C39" s="38"/>
      <c r="D39" s="38"/>
      <c r="E39" s="38"/>
      <c r="F39" s="38"/>
      <c r="G39" s="60">
        <f>SUM(G3:G38)</f>
        <v>12000</v>
      </c>
      <c r="H39" s="60">
        <f>SUM(H3:H38)</f>
        <v>11984.2</v>
      </c>
      <c r="I39" s="60">
        <f>SUM(I3:I38)</f>
        <v>10091.49</v>
      </c>
      <c r="J39" s="651">
        <f t="shared" si="2"/>
        <v>84.09575</v>
      </c>
      <c r="K39" s="652">
        <f t="shared" si="3"/>
        <v>84.20662205236894</v>
      </c>
      <c r="M39" s="21"/>
    </row>
    <row r="40" spans="1:9" ht="17.25" customHeight="1">
      <c r="A40" s="13"/>
      <c r="B40" s="15"/>
      <c r="C40" s="15"/>
      <c r="D40" s="15"/>
      <c r="E40" s="15"/>
      <c r="F40" s="15"/>
      <c r="G40" s="16"/>
      <c r="H40" s="16"/>
      <c r="I40" s="16"/>
    </row>
    <row r="41" spans="1:11" ht="12.75">
      <c r="A41" s="46" t="s">
        <v>604</v>
      </c>
      <c r="B41" s="23"/>
      <c r="C41" s="23"/>
      <c r="D41" s="23"/>
      <c r="E41" s="23"/>
      <c r="F41" s="23"/>
      <c r="G41" s="66"/>
      <c r="H41" s="66"/>
      <c r="I41" s="66"/>
      <c r="J41" s="21"/>
      <c r="K41" s="21"/>
    </row>
    <row r="42" spans="1:11" ht="18" customHeight="1">
      <c r="A42" s="769" t="s">
        <v>713</v>
      </c>
      <c r="B42" s="769"/>
      <c r="C42" s="769"/>
      <c r="D42" s="769"/>
      <c r="E42" s="769"/>
      <c r="F42" s="769"/>
      <c r="G42" s="769"/>
      <c r="H42" s="769"/>
      <c r="I42" s="769"/>
      <c r="J42" s="769"/>
      <c r="K42" s="769"/>
    </row>
    <row r="43" spans="1:11" ht="12" customHeight="1">
      <c r="A43" s="591"/>
      <c r="B43" s="23"/>
      <c r="C43" s="23"/>
      <c r="D43" s="23"/>
      <c r="E43" s="23"/>
      <c r="F43" s="23"/>
      <c r="G43" s="66"/>
      <c r="H43" s="66"/>
      <c r="I43" s="66"/>
      <c r="J43" s="21"/>
      <c r="K43" s="21"/>
    </row>
    <row r="44" spans="1:11" ht="12.75">
      <c r="A44" s="46" t="s">
        <v>131</v>
      </c>
      <c r="B44" s="23"/>
      <c r="C44" s="23"/>
      <c r="D44" s="23"/>
      <c r="E44" s="23"/>
      <c r="F44" s="23"/>
      <c r="G44" s="66"/>
      <c r="H44" s="66"/>
      <c r="I44" s="66"/>
      <c r="J44" s="21"/>
      <c r="K44" s="21"/>
    </row>
    <row r="45" spans="1:11" ht="41.25" customHeight="1">
      <c r="A45" s="725" t="s">
        <v>649</v>
      </c>
      <c r="B45" s="742"/>
      <c r="C45" s="742"/>
      <c r="D45" s="742"/>
      <c r="E45" s="742"/>
      <c r="F45" s="742"/>
      <c r="G45" s="742"/>
      <c r="H45" s="715"/>
      <c r="I45" s="715"/>
      <c r="J45" s="715"/>
      <c r="K45" s="715"/>
    </row>
    <row r="46" spans="1:11" ht="64.5" customHeight="1">
      <c r="A46" s="725" t="s">
        <v>806</v>
      </c>
      <c r="B46" s="742"/>
      <c r="C46" s="742"/>
      <c r="D46" s="742"/>
      <c r="E46" s="742"/>
      <c r="F46" s="742"/>
      <c r="G46" s="742"/>
      <c r="H46" s="715"/>
      <c r="I46" s="715"/>
      <c r="J46" s="715"/>
      <c r="K46" s="715"/>
    </row>
    <row r="47" spans="1:11" ht="78.75" customHeight="1">
      <c r="A47" s="725" t="s">
        <v>1030</v>
      </c>
      <c r="B47" s="742"/>
      <c r="C47" s="742"/>
      <c r="D47" s="742"/>
      <c r="E47" s="742"/>
      <c r="F47" s="742"/>
      <c r="G47" s="742"/>
      <c r="H47" s="715"/>
      <c r="I47" s="715"/>
      <c r="J47" s="715"/>
      <c r="K47" s="715"/>
    </row>
    <row r="48" spans="1:11" ht="15.75" customHeight="1">
      <c r="A48" s="47"/>
      <c r="B48" s="59"/>
      <c r="C48" s="59"/>
      <c r="D48" s="59"/>
      <c r="E48" s="59"/>
      <c r="F48" s="59"/>
      <c r="G48" s="59"/>
      <c r="H48" s="301"/>
      <c r="I48" s="301"/>
      <c r="J48" s="301"/>
      <c r="K48" s="301"/>
    </row>
    <row r="49" spans="1:11" ht="14.25" customHeight="1" thickBot="1">
      <c r="A49" s="54" t="s">
        <v>176</v>
      </c>
      <c r="B49" s="21"/>
      <c r="C49" s="21"/>
      <c r="D49" s="21"/>
      <c r="E49" s="21"/>
      <c r="F49" s="21"/>
      <c r="G49" s="21"/>
      <c r="H49" s="21"/>
      <c r="I49" s="21"/>
      <c r="J49" s="21"/>
      <c r="K49" s="21"/>
    </row>
    <row r="50" spans="1:11" ht="14.25" customHeight="1" thickBot="1">
      <c r="A50" s="327" t="s">
        <v>224</v>
      </c>
      <c r="B50" s="328" t="s">
        <v>225</v>
      </c>
      <c r="C50" s="328" t="s">
        <v>34</v>
      </c>
      <c r="D50" s="328" t="s">
        <v>269</v>
      </c>
      <c r="E50" s="328" t="s">
        <v>270</v>
      </c>
      <c r="F50" s="328" t="s">
        <v>271</v>
      </c>
      <c r="G50" s="209" t="s">
        <v>241</v>
      </c>
      <c r="H50" s="209" t="s">
        <v>242</v>
      </c>
      <c r="I50" s="209" t="s">
        <v>243</v>
      </c>
      <c r="J50" s="209" t="s">
        <v>244</v>
      </c>
      <c r="K50" s="209" t="s">
        <v>245</v>
      </c>
    </row>
    <row r="51" spans="1:11" ht="12.75">
      <c r="A51" s="92">
        <v>725</v>
      </c>
      <c r="B51" s="92">
        <v>5512</v>
      </c>
      <c r="C51" s="92">
        <v>5139</v>
      </c>
      <c r="D51" s="92">
        <v>25</v>
      </c>
      <c r="E51" s="92">
        <v>0</v>
      </c>
      <c r="F51" s="92" t="s">
        <v>166</v>
      </c>
      <c r="G51" s="77">
        <v>2</v>
      </c>
      <c r="H51" s="77">
        <v>2</v>
      </c>
      <c r="I51" s="77">
        <v>0</v>
      </c>
      <c r="J51" s="77">
        <f>I51/G51%</f>
        <v>0</v>
      </c>
      <c r="K51" s="77">
        <f>I51/H51%</f>
        <v>0</v>
      </c>
    </row>
    <row r="52" spans="1:11" ht="12.75">
      <c r="A52" s="24">
        <v>725</v>
      </c>
      <c r="B52" s="24">
        <v>5512</v>
      </c>
      <c r="C52" s="24">
        <v>5169</v>
      </c>
      <c r="D52" s="24">
        <v>25</v>
      </c>
      <c r="E52" s="24">
        <v>0</v>
      </c>
      <c r="F52" s="24" t="s">
        <v>24</v>
      </c>
      <c r="G52" s="77">
        <v>160</v>
      </c>
      <c r="H52" s="77">
        <v>160</v>
      </c>
      <c r="I52" s="77">
        <v>154.88</v>
      </c>
      <c r="J52" s="77">
        <f>I52/G52%</f>
        <v>96.8</v>
      </c>
      <c r="K52" s="77">
        <f>I52/H52%</f>
        <v>96.8</v>
      </c>
    </row>
    <row r="53" spans="1:11" ht="14.25" customHeight="1" thickBot="1">
      <c r="A53" s="24">
        <v>725</v>
      </c>
      <c r="B53" s="24">
        <v>5512</v>
      </c>
      <c r="C53" s="24">
        <v>5171</v>
      </c>
      <c r="D53" s="24">
        <v>25</v>
      </c>
      <c r="E53" s="24">
        <v>0</v>
      </c>
      <c r="F53" s="24" t="s">
        <v>13</v>
      </c>
      <c r="G53" s="77">
        <v>2</v>
      </c>
      <c r="H53" s="77">
        <v>2</v>
      </c>
      <c r="I53" s="77">
        <v>2</v>
      </c>
      <c r="J53" s="294">
        <f>I53/G53%</f>
        <v>100</v>
      </c>
      <c r="K53" s="294">
        <f>I53/H53%</f>
        <v>100</v>
      </c>
    </row>
    <row r="54" spans="1:11" ht="13.5" thickBot="1">
      <c r="A54" s="264" t="s">
        <v>276</v>
      </c>
      <c r="B54" s="332"/>
      <c r="C54" s="332"/>
      <c r="D54" s="332"/>
      <c r="E54" s="332"/>
      <c r="F54" s="332"/>
      <c r="G54" s="64">
        <f>SUM(G51:G53)</f>
        <v>164</v>
      </c>
      <c r="H54" s="64">
        <f>SUM(H51:H53)</f>
        <v>164</v>
      </c>
      <c r="I54" s="64">
        <f>SUM(I51:I53)</f>
        <v>156.88</v>
      </c>
      <c r="J54" s="333">
        <f>I54/G54%</f>
        <v>95.65853658536585</v>
      </c>
      <c r="K54" s="334">
        <f>I54/H54%</f>
        <v>95.65853658536585</v>
      </c>
    </row>
    <row r="55" spans="1:11" ht="16.5" customHeight="1">
      <c r="A55" s="43"/>
      <c r="B55" s="23"/>
      <c r="C55" s="23"/>
      <c r="D55" s="23"/>
      <c r="E55" s="23"/>
      <c r="F55" s="23"/>
      <c r="G55" s="66"/>
      <c r="H55" s="66"/>
      <c r="I55" s="66"/>
      <c r="J55" s="336"/>
      <c r="K55" s="336"/>
    </row>
    <row r="56" spans="1:11" ht="12.75">
      <c r="A56" s="57" t="s">
        <v>49</v>
      </c>
      <c r="B56" s="21"/>
      <c r="C56" s="21"/>
      <c r="D56" s="21"/>
      <c r="E56" s="21"/>
      <c r="F56" s="21"/>
      <c r="G56" s="21"/>
      <c r="H56" s="21"/>
      <c r="I56" s="21"/>
      <c r="J56" s="21"/>
      <c r="K56" s="21"/>
    </row>
    <row r="57" spans="1:13" ht="39.75" customHeight="1">
      <c r="A57" s="725" t="s">
        <v>1060</v>
      </c>
      <c r="B57" s="742"/>
      <c r="C57" s="742"/>
      <c r="D57" s="742"/>
      <c r="E57" s="742"/>
      <c r="F57" s="742"/>
      <c r="G57" s="742"/>
      <c r="H57" s="715"/>
      <c r="I57" s="715"/>
      <c r="J57" s="715"/>
      <c r="K57" s="715"/>
      <c r="M57" s="21"/>
    </row>
    <row r="58" spans="1:13" ht="48.75" customHeight="1">
      <c r="A58" s="47"/>
      <c r="B58" s="59"/>
      <c r="C58" s="59"/>
      <c r="D58" s="59"/>
      <c r="E58" s="59"/>
      <c r="F58" s="59"/>
      <c r="G58" s="59"/>
      <c r="H58" s="301"/>
      <c r="I58" s="301"/>
      <c r="J58" s="301"/>
      <c r="K58" s="301"/>
      <c r="M58" s="21"/>
    </row>
    <row r="59" spans="1:11" ht="9.75" customHeight="1">
      <c r="A59" s="57"/>
      <c r="B59" s="21"/>
      <c r="C59" s="21"/>
      <c r="D59" s="21"/>
      <c r="E59" s="21"/>
      <c r="F59" s="21"/>
      <c r="G59" s="21"/>
      <c r="H59" s="21"/>
      <c r="I59" s="21"/>
      <c r="J59" s="21"/>
      <c r="K59" s="21"/>
    </row>
    <row r="60" spans="1:11" ht="21.75" customHeight="1" thickBot="1">
      <c r="A60" s="54" t="s">
        <v>339</v>
      </c>
      <c r="B60" s="55"/>
      <c r="C60" s="55"/>
      <c r="D60" s="55"/>
      <c r="E60" s="55"/>
      <c r="F60" s="55"/>
      <c r="G60" s="55"/>
      <c r="H60" s="55"/>
      <c r="I60" s="55"/>
      <c r="J60" s="55"/>
      <c r="K60" s="55"/>
    </row>
    <row r="61" spans="1:11" ht="17.25" customHeight="1" thickBot="1">
      <c r="A61" s="327" t="s">
        <v>224</v>
      </c>
      <c r="B61" s="328" t="s">
        <v>225</v>
      </c>
      <c r="C61" s="328" t="s">
        <v>34</v>
      </c>
      <c r="D61" s="328" t="s">
        <v>269</v>
      </c>
      <c r="E61" s="328" t="s">
        <v>270</v>
      </c>
      <c r="F61" s="329" t="s">
        <v>271</v>
      </c>
      <c r="G61" s="209" t="s">
        <v>241</v>
      </c>
      <c r="H61" s="209" t="s">
        <v>242</v>
      </c>
      <c r="I61" s="209" t="s">
        <v>243</v>
      </c>
      <c r="J61" s="209" t="s">
        <v>244</v>
      </c>
      <c r="K61" s="209" t="s">
        <v>245</v>
      </c>
    </row>
    <row r="62" spans="1:11" ht="12.75">
      <c r="A62" s="206">
        <v>926</v>
      </c>
      <c r="B62" s="206">
        <v>6171</v>
      </c>
      <c r="C62" s="206">
        <v>5139</v>
      </c>
      <c r="D62" s="206">
        <v>26</v>
      </c>
      <c r="E62" s="206">
        <v>0</v>
      </c>
      <c r="F62" s="206" t="s">
        <v>166</v>
      </c>
      <c r="G62" s="77">
        <v>30</v>
      </c>
      <c r="H62" s="77">
        <v>50</v>
      </c>
      <c r="I62" s="77">
        <v>34.55</v>
      </c>
      <c r="J62" s="77">
        <f aca="true" t="shared" si="4" ref="J62:J70">I62/G62%</f>
        <v>115.16666666666666</v>
      </c>
      <c r="K62" s="77">
        <f aca="true" t="shared" si="5" ref="K62:K70">I62/H62%</f>
        <v>69.1</v>
      </c>
    </row>
    <row r="63" spans="1:11" s="11" customFormat="1" ht="12.75">
      <c r="A63" s="206">
        <v>926</v>
      </c>
      <c r="B63" s="206">
        <v>6171</v>
      </c>
      <c r="C63" s="206">
        <v>5156</v>
      </c>
      <c r="D63" s="206">
        <v>26</v>
      </c>
      <c r="E63" s="206">
        <v>0</v>
      </c>
      <c r="F63" s="206" t="s">
        <v>62</v>
      </c>
      <c r="G63" s="77">
        <v>450</v>
      </c>
      <c r="H63" s="77">
        <v>430</v>
      </c>
      <c r="I63" s="77">
        <v>306.07</v>
      </c>
      <c r="J63" s="77">
        <f t="shared" si="4"/>
        <v>68.01555555555555</v>
      </c>
      <c r="K63" s="77">
        <f t="shared" si="5"/>
        <v>71.17906976744186</v>
      </c>
    </row>
    <row r="64" spans="1:11" s="11" customFormat="1" ht="14.25" customHeight="1">
      <c r="A64" s="206">
        <v>926</v>
      </c>
      <c r="B64" s="206">
        <v>6171</v>
      </c>
      <c r="C64" s="206">
        <v>5163</v>
      </c>
      <c r="D64" s="206">
        <v>26</v>
      </c>
      <c r="E64" s="206">
        <v>0</v>
      </c>
      <c r="F64" s="206" t="s">
        <v>59</v>
      </c>
      <c r="G64" s="77">
        <v>250</v>
      </c>
      <c r="H64" s="77">
        <v>445</v>
      </c>
      <c r="I64" s="77">
        <v>422.44</v>
      </c>
      <c r="J64" s="77">
        <f t="shared" si="4"/>
        <v>168.976</v>
      </c>
      <c r="K64" s="77">
        <f t="shared" si="5"/>
        <v>94.93033707865168</v>
      </c>
    </row>
    <row r="65" spans="1:11" s="11" customFormat="1" ht="12.75">
      <c r="A65" s="206">
        <v>926</v>
      </c>
      <c r="B65" s="206">
        <v>6171</v>
      </c>
      <c r="C65" s="206">
        <v>5169</v>
      </c>
      <c r="D65" s="206">
        <v>26</v>
      </c>
      <c r="E65" s="206">
        <v>0</v>
      </c>
      <c r="F65" s="206" t="s">
        <v>24</v>
      </c>
      <c r="G65" s="77">
        <v>95</v>
      </c>
      <c r="H65" s="77">
        <v>115</v>
      </c>
      <c r="I65" s="77">
        <v>94.57</v>
      </c>
      <c r="J65" s="77">
        <f t="shared" si="4"/>
        <v>99.54736842105262</v>
      </c>
      <c r="K65" s="77">
        <f t="shared" si="5"/>
        <v>82.23478260869565</v>
      </c>
    </row>
    <row r="66" spans="1:11" s="11" customFormat="1" ht="12.75">
      <c r="A66" s="206">
        <v>926</v>
      </c>
      <c r="B66" s="206">
        <v>6171</v>
      </c>
      <c r="C66" s="206">
        <v>5171</v>
      </c>
      <c r="D66" s="206">
        <v>26</v>
      </c>
      <c r="E66" s="206">
        <v>0</v>
      </c>
      <c r="F66" s="206" t="s">
        <v>13</v>
      </c>
      <c r="G66" s="77">
        <v>310</v>
      </c>
      <c r="H66" s="77">
        <v>310</v>
      </c>
      <c r="I66" s="77">
        <v>265.95</v>
      </c>
      <c r="J66" s="77">
        <f t="shared" si="4"/>
        <v>85.79032258064515</v>
      </c>
      <c r="K66" s="77">
        <f t="shared" si="5"/>
        <v>85.79032258064515</v>
      </c>
    </row>
    <row r="67" spans="1:11" s="11" customFormat="1" ht="12.75">
      <c r="A67" s="206">
        <v>926</v>
      </c>
      <c r="B67" s="206">
        <v>6171</v>
      </c>
      <c r="C67" s="206">
        <v>5178</v>
      </c>
      <c r="D67" s="206">
        <v>26</v>
      </c>
      <c r="E67" s="206">
        <v>0</v>
      </c>
      <c r="F67" s="206" t="s">
        <v>219</v>
      </c>
      <c r="G67" s="77">
        <v>423</v>
      </c>
      <c r="H67" s="77">
        <v>19</v>
      </c>
      <c r="I67" s="77">
        <v>0</v>
      </c>
      <c r="J67" s="77">
        <f t="shared" si="4"/>
        <v>0</v>
      </c>
      <c r="K67" s="77">
        <f t="shared" si="5"/>
        <v>0</v>
      </c>
    </row>
    <row r="68" spans="1:11" s="11" customFormat="1" ht="12.75">
      <c r="A68" s="206">
        <v>926</v>
      </c>
      <c r="B68" s="206">
        <v>6171</v>
      </c>
      <c r="C68" s="206">
        <v>5189</v>
      </c>
      <c r="D68" s="206">
        <v>26</v>
      </c>
      <c r="E68" s="206">
        <v>0</v>
      </c>
      <c r="F68" s="206" t="s">
        <v>37</v>
      </c>
      <c r="G68" s="77">
        <v>30</v>
      </c>
      <c r="H68" s="77">
        <v>30</v>
      </c>
      <c r="I68" s="77">
        <v>0</v>
      </c>
      <c r="J68" s="77">
        <f t="shared" si="4"/>
        <v>0</v>
      </c>
      <c r="K68" s="77">
        <f t="shared" si="5"/>
        <v>0</v>
      </c>
    </row>
    <row r="69" spans="1:11" s="11" customFormat="1" ht="13.5" thickBot="1">
      <c r="A69" s="620">
        <v>926</v>
      </c>
      <c r="B69" s="620">
        <v>6171</v>
      </c>
      <c r="C69" s="620">
        <v>5362</v>
      </c>
      <c r="D69" s="620">
        <v>26</v>
      </c>
      <c r="E69" s="620">
        <v>0</v>
      </c>
      <c r="F69" s="620" t="s">
        <v>12</v>
      </c>
      <c r="G69" s="542">
        <v>22</v>
      </c>
      <c r="H69" s="542">
        <v>22</v>
      </c>
      <c r="I69" s="542">
        <v>16.5</v>
      </c>
      <c r="J69" s="542">
        <f t="shared" si="4"/>
        <v>75</v>
      </c>
      <c r="K69" s="542">
        <f t="shared" si="5"/>
        <v>75</v>
      </c>
    </row>
    <row r="70" spans="1:11" s="11" customFormat="1" ht="13.5" thickBot="1">
      <c r="A70" s="264" t="s">
        <v>276</v>
      </c>
      <c r="B70" s="578"/>
      <c r="C70" s="578"/>
      <c r="D70" s="578"/>
      <c r="E70" s="578"/>
      <c r="F70" s="578"/>
      <c r="G70" s="64">
        <f>SUM(G62:G69)</f>
        <v>1610</v>
      </c>
      <c r="H70" s="64">
        <f>SUM(H62:H69)</f>
        <v>1421</v>
      </c>
      <c r="I70" s="64">
        <f>SUM(I62:I69)</f>
        <v>1140.08</v>
      </c>
      <c r="J70" s="333">
        <f t="shared" si="4"/>
        <v>70.81242236024843</v>
      </c>
      <c r="K70" s="334">
        <f t="shared" si="5"/>
        <v>80.23082336382828</v>
      </c>
    </row>
    <row r="71" spans="1:11" s="11" customFormat="1" ht="23.25" customHeight="1">
      <c r="A71" s="57"/>
      <c r="B71" s="21"/>
      <c r="C71" s="21"/>
      <c r="D71" s="21"/>
      <c r="E71" s="21"/>
      <c r="F71" s="21"/>
      <c r="G71" s="21"/>
      <c r="H71" s="21"/>
      <c r="I71" s="21"/>
      <c r="J71" s="21"/>
      <c r="K71" s="21"/>
    </row>
    <row r="72" spans="1:13" s="11" customFormat="1" ht="12.75">
      <c r="A72" s="57" t="s">
        <v>50</v>
      </c>
      <c r="B72" s="21"/>
      <c r="C72" s="21"/>
      <c r="D72" s="21"/>
      <c r="E72" s="21"/>
      <c r="F72" s="21"/>
      <c r="G72" s="21"/>
      <c r="H72" s="21"/>
      <c r="I72" s="21"/>
      <c r="J72" s="21"/>
      <c r="K72" s="21"/>
      <c r="M72" s="55"/>
    </row>
    <row r="73" spans="1:11" ht="64.5" customHeight="1">
      <c r="A73" s="725" t="s">
        <v>712</v>
      </c>
      <c r="B73" s="742"/>
      <c r="C73" s="742"/>
      <c r="D73" s="742"/>
      <c r="E73" s="742"/>
      <c r="F73" s="742"/>
      <c r="G73" s="742"/>
      <c r="H73" s="715"/>
      <c r="I73" s="715"/>
      <c r="J73" s="715"/>
      <c r="K73" s="715"/>
    </row>
    <row r="74" spans="1:11" s="15" customFormat="1" ht="43.5" customHeight="1">
      <c r="A74" s="725" t="s">
        <v>1061</v>
      </c>
      <c r="B74" s="742"/>
      <c r="C74" s="742"/>
      <c r="D74" s="742"/>
      <c r="E74" s="742"/>
      <c r="F74" s="742"/>
      <c r="G74" s="742"/>
      <c r="H74" s="715"/>
      <c r="I74" s="715"/>
      <c r="J74" s="715"/>
      <c r="K74" s="715"/>
    </row>
    <row r="75" spans="1:11" ht="18" customHeight="1">
      <c r="A75" s="21"/>
      <c r="B75" s="21"/>
      <c r="C75" s="21"/>
      <c r="D75" s="21"/>
      <c r="E75" s="21"/>
      <c r="F75" s="21"/>
      <c r="G75" s="21"/>
      <c r="H75" s="21"/>
      <c r="I75" s="21"/>
      <c r="J75" s="21"/>
      <c r="K75" s="21"/>
    </row>
    <row r="76" spans="1:11" ht="12" customHeight="1">
      <c r="A76" s="21"/>
      <c r="B76" s="21"/>
      <c r="C76" s="21"/>
      <c r="D76" s="21"/>
      <c r="E76" s="21"/>
      <c r="F76" s="21"/>
      <c r="G76" s="21"/>
      <c r="H76" s="21"/>
      <c r="I76" s="21"/>
      <c r="J76" s="21"/>
      <c r="K76" s="21"/>
    </row>
    <row r="77" spans="1:11" ht="45" customHeight="1">
      <c r="A77" s="21"/>
      <c r="B77" s="21"/>
      <c r="C77" s="21"/>
      <c r="D77" s="21"/>
      <c r="E77" s="21"/>
      <c r="F77" s="21"/>
      <c r="G77" s="21"/>
      <c r="H77" s="21"/>
      <c r="I77" s="21"/>
      <c r="J77" s="21"/>
      <c r="K77" s="21"/>
    </row>
  </sheetData>
  <sheetProtection/>
  <mergeCells count="7">
    <mergeCell ref="A42:K42"/>
    <mergeCell ref="A73:K73"/>
    <mergeCell ref="A74:K74"/>
    <mergeCell ref="A46:K46"/>
    <mergeCell ref="A57:K57"/>
    <mergeCell ref="A45:K45"/>
    <mergeCell ref="A47:K4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colBreaks count="1" manualBreakCount="1">
    <brk id="11" max="58" man="1"/>
  </colBreaks>
</worksheet>
</file>

<file path=xl/worksheets/sheet41.xml><?xml version="1.0" encoding="utf-8"?>
<worksheet xmlns="http://schemas.openxmlformats.org/spreadsheetml/2006/main" xmlns:r="http://schemas.openxmlformats.org/officeDocument/2006/relationships">
  <dimension ref="A1:M25"/>
  <sheetViews>
    <sheetView zoomScalePageLayoutView="0" workbookViewId="0" topLeftCell="A1">
      <selection activeCell="A22" sqref="A22:K22"/>
    </sheetView>
  </sheetViews>
  <sheetFormatPr defaultColWidth="9.00390625" defaultRowHeight="12.75"/>
  <cols>
    <col min="1" max="1" width="5.50390625" style="0" customWidth="1"/>
    <col min="2" max="2" width="6.50390625" style="0" customWidth="1"/>
    <col min="3" max="3" width="6.875" style="0" customWidth="1"/>
    <col min="4" max="4" width="6.50390625" style="0" customWidth="1"/>
    <col min="5" max="5" width="8.50390625" style="0" customWidth="1"/>
    <col min="6" max="6" width="35.875" style="0" customWidth="1"/>
    <col min="7" max="8" width="10.625" style="0" customWidth="1"/>
    <col min="9" max="9" width="17.375" style="0" customWidth="1"/>
  </cols>
  <sheetData>
    <row r="1" ht="22.5" customHeight="1" thickBot="1">
      <c r="A1" s="1" t="s">
        <v>155</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4.25" customHeight="1">
      <c r="A3" s="2">
        <v>510</v>
      </c>
      <c r="B3" s="2">
        <v>4329</v>
      </c>
      <c r="C3" s="2">
        <v>5137</v>
      </c>
      <c r="D3" s="2">
        <v>10</v>
      </c>
      <c r="E3" s="2">
        <v>13011</v>
      </c>
      <c r="F3" s="2" t="s">
        <v>61</v>
      </c>
      <c r="G3" s="62">
        <v>0</v>
      </c>
      <c r="H3" s="62">
        <v>5.8</v>
      </c>
      <c r="I3" s="62">
        <v>5.85</v>
      </c>
      <c r="J3" s="246">
        <v>0</v>
      </c>
      <c r="K3" s="246">
        <f>I3/H3%</f>
        <v>100.86206896551724</v>
      </c>
    </row>
    <row r="4" spans="1:11" ht="14.25" customHeight="1">
      <c r="A4" s="2">
        <v>510</v>
      </c>
      <c r="B4" s="2">
        <v>4329</v>
      </c>
      <c r="C4" s="2">
        <v>5139</v>
      </c>
      <c r="D4" s="2">
        <v>10</v>
      </c>
      <c r="E4" s="2">
        <v>13011</v>
      </c>
      <c r="F4" s="2" t="s">
        <v>166</v>
      </c>
      <c r="G4" s="62">
        <v>0</v>
      </c>
      <c r="H4" s="62">
        <v>25.2</v>
      </c>
      <c r="I4" s="62">
        <v>25.11</v>
      </c>
      <c r="J4" s="246">
        <v>0</v>
      </c>
      <c r="K4" s="246">
        <f>I4/H4%</f>
        <v>99.64285714285714</v>
      </c>
    </row>
    <row r="5" spans="1:11" ht="14.25" customHeight="1">
      <c r="A5" s="2">
        <v>510</v>
      </c>
      <c r="B5" s="2">
        <v>4329</v>
      </c>
      <c r="C5" s="2">
        <v>5168</v>
      </c>
      <c r="D5" s="2">
        <v>10</v>
      </c>
      <c r="E5" s="2">
        <v>13011</v>
      </c>
      <c r="F5" s="2" t="s">
        <v>323</v>
      </c>
      <c r="G5" s="62">
        <v>0</v>
      </c>
      <c r="H5" s="62">
        <v>56.7</v>
      </c>
      <c r="I5" s="62">
        <v>56.7</v>
      </c>
      <c r="J5" s="246">
        <v>0</v>
      </c>
      <c r="K5" s="246">
        <f>I5/H5%</f>
        <v>100</v>
      </c>
    </row>
    <row r="6" spans="1:11" ht="12.75">
      <c r="A6" s="2">
        <v>910</v>
      </c>
      <c r="B6" s="2">
        <v>6171</v>
      </c>
      <c r="C6" s="2">
        <v>5136</v>
      </c>
      <c r="D6" s="2">
        <v>10</v>
      </c>
      <c r="E6" s="2">
        <v>0</v>
      </c>
      <c r="F6" s="2" t="s">
        <v>115</v>
      </c>
      <c r="G6" s="62">
        <v>2</v>
      </c>
      <c r="H6" s="62">
        <v>2</v>
      </c>
      <c r="I6" s="62">
        <v>0</v>
      </c>
      <c r="J6" s="246">
        <f aca="true" t="shared" si="0" ref="J6:J16">I6/G6%</f>
        <v>0</v>
      </c>
      <c r="K6" s="246">
        <f>I6/H6%</f>
        <v>0</v>
      </c>
    </row>
    <row r="7" spans="1:11" ht="12.75">
      <c r="A7" s="2">
        <v>910</v>
      </c>
      <c r="B7" s="2">
        <v>6171</v>
      </c>
      <c r="C7" s="2">
        <v>5137</v>
      </c>
      <c r="D7" s="2">
        <v>10</v>
      </c>
      <c r="E7" s="2">
        <v>0</v>
      </c>
      <c r="F7" s="2" t="s">
        <v>61</v>
      </c>
      <c r="G7" s="62">
        <v>560</v>
      </c>
      <c r="H7" s="62">
        <v>1160</v>
      </c>
      <c r="I7" s="62">
        <v>1095.8</v>
      </c>
      <c r="J7" s="246">
        <f t="shared" si="0"/>
        <v>195.67857142857144</v>
      </c>
      <c r="K7" s="246">
        <f aca="true" t="shared" si="1" ref="K7:K16">I7/H7%</f>
        <v>94.4655172413793</v>
      </c>
    </row>
    <row r="8" spans="1:11" ht="12.75">
      <c r="A8" s="2">
        <v>910</v>
      </c>
      <c r="B8" s="2">
        <v>6171</v>
      </c>
      <c r="C8" s="2">
        <v>5139</v>
      </c>
      <c r="D8" s="2">
        <v>10</v>
      </c>
      <c r="E8" s="2">
        <v>0</v>
      </c>
      <c r="F8" s="2" t="s">
        <v>166</v>
      </c>
      <c r="G8" s="62">
        <v>500</v>
      </c>
      <c r="H8" s="62">
        <v>600</v>
      </c>
      <c r="I8" s="62">
        <v>527.26</v>
      </c>
      <c r="J8" s="246">
        <f t="shared" si="0"/>
        <v>105.452</v>
      </c>
      <c r="K8" s="246">
        <f t="shared" si="1"/>
        <v>87.87666666666667</v>
      </c>
    </row>
    <row r="9" spans="1:11" ht="12.75">
      <c r="A9" s="2">
        <v>910</v>
      </c>
      <c r="B9" s="2">
        <v>6171</v>
      </c>
      <c r="C9" s="2">
        <v>5166</v>
      </c>
      <c r="D9" s="2">
        <v>10</v>
      </c>
      <c r="E9" s="2">
        <v>0</v>
      </c>
      <c r="F9" s="2" t="s">
        <v>23</v>
      </c>
      <c r="G9" s="62">
        <v>400</v>
      </c>
      <c r="H9" s="62">
        <v>250</v>
      </c>
      <c r="I9" s="62">
        <v>174.83</v>
      </c>
      <c r="J9" s="246">
        <f t="shared" si="0"/>
        <v>43.7075</v>
      </c>
      <c r="K9" s="246">
        <f t="shared" si="1"/>
        <v>69.932</v>
      </c>
    </row>
    <row r="10" spans="1:11" ht="12.75">
      <c r="A10" s="2">
        <v>910</v>
      </c>
      <c r="B10" s="2">
        <v>6171</v>
      </c>
      <c r="C10" s="2">
        <v>5168</v>
      </c>
      <c r="D10" s="2">
        <v>10</v>
      </c>
      <c r="E10" s="2">
        <v>0</v>
      </c>
      <c r="F10" s="2" t="s">
        <v>323</v>
      </c>
      <c r="G10" s="62">
        <v>2080</v>
      </c>
      <c r="H10" s="62">
        <v>2080</v>
      </c>
      <c r="I10" s="62">
        <v>2006.52</v>
      </c>
      <c r="J10" s="246">
        <f t="shared" si="0"/>
        <v>96.46730769230768</v>
      </c>
      <c r="K10" s="246">
        <f t="shared" si="1"/>
        <v>96.46730769230768</v>
      </c>
    </row>
    <row r="11" spans="1:11" ht="12.75">
      <c r="A11" s="2">
        <v>910</v>
      </c>
      <c r="B11" s="2">
        <v>6171</v>
      </c>
      <c r="C11" s="2">
        <v>5169</v>
      </c>
      <c r="D11" s="2">
        <v>10</v>
      </c>
      <c r="E11" s="2">
        <v>0</v>
      </c>
      <c r="F11" s="2" t="s">
        <v>24</v>
      </c>
      <c r="G11" s="62">
        <v>300</v>
      </c>
      <c r="H11" s="62">
        <v>280</v>
      </c>
      <c r="I11" s="62">
        <v>237.96</v>
      </c>
      <c r="J11" s="246">
        <f t="shared" si="0"/>
        <v>79.32000000000001</v>
      </c>
      <c r="K11" s="246">
        <f t="shared" si="1"/>
        <v>84.9857142857143</v>
      </c>
    </row>
    <row r="12" spans="1:11" ht="12.75">
      <c r="A12" s="2">
        <v>910</v>
      </c>
      <c r="B12" s="2">
        <v>6171</v>
      </c>
      <c r="C12" s="2">
        <v>5171</v>
      </c>
      <c r="D12" s="2">
        <v>10</v>
      </c>
      <c r="E12" s="2">
        <v>0</v>
      </c>
      <c r="F12" s="2" t="s">
        <v>13</v>
      </c>
      <c r="G12" s="62">
        <v>450</v>
      </c>
      <c r="H12" s="62">
        <v>450</v>
      </c>
      <c r="I12" s="62">
        <v>327.17</v>
      </c>
      <c r="J12" s="246">
        <f t="shared" si="0"/>
        <v>72.70444444444445</v>
      </c>
      <c r="K12" s="246">
        <f t="shared" si="1"/>
        <v>72.70444444444445</v>
      </c>
    </row>
    <row r="13" spans="1:11" ht="12.75">
      <c r="A13" s="2">
        <v>910</v>
      </c>
      <c r="B13" s="2">
        <v>6171</v>
      </c>
      <c r="C13" s="2">
        <v>5172</v>
      </c>
      <c r="D13" s="2">
        <v>10</v>
      </c>
      <c r="E13" s="2">
        <v>0</v>
      </c>
      <c r="F13" s="2" t="s">
        <v>209</v>
      </c>
      <c r="G13" s="62">
        <v>1000</v>
      </c>
      <c r="H13" s="62">
        <v>1070</v>
      </c>
      <c r="I13" s="62">
        <v>1065.25</v>
      </c>
      <c r="J13" s="246">
        <f t="shared" si="0"/>
        <v>106.525</v>
      </c>
      <c r="K13" s="246">
        <f t="shared" si="1"/>
        <v>99.55607476635515</v>
      </c>
    </row>
    <row r="14" spans="1:11" ht="12.75">
      <c r="A14" s="2">
        <v>910</v>
      </c>
      <c r="B14" s="6">
        <v>6171</v>
      </c>
      <c r="C14" s="6">
        <v>5175</v>
      </c>
      <c r="D14" s="2">
        <v>10</v>
      </c>
      <c r="E14" s="6">
        <v>0</v>
      </c>
      <c r="F14" s="6" t="s">
        <v>212</v>
      </c>
      <c r="G14" s="62">
        <v>5</v>
      </c>
      <c r="H14" s="62">
        <v>5</v>
      </c>
      <c r="I14" s="62">
        <v>4.98</v>
      </c>
      <c r="J14" s="246">
        <f t="shared" si="0"/>
        <v>99.60000000000001</v>
      </c>
      <c r="K14" s="246">
        <f t="shared" si="1"/>
        <v>99.60000000000001</v>
      </c>
    </row>
    <row r="15" spans="1:11" ht="13.5" thickBot="1">
      <c r="A15" s="2">
        <v>910</v>
      </c>
      <c r="B15" s="6">
        <v>6171</v>
      </c>
      <c r="C15" s="6">
        <v>5162</v>
      </c>
      <c r="D15" s="2">
        <v>1010</v>
      </c>
      <c r="E15" s="6">
        <v>0</v>
      </c>
      <c r="F15" s="6" t="s">
        <v>60</v>
      </c>
      <c r="G15" s="74">
        <v>1500</v>
      </c>
      <c r="H15" s="74">
        <v>1500</v>
      </c>
      <c r="I15" s="74">
        <v>1161.84</v>
      </c>
      <c r="J15" s="248">
        <f t="shared" si="0"/>
        <v>77.45599999999999</v>
      </c>
      <c r="K15" s="248">
        <f t="shared" si="1"/>
        <v>77.45599999999999</v>
      </c>
    </row>
    <row r="16" spans="1:13" ht="13.5" thickBot="1">
      <c r="A16" s="9" t="s">
        <v>276</v>
      </c>
      <c r="B16" s="10"/>
      <c r="C16" s="10"/>
      <c r="D16" s="10"/>
      <c r="E16" s="10"/>
      <c r="F16" s="14"/>
      <c r="G16" s="64">
        <f>SUM(G3:G15)</f>
        <v>6797</v>
      </c>
      <c r="H16" s="64">
        <f>SUM(H3:H15)</f>
        <v>7484.7</v>
      </c>
      <c r="I16" s="64">
        <f>SUM(I3:I15)</f>
        <v>6689.2699999999995</v>
      </c>
      <c r="J16" s="242">
        <f t="shared" si="0"/>
        <v>98.41503604531411</v>
      </c>
      <c r="K16" s="243">
        <f t="shared" si="1"/>
        <v>89.37258674362366</v>
      </c>
      <c r="M16" s="21"/>
    </row>
    <row r="17" spans="1:13" ht="17.25" customHeight="1">
      <c r="A17" s="13"/>
      <c r="B17" s="15"/>
      <c r="C17" s="15"/>
      <c r="D17" s="15"/>
      <c r="E17" s="15"/>
      <c r="F17" s="15"/>
      <c r="G17" s="66"/>
      <c r="H17" s="66"/>
      <c r="I17" s="66"/>
      <c r="J17" s="269"/>
      <c r="K17" s="269"/>
      <c r="M17" s="21"/>
    </row>
    <row r="18" spans="1:13" ht="12.75">
      <c r="A18" s="57" t="s">
        <v>633</v>
      </c>
      <c r="B18" s="21"/>
      <c r="C18" s="23"/>
      <c r="D18" s="23"/>
      <c r="E18" s="23"/>
      <c r="F18" s="23"/>
      <c r="G18" s="66"/>
      <c r="H18" s="66"/>
      <c r="I18" s="66"/>
      <c r="J18" s="336"/>
      <c r="K18" s="336"/>
      <c r="M18" s="21"/>
    </row>
    <row r="19" spans="1:11" ht="29.25" customHeight="1">
      <c r="A19" s="725" t="s">
        <v>796</v>
      </c>
      <c r="B19" s="726"/>
      <c r="C19" s="726"/>
      <c r="D19" s="726"/>
      <c r="E19" s="726"/>
      <c r="F19" s="726"/>
      <c r="G19" s="726"/>
      <c r="H19" s="715"/>
      <c r="I19" s="715"/>
      <c r="J19" s="715"/>
      <c r="K19" s="715"/>
    </row>
    <row r="20" spans="1:11" ht="15.75" customHeight="1">
      <c r="A20" s="47"/>
      <c r="B20" s="58"/>
      <c r="C20" s="58"/>
      <c r="D20" s="58"/>
      <c r="E20" s="58"/>
      <c r="F20" s="58"/>
      <c r="G20" s="58"/>
      <c r="H20" s="301"/>
      <c r="I20" s="301"/>
      <c r="J20" s="301"/>
      <c r="K20" s="301"/>
    </row>
    <row r="21" spans="1:11" ht="14.25" customHeight="1">
      <c r="A21" s="57" t="s">
        <v>482</v>
      </c>
      <c r="B21" s="21"/>
      <c r="C21" s="23"/>
      <c r="D21" s="23"/>
      <c r="E21" s="23"/>
      <c r="F21" s="23"/>
      <c r="G21" s="66"/>
      <c r="H21" s="66"/>
      <c r="I21" s="66"/>
      <c r="J21" s="21"/>
      <c r="K21" s="21"/>
    </row>
    <row r="22" spans="1:11" ht="103.5" customHeight="1">
      <c r="A22" s="725" t="s">
        <v>797</v>
      </c>
      <c r="B22" s="726"/>
      <c r="C22" s="726"/>
      <c r="D22" s="726"/>
      <c r="E22" s="726"/>
      <c r="F22" s="726"/>
      <c r="G22" s="726"/>
      <c r="H22" s="715"/>
      <c r="I22" s="715"/>
      <c r="J22" s="715"/>
      <c r="K22" s="715"/>
    </row>
    <row r="23" spans="1:11" ht="15" customHeight="1">
      <c r="A23" s="31"/>
      <c r="B23" s="21"/>
      <c r="C23" s="21"/>
      <c r="D23" s="21"/>
      <c r="E23" s="21"/>
      <c r="F23" s="21"/>
      <c r="G23" s="21"/>
      <c r="H23" s="21"/>
      <c r="I23" s="21"/>
      <c r="J23" s="21"/>
      <c r="K23" s="21"/>
    </row>
    <row r="24" spans="1:11" ht="12.75">
      <c r="A24" s="21"/>
      <c r="B24" s="21"/>
      <c r="C24" s="21"/>
      <c r="D24" s="21"/>
      <c r="E24" s="21"/>
      <c r="F24" s="21"/>
      <c r="G24" s="21"/>
      <c r="H24" s="21"/>
      <c r="I24" s="21"/>
      <c r="J24" s="21"/>
      <c r="K24" s="21"/>
    </row>
    <row r="25" spans="1:11" ht="12.75">
      <c r="A25" s="21"/>
      <c r="B25" s="21"/>
      <c r="C25" s="21"/>
      <c r="D25" s="21"/>
      <c r="E25" s="21"/>
      <c r="F25" s="21"/>
      <c r="G25" s="21"/>
      <c r="H25" s="21"/>
      <c r="I25" s="21"/>
      <c r="J25" s="21"/>
      <c r="K25" s="21"/>
    </row>
  </sheetData>
  <sheetProtection/>
  <mergeCells count="2">
    <mergeCell ref="A22:K22"/>
    <mergeCell ref="A19:K19"/>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2.xml><?xml version="1.0" encoding="utf-8"?>
<worksheet xmlns="http://schemas.openxmlformats.org/spreadsheetml/2006/main" xmlns:r="http://schemas.openxmlformats.org/officeDocument/2006/relationships">
  <dimension ref="A1:M17"/>
  <sheetViews>
    <sheetView zoomScalePageLayoutView="0" workbookViewId="0" topLeftCell="A1">
      <selection activeCell="H20" sqref="H20"/>
    </sheetView>
  </sheetViews>
  <sheetFormatPr defaultColWidth="9.00390625" defaultRowHeight="12.75"/>
  <cols>
    <col min="1" max="1" width="6.125" style="0" customWidth="1"/>
    <col min="2" max="2" width="6.00390625" style="0" customWidth="1"/>
    <col min="3" max="3" width="6.625" style="0" customWidth="1"/>
    <col min="4" max="4" width="5.50390625" style="0" customWidth="1"/>
    <col min="5" max="5" width="6.50390625" style="0" customWidth="1"/>
    <col min="6" max="6" width="29.00390625" style="0" customWidth="1"/>
    <col min="7" max="7" width="10.875" style="0" customWidth="1"/>
    <col min="8" max="8" width="11.375" style="0" customWidth="1"/>
    <col min="9" max="9" width="17.50390625" style="0" customWidth="1"/>
  </cols>
  <sheetData>
    <row r="1" spans="1:6" ht="26.25" customHeight="1" thickBot="1">
      <c r="A1" s="54" t="s">
        <v>549</v>
      </c>
      <c r="B1" s="21"/>
      <c r="C1" s="21"/>
      <c r="D1" s="21"/>
      <c r="E1" s="21"/>
      <c r="F1" s="21"/>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s="11" customFormat="1" ht="12.75">
      <c r="A3" s="2">
        <v>683</v>
      </c>
      <c r="B3" s="2">
        <v>3392</v>
      </c>
      <c r="C3" s="2">
        <v>5221</v>
      </c>
      <c r="D3" s="2">
        <v>83</v>
      </c>
      <c r="E3" s="2">
        <v>0</v>
      </c>
      <c r="F3" s="24" t="s">
        <v>548</v>
      </c>
      <c r="G3" s="62">
        <v>3250</v>
      </c>
      <c r="H3" s="62">
        <v>3250</v>
      </c>
      <c r="I3" s="62">
        <v>3250</v>
      </c>
      <c r="J3" s="246">
        <f>I3/G3%</f>
        <v>100</v>
      </c>
      <c r="K3" s="246">
        <f aca="true" t="shared" si="0" ref="K3:K14">I3/H3%</f>
        <v>100</v>
      </c>
    </row>
    <row r="4" spans="1:11" ht="12.75">
      <c r="A4" s="36">
        <v>582</v>
      </c>
      <c r="B4" s="36">
        <v>4351</v>
      </c>
      <c r="C4" s="36">
        <v>5331</v>
      </c>
      <c r="D4" s="36">
        <v>82</v>
      </c>
      <c r="E4" s="36">
        <v>0</v>
      </c>
      <c r="F4" s="36" t="s">
        <v>191</v>
      </c>
      <c r="G4" s="77">
        <v>7380</v>
      </c>
      <c r="H4" s="77">
        <v>8659</v>
      </c>
      <c r="I4" s="77">
        <v>8659</v>
      </c>
      <c r="J4" s="77">
        <f>I4/G4%</f>
        <v>117.33062330623306</v>
      </c>
      <c r="K4" s="77">
        <f t="shared" si="0"/>
        <v>100</v>
      </c>
    </row>
    <row r="5" spans="1:11" ht="12.75">
      <c r="A5" s="36">
        <v>582</v>
      </c>
      <c r="B5" s="36">
        <v>4351</v>
      </c>
      <c r="C5" s="36">
        <v>5336</v>
      </c>
      <c r="D5" s="36">
        <v>82</v>
      </c>
      <c r="E5" s="36">
        <v>13305</v>
      </c>
      <c r="F5" s="36" t="s">
        <v>191</v>
      </c>
      <c r="G5" s="77">
        <v>0</v>
      </c>
      <c r="H5" s="77">
        <v>2574</v>
      </c>
      <c r="I5" s="77">
        <v>2574</v>
      </c>
      <c r="J5" s="77">
        <v>0</v>
      </c>
      <c r="K5" s="77">
        <f t="shared" si="0"/>
        <v>100</v>
      </c>
    </row>
    <row r="6" spans="1:11" ht="12.75">
      <c r="A6" s="36">
        <v>582</v>
      </c>
      <c r="B6" s="36">
        <v>4351</v>
      </c>
      <c r="C6" s="36">
        <v>5336</v>
      </c>
      <c r="D6" s="36">
        <v>82</v>
      </c>
      <c r="E6" s="36">
        <v>115</v>
      </c>
      <c r="F6" s="36" t="s">
        <v>191</v>
      </c>
      <c r="G6" s="77">
        <v>0</v>
      </c>
      <c r="H6" s="77">
        <v>1093</v>
      </c>
      <c r="I6" s="77">
        <v>1093</v>
      </c>
      <c r="J6" s="77">
        <v>0</v>
      </c>
      <c r="K6" s="77">
        <f t="shared" si="0"/>
        <v>100</v>
      </c>
    </row>
    <row r="7" spans="1:11" ht="12.75">
      <c r="A7" s="36">
        <v>582</v>
      </c>
      <c r="B7" s="36">
        <v>4351</v>
      </c>
      <c r="C7" s="36">
        <v>5336</v>
      </c>
      <c r="D7" s="36">
        <v>82</v>
      </c>
      <c r="E7" s="36">
        <v>13351</v>
      </c>
      <c r="F7" s="36" t="s">
        <v>191</v>
      </c>
      <c r="G7" s="77">
        <v>0</v>
      </c>
      <c r="H7" s="77">
        <v>903.1</v>
      </c>
      <c r="I7" s="77">
        <v>903.15</v>
      </c>
      <c r="J7" s="77">
        <v>0</v>
      </c>
      <c r="K7" s="77">
        <f t="shared" si="0"/>
        <v>100.00553648543904</v>
      </c>
    </row>
    <row r="8" spans="1:11" ht="12.75">
      <c r="A8" s="36">
        <v>481</v>
      </c>
      <c r="B8" s="36">
        <v>3233</v>
      </c>
      <c r="C8" s="36">
        <v>5331</v>
      </c>
      <c r="D8" s="36">
        <v>81</v>
      </c>
      <c r="E8" s="36">
        <v>0</v>
      </c>
      <c r="F8" s="2" t="s">
        <v>370</v>
      </c>
      <c r="G8" s="77">
        <v>0</v>
      </c>
      <c r="H8" s="77">
        <v>865</v>
      </c>
      <c r="I8" s="77">
        <v>865</v>
      </c>
      <c r="J8" s="77">
        <v>0</v>
      </c>
      <c r="K8" s="77">
        <f t="shared" si="0"/>
        <v>100</v>
      </c>
    </row>
    <row r="9" spans="1:11" ht="12.75">
      <c r="A9" s="2">
        <v>481</v>
      </c>
      <c r="B9" s="2">
        <v>3421</v>
      </c>
      <c r="C9" s="2">
        <v>5331</v>
      </c>
      <c r="D9" s="2">
        <v>81</v>
      </c>
      <c r="E9" s="2">
        <v>0</v>
      </c>
      <c r="F9" s="2" t="s">
        <v>370</v>
      </c>
      <c r="G9" s="62">
        <v>250</v>
      </c>
      <c r="H9" s="62">
        <v>0</v>
      </c>
      <c r="I9" s="62">
        <v>0</v>
      </c>
      <c r="J9" s="246">
        <f>I9/G9%</f>
        <v>0</v>
      </c>
      <c r="K9" s="77">
        <v>0</v>
      </c>
    </row>
    <row r="10" spans="1:11" ht="12.75">
      <c r="A10" s="6">
        <v>481</v>
      </c>
      <c r="B10" s="6">
        <v>3233</v>
      </c>
      <c r="C10" s="6">
        <v>5336</v>
      </c>
      <c r="D10" s="6">
        <v>81</v>
      </c>
      <c r="E10" s="72">
        <v>96</v>
      </c>
      <c r="F10" s="2" t="s">
        <v>370</v>
      </c>
      <c r="G10" s="74">
        <v>0</v>
      </c>
      <c r="H10" s="74">
        <v>252.9</v>
      </c>
      <c r="I10" s="74">
        <v>252.9</v>
      </c>
      <c r="J10" s="248">
        <v>0</v>
      </c>
      <c r="K10" s="248">
        <f t="shared" si="0"/>
        <v>100</v>
      </c>
    </row>
    <row r="11" spans="1:11" ht="12.75">
      <c r="A11" s="6">
        <v>481</v>
      </c>
      <c r="B11" s="6">
        <v>3233</v>
      </c>
      <c r="C11" s="6">
        <v>5336</v>
      </c>
      <c r="D11" s="6">
        <v>81</v>
      </c>
      <c r="E11" s="72">
        <v>98</v>
      </c>
      <c r="F11" s="2" t="s">
        <v>370</v>
      </c>
      <c r="G11" s="74">
        <v>0</v>
      </c>
      <c r="H11" s="74">
        <v>100</v>
      </c>
      <c r="I11" s="74">
        <v>100</v>
      </c>
      <c r="J11" s="248">
        <v>0</v>
      </c>
      <c r="K11" s="248">
        <f t="shared" si="0"/>
        <v>100</v>
      </c>
    </row>
    <row r="12" spans="1:11" ht="12.75">
      <c r="A12" s="6">
        <v>481</v>
      </c>
      <c r="B12" s="6">
        <v>3233</v>
      </c>
      <c r="C12" s="6">
        <v>5336</v>
      </c>
      <c r="D12" s="6">
        <v>81</v>
      </c>
      <c r="E12" s="72">
        <v>33081</v>
      </c>
      <c r="F12" s="2" t="s">
        <v>370</v>
      </c>
      <c r="G12" s="74">
        <v>0</v>
      </c>
      <c r="H12" s="74">
        <v>150</v>
      </c>
      <c r="I12" s="74">
        <v>150</v>
      </c>
      <c r="J12" s="248">
        <v>0</v>
      </c>
      <c r="K12" s="248">
        <f t="shared" si="0"/>
        <v>100</v>
      </c>
    </row>
    <row r="13" spans="1:11" ht="13.5" thickBot="1">
      <c r="A13" s="6">
        <v>451</v>
      </c>
      <c r="B13" s="6">
        <v>3119</v>
      </c>
      <c r="C13" s="6">
        <v>5331</v>
      </c>
      <c r="D13" s="6">
        <v>51</v>
      </c>
      <c r="E13" s="72">
        <v>0</v>
      </c>
      <c r="F13" s="6" t="s">
        <v>256</v>
      </c>
      <c r="G13" s="63">
        <v>800</v>
      </c>
      <c r="H13" s="63">
        <v>1053</v>
      </c>
      <c r="I13" s="63">
        <v>1053</v>
      </c>
      <c r="J13" s="248">
        <f>I13/G13%</f>
        <v>131.625</v>
      </c>
      <c r="K13" s="248">
        <f t="shared" si="0"/>
        <v>100</v>
      </c>
    </row>
    <row r="14" spans="1:13" ht="13.5" thickBot="1">
      <c r="A14" s="9" t="s">
        <v>276</v>
      </c>
      <c r="B14" s="10"/>
      <c r="C14" s="10"/>
      <c r="D14" s="12"/>
      <c r="E14" s="10"/>
      <c r="F14" s="14"/>
      <c r="G14" s="71">
        <f>SUM(G3:G13)</f>
        <v>11680</v>
      </c>
      <c r="H14" s="71">
        <f>SUM(H3:H13)</f>
        <v>18900</v>
      </c>
      <c r="I14" s="71">
        <f>SUM(I3:I13)</f>
        <v>18900.050000000003</v>
      </c>
      <c r="J14" s="242">
        <f>I14/G14%</f>
        <v>161.8154965753425</v>
      </c>
      <c r="K14" s="243">
        <f t="shared" si="0"/>
        <v>100.00026455026456</v>
      </c>
      <c r="M14" s="21"/>
    </row>
    <row r="16" spans="7:11" ht="12.75">
      <c r="G16" s="21"/>
      <c r="H16" s="21"/>
      <c r="I16" s="21"/>
      <c r="J16" s="21"/>
      <c r="K16" s="21"/>
    </row>
    <row r="17" spans="7:9" ht="12.75">
      <c r="G17" s="21"/>
      <c r="H17" s="21"/>
      <c r="I17" s="21"/>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3.xml><?xml version="1.0" encoding="utf-8"?>
<worksheet xmlns="http://schemas.openxmlformats.org/spreadsheetml/2006/main" xmlns:r="http://schemas.openxmlformats.org/officeDocument/2006/relationships">
  <dimension ref="A1:M124"/>
  <sheetViews>
    <sheetView zoomScalePageLayoutView="0" workbookViewId="0" topLeftCell="A26">
      <selection activeCell="E37" sqref="E37"/>
    </sheetView>
  </sheetViews>
  <sheetFormatPr defaultColWidth="9.00390625" defaultRowHeight="12.75"/>
  <cols>
    <col min="1" max="1" width="6.00390625" style="0" customWidth="1"/>
    <col min="2" max="2" width="6.50390625" style="0" customWidth="1"/>
    <col min="3" max="3" width="6.375" style="0" customWidth="1"/>
    <col min="4" max="4" width="7.875" style="0" customWidth="1"/>
    <col min="5" max="5" width="10.375" style="0" customWidth="1"/>
    <col min="6" max="6" width="36.50390625" style="0" customWidth="1"/>
    <col min="7" max="8" width="10.50390625" style="0" customWidth="1"/>
    <col min="9" max="9" width="16.625" style="0" customWidth="1"/>
  </cols>
  <sheetData>
    <row r="1" ht="27" customHeight="1" thickBot="1">
      <c r="A1" s="1" t="s">
        <v>156</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24">
        <v>454</v>
      </c>
      <c r="B3" s="92">
        <v>3111</v>
      </c>
      <c r="C3" s="92">
        <v>5331</v>
      </c>
      <c r="D3" s="24">
        <v>470</v>
      </c>
      <c r="E3" s="92">
        <v>0</v>
      </c>
      <c r="F3" s="92" t="s">
        <v>181</v>
      </c>
      <c r="G3" s="77">
        <v>697</v>
      </c>
      <c r="H3" s="77">
        <v>697</v>
      </c>
      <c r="I3" s="77">
        <v>697</v>
      </c>
      <c r="J3" s="77">
        <f>I3/G3%</f>
        <v>100</v>
      </c>
      <c r="K3" s="77">
        <f>I3/H3%</f>
        <v>100</v>
      </c>
    </row>
    <row r="4" spans="1:11" ht="12.75" hidden="1">
      <c r="A4" s="568">
        <v>454</v>
      </c>
      <c r="B4" s="569">
        <v>3111</v>
      </c>
      <c r="C4" s="569">
        <v>5336</v>
      </c>
      <c r="D4" s="569">
        <v>10451</v>
      </c>
      <c r="E4" s="569">
        <v>103133063</v>
      </c>
      <c r="F4" s="569" t="s">
        <v>181</v>
      </c>
      <c r="G4" s="570">
        <v>0</v>
      </c>
      <c r="H4" s="570">
        <v>0</v>
      </c>
      <c r="I4" s="570">
        <v>0</v>
      </c>
      <c r="J4" s="570">
        <v>0</v>
      </c>
      <c r="K4" s="77" t="e">
        <f aca="true" t="shared" si="0" ref="K4:K35">I4/H4%</f>
        <v>#DIV/0!</v>
      </c>
    </row>
    <row r="5" spans="1:11" ht="12.75" hidden="1">
      <c r="A5" s="568">
        <v>454</v>
      </c>
      <c r="B5" s="569">
        <v>3111</v>
      </c>
      <c r="C5" s="569">
        <v>5336</v>
      </c>
      <c r="D5" s="569">
        <v>10451</v>
      </c>
      <c r="E5" s="569">
        <v>103533063</v>
      </c>
      <c r="F5" s="569" t="s">
        <v>181</v>
      </c>
      <c r="G5" s="570">
        <v>0</v>
      </c>
      <c r="H5" s="570">
        <v>0</v>
      </c>
      <c r="I5" s="570">
        <v>0</v>
      </c>
      <c r="J5" s="570">
        <v>0</v>
      </c>
      <c r="K5" s="77" t="e">
        <f t="shared" si="0"/>
        <v>#DIV/0!</v>
      </c>
    </row>
    <row r="6" spans="1:11" ht="12.75">
      <c r="A6" s="24">
        <v>454</v>
      </c>
      <c r="B6" s="92">
        <v>3111</v>
      </c>
      <c r="C6" s="92">
        <v>5336</v>
      </c>
      <c r="D6" s="92">
        <v>470</v>
      </c>
      <c r="E6" s="92">
        <v>96</v>
      </c>
      <c r="F6" s="92" t="s">
        <v>181</v>
      </c>
      <c r="G6" s="77">
        <v>0</v>
      </c>
      <c r="H6" s="77">
        <v>231.9</v>
      </c>
      <c r="I6" s="77">
        <v>231.9</v>
      </c>
      <c r="J6" s="77">
        <v>0</v>
      </c>
      <c r="K6" s="77">
        <f t="shared" si="0"/>
        <v>100</v>
      </c>
    </row>
    <row r="7" spans="1:11" ht="12.75">
      <c r="A7" s="24">
        <v>454</v>
      </c>
      <c r="B7" s="92">
        <v>3111</v>
      </c>
      <c r="C7" s="92">
        <v>5336</v>
      </c>
      <c r="D7" s="92">
        <v>15529</v>
      </c>
      <c r="E7" s="24">
        <v>103133063</v>
      </c>
      <c r="F7" s="92" t="s">
        <v>181</v>
      </c>
      <c r="G7" s="77">
        <v>0</v>
      </c>
      <c r="H7" s="77">
        <v>181.9</v>
      </c>
      <c r="I7" s="77">
        <v>181.84</v>
      </c>
      <c r="J7" s="77">
        <v>0</v>
      </c>
      <c r="K7" s="77">
        <f t="shared" si="0"/>
        <v>99.96701484332051</v>
      </c>
    </row>
    <row r="8" spans="1:11" ht="12.75">
      <c r="A8" s="24">
        <v>454</v>
      </c>
      <c r="B8" s="92">
        <v>3111</v>
      </c>
      <c r="C8" s="92">
        <v>5336</v>
      </c>
      <c r="D8" s="92">
        <v>15529</v>
      </c>
      <c r="E8" s="24">
        <v>103533063</v>
      </c>
      <c r="F8" s="92" t="s">
        <v>181</v>
      </c>
      <c r="G8" s="77">
        <v>0</v>
      </c>
      <c r="H8" s="77">
        <v>181.8</v>
      </c>
      <c r="I8" s="77">
        <v>181.84</v>
      </c>
      <c r="J8" s="77">
        <v>0</v>
      </c>
      <c r="K8" s="77">
        <f t="shared" si="0"/>
        <v>100.02200220022002</v>
      </c>
    </row>
    <row r="9" spans="1:11" ht="12.75">
      <c r="A9" s="24">
        <v>454</v>
      </c>
      <c r="B9" s="92">
        <v>3111</v>
      </c>
      <c r="C9" s="24">
        <v>5331</v>
      </c>
      <c r="D9" s="92">
        <v>471</v>
      </c>
      <c r="E9" s="24">
        <v>0</v>
      </c>
      <c r="F9" s="24" t="s">
        <v>274</v>
      </c>
      <c r="G9" s="77">
        <v>549</v>
      </c>
      <c r="H9" s="77">
        <v>549</v>
      </c>
      <c r="I9" s="77">
        <v>549</v>
      </c>
      <c r="J9" s="77">
        <f>I9/G9%</f>
        <v>100</v>
      </c>
      <c r="K9" s="77">
        <f t="shared" si="0"/>
        <v>100</v>
      </c>
    </row>
    <row r="10" spans="1:11" ht="12.75">
      <c r="A10" s="24">
        <v>454</v>
      </c>
      <c r="B10" s="92">
        <v>3111</v>
      </c>
      <c r="C10" s="24">
        <v>5336</v>
      </c>
      <c r="D10" s="92">
        <v>471</v>
      </c>
      <c r="E10" s="24">
        <v>96</v>
      </c>
      <c r="F10" s="24" t="s">
        <v>274</v>
      </c>
      <c r="G10" s="77">
        <v>0</v>
      </c>
      <c r="H10" s="77">
        <v>182.4</v>
      </c>
      <c r="I10" s="77">
        <v>182.4</v>
      </c>
      <c r="J10" s="77">
        <v>0</v>
      </c>
      <c r="K10" s="77">
        <f t="shared" si="0"/>
        <v>100</v>
      </c>
    </row>
    <row r="11" spans="1:11" ht="12.75">
      <c r="A11" s="24">
        <v>454</v>
      </c>
      <c r="B11" s="2">
        <v>3111</v>
      </c>
      <c r="C11" s="24">
        <v>5336</v>
      </c>
      <c r="D11" s="24">
        <v>2541018</v>
      </c>
      <c r="E11" s="24">
        <v>108100104</v>
      </c>
      <c r="F11" s="24" t="s">
        <v>274</v>
      </c>
      <c r="G11" s="62">
        <v>0</v>
      </c>
      <c r="H11" s="62">
        <v>37.4</v>
      </c>
      <c r="I11" s="62">
        <v>0</v>
      </c>
      <c r="J11" s="77">
        <v>0</v>
      </c>
      <c r="K11" s="77">
        <f t="shared" si="0"/>
        <v>0</v>
      </c>
    </row>
    <row r="12" spans="1:11" ht="12.75">
      <c r="A12" s="24">
        <v>454</v>
      </c>
      <c r="B12" s="2">
        <v>3111</v>
      </c>
      <c r="C12" s="24">
        <v>5336</v>
      </c>
      <c r="D12" s="24">
        <v>2541018</v>
      </c>
      <c r="E12" s="24">
        <v>108517050</v>
      </c>
      <c r="F12" s="24" t="s">
        <v>274</v>
      </c>
      <c r="G12" s="62">
        <v>0</v>
      </c>
      <c r="H12" s="62">
        <v>46.7</v>
      </c>
      <c r="I12" s="62">
        <v>0</v>
      </c>
      <c r="J12" s="77">
        <v>0</v>
      </c>
      <c r="K12" s="77">
        <f t="shared" si="0"/>
        <v>0</v>
      </c>
    </row>
    <row r="13" spans="1:11" ht="12.75">
      <c r="A13" s="24">
        <v>454</v>
      </c>
      <c r="B13" s="92">
        <v>3111</v>
      </c>
      <c r="C13" s="24">
        <v>5331</v>
      </c>
      <c r="D13" s="24">
        <v>472</v>
      </c>
      <c r="E13" s="24">
        <v>0</v>
      </c>
      <c r="F13" s="24" t="s">
        <v>159</v>
      </c>
      <c r="G13" s="77">
        <v>562.9</v>
      </c>
      <c r="H13" s="77">
        <v>562.9</v>
      </c>
      <c r="I13" s="77">
        <v>562.9</v>
      </c>
      <c r="J13" s="77">
        <f>I13/G13%</f>
        <v>100</v>
      </c>
      <c r="K13" s="77">
        <f t="shared" si="0"/>
        <v>100</v>
      </c>
    </row>
    <row r="14" spans="1:11" ht="12.75">
      <c r="A14" s="24">
        <v>454</v>
      </c>
      <c r="B14" s="92">
        <v>3111</v>
      </c>
      <c r="C14" s="24">
        <v>5336</v>
      </c>
      <c r="D14" s="24">
        <v>472</v>
      </c>
      <c r="E14" s="24">
        <v>96</v>
      </c>
      <c r="F14" s="24" t="s">
        <v>159</v>
      </c>
      <c r="G14" s="77">
        <v>0</v>
      </c>
      <c r="H14" s="77">
        <v>214</v>
      </c>
      <c r="I14" s="77">
        <v>214</v>
      </c>
      <c r="J14" s="77">
        <v>0</v>
      </c>
      <c r="K14" s="77">
        <f t="shared" si="0"/>
        <v>100</v>
      </c>
    </row>
    <row r="15" spans="1:11" ht="12.75">
      <c r="A15" s="24">
        <v>454</v>
      </c>
      <c r="B15" s="92">
        <v>3111</v>
      </c>
      <c r="C15" s="24">
        <v>5336</v>
      </c>
      <c r="D15" s="24">
        <v>472</v>
      </c>
      <c r="E15" s="24">
        <v>33075</v>
      </c>
      <c r="F15" s="24" t="s">
        <v>159</v>
      </c>
      <c r="G15" s="77">
        <v>0</v>
      </c>
      <c r="H15" s="77">
        <v>14.1</v>
      </c>
      <c r="I15" s="77">
        <v>8.8</v>
      </c>
      <c r="J15" s="77">
        <v>0</v>
      </c>
      <c r="K15" s="77">
        <f t="shared" si="0"/>
        <v>62.411347517730505</v>
      </c>
    </row>
    <row r="16" spans="1:11" ht="12.75">
      <c r="A16" s="24">
        <v>454</v>
      </c>
      <c r="B16" s="92">
        <v>3111</v>
      </c>
      <c r="C16" s="24">
        <v>5331</v>
      </c>
      <c r="D16" s="24">
        <v>473</v>
      </c>
      <c r="E16" s="24">
        <v>0</v>
      </c>
      <c r="F16" s="24" t="s">
        <v>160</v>
      </c>
      <c r="G16" s="77">
        <v>603.6</v>
      </c>
      <c r="H16" s="77">
        <v>734.6</v>
      </c>
      <c r="I16" s="77">
        <v>734.6</v>
      </c>
      <c r="J16" s="77">
        <f>I16/G16%</f>
        <v>121.70311464546056</v>
      </c>
      <c r="K16" s="77">
        <f t="shared" si="0"/>
        <v>100</v>
      </c>
    </row>
    <row r="17" spans="1:11" ht="12.75" hidden="1">
      <c r="A17" s="568">
        <v>454</v>
      </c>
      <c r="B17" s="569">
        <v>3111</v>
      </c>
      <c r="C17" s="568">
        <v>5336</v>
      </c>
      <c r="D17" s="568">
        <v>10460</v>
      </c>
      <c r="E17" s="568">
        <v>103133063</v>
      </c>
      <c r="F17" s="568" t="s">
        <v>160</v>
      </c>
      <c r="G17" s="570">
        <v>0</v>
      </c>
      <c r="H17" s="570">
        <v>0</v>
      </c>
      <c r="I17" s="570">
        <v>0</v>
      </c>
      <c r="J17" s="570">
        <v>0</v>
      </c>
      <c r="K17" s="77" t="e">
        <f t="shared" si="0"/>
        <v>#DIV/0!</v>
      </c>
    </row>
    <row r="18" spans="1:11" ht="12.75" hidden="1">
      <c r="A18" s="568">
        <v>454</v>
      </c>
      <c r="B18" s="569">
        <v>3111</v>
      </c>
      <c r="C18" s="568">
        <v>5336</v>
      </c>
      <c r="D18" s="568">
        <v>10460</v>
      </c>
      <c r="E18" s="568">
        <v>103533063</v>
      </c>
      <c r="F18" s="568" t="s">
        <v>160</v>
      </c>
      <c r="G18" s="570">
        <v>0</v>
      </c>
      <c r="H18" s="570">
        <v>0</v>
      </c>
      <c r="I18" s="570">
        <v>0</v>
      </c>
      <c r="J18" s="570">
        <v>0</v>
      </c>
      <c r="K18" s="77" t="e">
        <f t="shared" si="0"/>
        <v>#DIV/0!</v>
      </c>
    </row>
    <row r="19" spans="1:11" ht="12.75">
      <c r="A19" s="24">
        <v>454</v>
      </c>
      <c r="B19" s="92">
        <v>3111</v>
      </c>
      <c r="C19" s="24">
        <v>5336</v>
      </c>
      <c r="D19" s="24">
        <v>473</v>
      </c>
      <c r="E19" s="24">
        <v>96</v>
      </c>
      <c r="F19" s="24" t="s">
        <v>160</v>
      </c>
      <c r="G19" s="77">
        <v>0</v>
      </c>
      <c r="H19" s="77">
        <v>184.4</v>
      </c>
      <c r="I19" s="77">
        <v>184.4</v>
      </c>
      <c r="J19" s="77">
        <v>0</v>
      </c>
      <c r="K19" s="77">
        <f t="shared" si="0"/>
        <v>100</v>
      </c>
    </row>
    <row r="20" spans="1:11" ht="12.75">
      <c r="A20" s="24">
        <v>454</v>
      </c>
      <c r="B20" s="92">
        <v>3111</v>
      </c>
      <c r="C20" s="24">
        <v>5331</v>
      </c>
      <c r="D20" s="24">
        <v>474</v>
      </c>
      <c r="E20" s="24">
        <v>0</v>
      </c>
      <c r="F20" s="24" t="s">
        <v>161</v>
      </c>
      <c r="G20" s="77">
        <v>558.8</v>
      </c>
      <c r="H20" s="77">
        <v>558.8</v>
      </c>
      <c r="I20" s="77">
        <v>558.8</v>
      </c>
      <c r="J20" s="77">
        <f>I20/G20%</f>
        <v>100</v>
      </c>
      <c r="K20" s="77">
        <f t="shared" si="0"/>
        <v>100</v>
      </c>
    </row>
    <row r="21" spans="1:11" ht="12.75" hidden="1">
      <c r="A21" s="24">
        <v>454</v>
      </c>
      <c r="B21" s="92">
        <v>3111</v>
      </c>
      <c r="C21" s="24">
        <v>5336</v>
      </c>
      <c r="D21" s="24">
        <v>2451172</v>
      </c>
      <c r="E21" s="24">
        <v>108100104</v>
      </c>
      <c r="F21" s="24" t="s">
        <v>161</v>
      </c>
      <c r="G21" s="77">
        <v>0</v>
      </c>
      <c r="H21" s="77">
        <v>0</v>
      </c>
      <c r="I21" s="77">
        <v>0</v>
      </c>
      <c r="J21" s="77">
        <v>0</v>
      </c>
      <c r="K21" s="77" t="e">
        <f t="shared" si="0"/>
        <v>#DIV/0!</v>
      </c>
    </row>
    <row r="22" spans="1:11" ht="12.75" hidden="1">
      <c r="A22" s="24">
        <v>454</v>
      </c>
      <c r="B22" s="92">
        <v>3111</v>
      </c>
      <c r="C22" s="24">
        <v>5336</v>
      </c>
      <c r="D22" s="24">
        <v>2451172</v>
      </c>
      <c r="E22" s="24">
        <v>108517050</v>
      </c>
      <c r="F22" s="24" t="s">
        <v>161</v>
      </c>
      <c r="G22" s="77">
        <v>0</v>
      </c>
      <c r="H22" s="77">
        <v>0</v>
      </c>
      <c r="I22" s="77">
        <v>0</v>
      </c>
      <c r="J22" s="77">
        <v>0</v>
      </c>
      <c r="K22" s="77" t="e">
        <f t="shared" si="0"/>
        <v>#DIV/0!</v>
      </c>
    </row>
    <row r="23" spans="1:11" ht="12.75">
      <c r="A23" s="24">
        <v>454</v>
      </c>
      <c r="B23" s="92">
        <v>3111</v>
      </c>
      <c r="C23" s="24">
        <v>5336</v>
      </c>
      <c r="D23" s="24">
        <v>474</v>
      </c>
      <c r="E23" s="24">
        <v>96</v>
      </c>
      <c r="F23" s="24" t="s">
        <v>161</v>
      </c>
      <c r="G23" s="77">
        <v>0</v>
      </c>
      <c r="H23" s="77">
        <v>298.7</v>
      </c>
      <c r="I23" s="77">
        <v>298.7</v>
      </c>
      <c r="J23" s="77">
        <v>0</v>
      </c>
      <c r="K23" s="77">
        <f t="shared" si="0"/>
        <v>99.99999999999999</v>
      </c>
    </row>
    <row r="24" spans="1:11" ht="12.75">
      <c r="A24" s="24">
        <v>454</v>
      </c>
      <c r="B24" s="92">
        <v>3111</v>
      </c>
      <c r="C24" s="24">
        <v>5336</v>
      </c>
      <c r="D24" s="24">
        <v>15631</v>
      </c>
      <c r="E24" s="24">
        <v>103133063</v>
      </c>
      <c r="F24" s="24" t="s">
        <v>161</v>
      </c>
      <c r="G24" s="77">
        <v>0</v>
      </c>
      <c r="H24" s="77">
        <v>158.4</v>
      </c>
      <c r="I24" s="77">
        <v>158.47</v>
      </c>
      <c r="J24" s="77">
        <v>0</v>
      </c>
      <c r="K24" s="77">
        <f t="shared" si="0"/>
        <v>100.04419191919192</v>
      </c>
    </row>
    <row r="25" spans="1:11" ht="12.75">
      <c r="A25" s="24">
        <v>454</v>
      </c>
      <c r="B25" s="92">
        <v>3111</v>
      </c>
      <c r="C25" s="24">
        <v>5336</v>
      </c>
      <c r="D25" s="24">
        <v>15631</v>
      </c>
      <c r="E25" s="24">
        <v>103533063</v>
      </c>
      <c r="F25" s="24" t="s">
        <v>161</v>
      </c>
      <c r="G25" s="77">
        <v>0</v>
      </c>
      <c r="H25" s="77">
        <v>158.5</v>
      </c>
      <c r="I25" s="77">
        <v>158.47</v>
      </c>
      <c r="J25" s="77">
        <v>0</v>
      </c>
      <c r="K25" s="77">
        <f t="shared" si="0"/>
        <v>99.98107255520505</v>
      </c>
    </row>
    <row r="26" spans="1:11" ht="12.75">
      <c r="A26" s="24">
        <v>454</v>
      </c>
      <c r="B26" s="92">
        <v>3111</v>
      </c>
      <c r="C26" s="24">
        <v>5336</v>
      </c>
      <c r="D26" s="24">
        <v>15677</v>
      </c>
      <c r="E26" s="24">
        <v>103133063</v>
      </c>
      <c r="F26" s="24" t="s">
        <v>161</v>
      </c>
      <c r="G26" s="77">
        <v>0</v>
      </c>
      <c r="H26" s="77">
        <v>189.7</v>
      </c>
      <c r="I26" s="77">
        <v>189.64</v>
      </c>
      <c r="J26" s="77">
        <v>0</v>
      </c>
      <c r="K26" s="77">
        <f t="shared" si="0"/>
        <v>99.96837111228255</v>
      </c>
    </row>
    <row r="27" spans="1:11" ht="12.75">
      <c r="A27" s="24">
        <v>454</v>
      </c>
      <c r="B27" s="92">
        <v>3111</v>
      </c>
      <c r="C27" s="24">
        <v>5336</v>
      </c>
      <c r="D27" s="24">
        <v>15677</v>
      </c>
      <c r="E27" s="24">
        <v>103533063</v>
      </c>
      <c r="F27" s="24" t="s">
        <v>161</v>
      </c>
      <c r="G27" s="77">
        <v>0</v>
      </c>
      <c r="H27" s="77">
        <v>189.6</v>
      </c>
      <c r="I27" s="77">
        <v>189.64</v>
      </c>
      <c r="J27" s="77">
        <v>0</v>
      </c>
      <c r="K27" s="77">
        <f t="shared" si="0"/>
        <v>100.0210970464135</v>
      </c>
    </row>
    <row r="28" spans="1:11" ht="12.75">
      <c r="A28" s="24">
        <v>454</v>
      </c>
      <c r="B28" s="92">
        <v>3111</v>
      </c>
      <c r="C28" s="24">
        <v>5331</v>
      </c>
      <c r="D28" s="24">
        <v>475</v>
      </c>
      <c r="E28" s="24">
        <v>0</v>
      </c>
      <c r="F28" s="24" t="s">
        <v>70</v>
      </c>
      <c r="G28" s="77">
        <v>562.7</v>
      </c>
      <c r="H28" s="77">
        <v>562.7</v>
      </c>
      <c r="I28" s="77">
        <v>562.7</v>
      </c>
      <c r="J28" s="77">
        <f>I28/G28%</f>
        <v>100</v>
      </c>
      <c r="K28" s="77">
        <f t="shared" si="0"/>
        <v>100</v>
      </c>
    </row>
    <row r="29" spans="1:11" ht="12.75" hidden="1">
      <c r="A29" s="24">
        <v>454</v>
      </c>
      <c r="B29" s="92">
        <v>3111</v>
      </c>
      <c r="C29" s="24">
        <v>5336</v>
      </c>
      <c r="D29" s="24">
        <v>10452</v>
      </c>
      <c r="E29" s="24">
        <v>103133063</v>
      </c>
      <c r="F29" s="24" t="s">
        <v>70</v>
      </c>
      <c r="G29" s="77">
        <v>0</v>
      </c>
      <c r="H29" s="77">
        <v>0</v>
      </c>
      <c r="I29" s="77">
        <v>0</v>
      </c>
      <c r="J29" s="77">
        <v>0</v>
      </c>
      <c r="K29" s="77" t="e">
        <f t="shared" si="0"/>
        <v>#DIV/0!</v>
      </c>
    </row>
    <row r="30" spans="1:11" ht="12.75" hidden="1">
      <c r="A30" s="24">
        <v>454</v>
      </c>
      <c r="B30" s="92">
        <v>3111</v>
      </c>
      <c r="C30" s="24">
        <v>5336</v>
      </c>
      <c r="D30" s="24">
        <v>10452</v>
      </c>
      <c r="E30" s="24">
        <v>103533063</v>
      </c>
      <c r="F30" s="24" t="s">
        <v>70</v>
      </c>
      <c r="G30" s="77">
        <v>0</v>
      </c>
      <c r="H30" s="77">
        <v>0</v>
      </c>
      <c r="I30" s="77">
        <v>0</v>
      </c>
      <c r="J30" s="77">
        <v>0</v>
      </c>
      <c r="K30" s="77" t="e">
        <f t="shared" si="0"/>
        <v>#DIV/0!</v>
      </c>
    </row>
    <row r="31" spans="1:11" ht="12.75">
      <c r="A31" s="24">
        <v>454</v>
      </c>
      <c r="B31" s="92">
        <v>3111</v>
      </c>
      <c r="C31" s="24">
        <v>5336</v>
      </c>
      <c r="D31" s="24">
        <v>475</v>
      </c>
      <c r="E31" s="24">
        <v>96</v>
      </c>
      <c r="F31" s="24" t="s">
        <v>70</v>
      </c>
      <c r="G31" s="77">
        <v>0</v>
      </c>
      <c r="H31" s="77">
        <v>185.9</v>
      </c>
      <c r="I31" s="77">
        <v>185.9</v>
      </c>
      <c r="J31" s="77">
        <v>0</v>
      </c>
      <c r="K31" s="77">
        <f t="shared" si="0"/>
        <v>100</v>
      </c>
    </row>
    <row r="32" spans="1:11" ht="12.75">
      <c r="A32" s="24">
        <v>454</v>
      </c>
      <c r="B32" s="92">
        <v>3111</v>
      </c>
      <c r="C32" s="24">
        <v>5331</v>
      </c>
      <c r="D32" s="24">
        <v>476</v>
      </c>
      <c r="E32" s="24">
        <v>0</v>
      </c>
      <c r="F32" s="24" t="s">
        <v>134</v>
      </c>
      <c r="G32" s="77">
        <v>579</v>
      </c>
      <c r="H32" s="77">
        <v>579</v>
      </c>
      <c r="I32" s="77">
        <v>579</v>
      </c>
      <c r="J32" s="77">
        <f>I32/G32%</f>
        <v>100</v>
      </c>
      <c r="K32" s="77">
        <f t="shared" si="0"/>
        <v>100</v>
      </c>
    </row>
    <row r="33" spans="1:11" ht="12.75" hidden="1">
      <c r="A33" s="568">
        <v>454</v>
      </c>
      <c r="B33" s="569">
        <v>3111</v>
      </c>
      <c r="C33" s="568">
        <v>5336</v>
      </c>
      <c r="D33" s="568">
        <v>476</v>
      </c>
      <c r="E33" s="568">
        <v>115</v>
      </c>
      <c r="F33" s="568" t="s">
        <v>134</v>
      </c>
      <c r="G33" s="570">
        <v>0</v>
      </c>
      <c r="H33" s="570">
        <v>0</v>
      </c>
      <c r="I33" s="570">
        <v>0</v>
      </c>
      <c r="J33" s="570">
        <v>0</v>
      </c>
      <c r="K33" s="77" t="e">
        <f t="shared" si="0"/>
        <v>#DIV/0!</v>
      </c>
    </row>
    <row r="34" spans="1:11" ht="12.75" hidden="1">
      <c r="A34" s="24">
        <v>454</v>
      </c>
      <c r="B34" s="92">
        <v>3111</v>
      </c>
      <c r="C34" s="24">
        <v>5336</v>
      </c>
      <c r="D34" s="24">
        <v>2451231</v>
      </c>
      <c r="E34" s="24">
        <v>108100104</v>
      </c>
      <c r="F34" s="24" t="s">
        <v>134</v>
      </c>
      <c r="G34" s="77">
        <v>0</v>
      </c>
      <c r="H34" s="77">
        <v>0</v>
      </c>
      <c r="I34" s="77">
        <v>0</v>
      </c>
      <c r="J34" s="77">
        <v>0</v>
      </c>
      <c r="K34" s="77" t="e">
        <f t="shared" si="0"/>
        <v>#DIV/0!</v>
      </c>
    </row>
    <row r="35" spans="1:11" ht="12.75" hidden="1">
      <c r="A35" s="24">
        <v>454</v>
      </c>
      <c r="B35" s="92">
        <v>3111</v>
      </c>
      <c r="C35" s="24">
        <v>5336</v>
      </c>
      <c r="D35" s="24">
        <v>2451231</v>
      </c>
      <c r="E35" s="24">
        <v>108517050</v>
      </c>
      <c r="F35" s="24" t="s">
        <v>134</v>
      </c>
      <c r="G35" s="77">
        <v>0</v>
      </c>
      <c r="H35" s="77">
        <v>0</v>
      </c>
      <c r="I35" s="77">
        <v>0</v>
      </c>
      <c r="J35" s="77">
        <v>0</v>
      </c>
      <c r="K35" s="77" t="e">
        <f t="shared" si="0"/>
        <v>#DIV/0!</v>
      </c>
    </row>
    <row r="36" spans="1:11" ht="12.75">
      <c r="A36" s="24">
        <v>454</v>
      </c>
      <c r="B36" s="92">
        <v>3111</v>
      </c>
      <c r="C36" s="24">
        <v>5336</v>
      </c>
      <c r="D36" s="24">
        <v>476</v>
      </c>
      <c r="E36" s="24">
        <v>96</v>
      </c>
      <c r="F36" s="24" t="s">
        <v>134</v>
      </c>
      <c r="G36" s="77">
        <v>0</v>
      </c>
      <c r="H36" s="77">
        <v>207.5</v>
      </c>
      <c r="I36" s="77">
        <v>207.5</v>
      </c>
      <c r="J36" s="77">
        <v>0</v>
      </c>
      <c r="K36" s="77">
        <f aca="true" t="shared" si="1" ref="K36:K43">I36/H36%</f>
        <v>99.99999999999999</v>
      </c>
    </row>
    <row r="37" spans="1:11" ht="12.75">
      <c r="A37" s="24">
        <v>454</v>
      </c>
      <c r="B37" s="92">
        <v>3111</v>
      </c>
      <c r="C37" s="24">
        <v>5336</v>
      </c>
      <c r="D37" s="24">
        <v>476</v>
      </c>
      <c r="E37" s="24">
        <v>33075</v>
      </c>
      <c r="F37" s="24" t="s">
        <v>134</v>
      </c>
      <c r="G37" s="77">
        <v>0</v>
      </c>
      <c r="H37" s="77">
        <v>28.1</v>
      </c>
      <c r="I37" s="77">
        <v>28.16</v>
      </c>
      <c r="J37" s="77">
        <v>0</v>
      </c>
      <c r="K37" s="77">
        <f t="shared" si="1"/>
        <v>100.21352313167259</v>
      </c>
    </row>
    <row r="38" spans="1:11" ht="12.75">
      <c r="A38" s="24">
        <v>454</v>
      </c>
      <c r="B38" s="2">
        <v>3111</v>
      </c>
      <c r="C38" s="24">
        <v>5336</v>
      </c>
      <c r="D38" s="24">
        <v>2661552</v>
      </c>
      <c r="E38" s="24">
        <v>108100104</v>
      </c>
      <c r="F38" s="24" t="s">
        <v>134</v>
      </c>
      <c r="G38" s="62">
        <v>0</v>
      </c>
      <c r="H38" s="62">
        <v>94.3</v>
      </c>
      <c r="I38" s="62">
        <v>94.31</v>
      </c>
      <c r="J38" s="77">
        <v>0</v>
      </c>
      <c r="K38" s="77">
        <f t="shared" si="1"/>
        <v>100.01060445387063</v>
      </c>
    </row>
    <row r="39" spans="1:11" ht="12.75">
      <c r="A39" s="24">
        <v>454</v>
      </c>
      <c r="B39" s="2">
        <v>3111</v>
      </c>
      <c r="C39" s="24">
        <v>5336</v>
      </c>
      <c r="D39" s="24">
        <v>2661552</v>
      </c>
      <c r="E39" s="24">
        <v>108517050</v>
      </c>
      <c r="F39" s="24" t="s">
        <v>134</v>
      </c>
      <c r="G39" s="62">
        <v>0</v>
      </c>
      <c r="H39" s="62">
        <v>94.3</v>
      </c>
      <c r="I39" s="62">
        <v>94.31</v>
      </c>
      <c r="J39" s="77">
        <v>0</v>
      </c>
      <c r="K39" s="77">
        <f t="shared" si="1"/>
        <v>100.01060445387063</v>
      </c>
    </row>
    <row r="40" spans="1:11" ht="12.75">
      <c r="A40" s="24">
        <v>454</v>
      </c>
      <c r="B40" s="3">
        <v>3111</v>
      </c>
      <c r="C40" s="24">
        <v>5336</v>
      </c>
      <c r="D40" s="24">
        <v>15460</v>
      </c>
      <c r="E40" s="24">
        <v>103133063</v>
      </c>
      <c r="F40" s="24" t="s">
        <v>134</v>
      </c>
      <c r="G40" s="62">
        <v>0</v>
      </c>
      <c r="H40" s="62">
        <v>174.6</v>
      </c>
      <c r="I40" s="62">
        <v>174.59</v>
      </c>
      <c r="J40" s="77">
        <v>0</v>
      </c>
      <c r="K40" s="77">
        <f t="shared" si="1"/>
        <v>99.9942726231386</v>
      </c>
    </row>
    <row r="41" spans="1:11" ht="12.75">
      <c r="A41" s="24">
        <v>454</v>
      </c>
      <c r="B41" s="3">
        <v>3111</v>
      </c>
      <c r="C41" s="24">
        <v>5336</v>
      </c>
      <c r="D41" s="24">
        <v>15460</v>
      </c>
      <c r="E41" s="24">
        <v>103533063</v>
      </c>
      <c r="F41" s="24" t="s">
        <v>134</v>
      </c>
      <c r="G41" s="62">
        <v>0</v>
      </c>
      <c r="H41" s="62">
        <v>174.6</v>
      </c>
      <c r="I41" s="62">
        <v>174.59</v>
      </c>
      <c r="J41" s="77">
        <v>0</v>
      </c>
      <c r="K41" s="77">
        <f t="shared" si="1"/>
        <v>99.9942726231386</v>
      </c>
    </row>
    <row r="42" spans="1:11" ht="12.75">
      <c r="A42" s="24">
        <v>454</v>
      </c>
      <c r="B42" s="3">
        <v>3111</v>
      </c>
      <c r="C42" s="24">
        <v>5336</v>
      </c>
      <c r="D42" s="24">
        <v>2540974</v>
      </c>
      <c r="E42" s="24">
        <v>108100104</v>
      </c>
      <c r="F42" s="24" t="s">
        <v>134</v>
      </c>
      <c r="G42" s="62">
        <v>0</v>
      </c>
      <c r="H42" s="62">
        <v>5.8</v>
      </c>
      <c r="I42" s="62">
        <v>4.93</v>
      </c>
      <c r="J42" s="77">
        <v>0</v>
      </c>
      <c r="K42" s="77">
        <f t="shared" si="1"/>
        <v>85</v>
      </c>
    </row>
    <row r="43" spans="1:11" ht="12.75">
      <c r="A43" s="24">
        <v>454</v>
      </c>
      <c r="B43" s="3">
        <v>3111</v>
      </c>
      <c r="C43" s="24">
        <v>5336</v>
      </c>
      <c r="D43" s="24">
        <v>2540974</v>
      </c>
      <c r="E43" s="24">
        <v>108517050</v>
      </c>
      <c r="F43" s="24" t="s">
        <v>134</v>
      </c>
      <c r="G43" s="62">
        <v>0</v>
      </c>
      <c r="H43" s="62">
        <v>7.2</v>
      </c>
      <c r="I43" s="62">
        <v>6.17</v>
      </c>
      <c r="J43" s="77">
        <v>0</v>
      </c>
      <c r="K43" s="77">
        <f t="shared" si="1"/>
        <v>85.69444444444443</v>
      </c>
    </row>
    <row r="44" spans="1:11" ht="12" customHeight="1">
      <c r="A44" s="24">
        <v>454</v>
      </c>
      <c r="B44" s="92">
        <v>3111</v>
      </c>
      <c r="C44" s="24">
        <v>5331</v>
      </c>
      <c r="D44" s="24">
        <v>477</v>
      </c>
      <c r="E44" s="24">
        <v>0</v>
      </c>
      <c r="F44" s="24" t="s">
        <v>135</v>
      </c>
      <c r="G44" s="77">
        <v>516.8</v>
      </c>
      <c r="H44" s="77">
        <v>516.8</v>
      </c>
      <c r="I44" s="77">
        <v>516.8</v>
      </c>
      <c r="J44" s="77">
        <f>I44/G44%</f>
        <v>100</v>
      </c>
      <c r="K44" s="77">
        <f>I44/H44%</f>
        <v>100</v>
      </c>
    </row>
    <row r="45" spans="1:11" ht="12.75" hidden="1">
      <c r="A45" s="24">
        <v>454</v>
      </c>
      <c r="B45" s="92">
        <v>3111</v>
      </c>
      <c r="C45" s="24">
        <v>5336</v>
      </c>
      <c r="D45" s="24">
        <v>15018</v>
      </c>
      <c r="E45" s="24">
        <v>103133063</v>
      </c>
      <c r="F45" s="24" t="s">
        <v>135</v>
      </c>
      <c r="G45" s="77">
        <v>0</v>
      </c>
      <c r="H45" s="77">
        <v>0</v>
      </c>
      <c r="I45" s="77">
        <v>0</v>
      </c>
      <c r="J45" s="77">
        <v>0</v>
      </c>
      <c r="K45" s="77" t="e">
        <f aca="true" t="shared" si="2" ref="K45:K61">I45/H45%</f>
        <v>#DIV/0!</v>
      </c>
    </row>
    <row r="46" spans="1:11" ht="12.75" hidden="1">
      <c r="A46" s="24">
        <v>454</v>
      </c>
      <c r="B46" s="92">
        <v>3111</v>
      </c>
      <c r="C46" s="24">
        <v>5336</v>
      </c>
      <c r="D46" s="24">
        <v>15018</v>
      </c>
      <c r="E46" s="24">
        <v>103533063</v>
      </c>
      <c r="F46" s="24" t="s">
        <v>135</v>
      </c>
      <c r="G46" s="77">
        <v>0</v>
      </c>
      <c r="H46" s="77">
        <v>0</v>
      </c>
      <c r="I46" s="77">
        <v>0</v>
      </c>
      <c r="J46" s="77">
        <v>0</v>
      </c>
      <c r="K46" s="77" t="e">
        <f t="shared" si="2"/>
        <v>#DIV/0!</v>
      </c>
    </row>
    <row r="47" spans="1:11" ht="12.75" hidden="1">
      <c r="A47" s="24">
        <v>454</v>
      </c>
      <c r="B47" s="92">
        <v>3111</v>
      </c>
      <c r="C47" s="24">
        <v>5336</v>
      </c>
      <c r="D47" s="24">
        <v>2450867</v>
      </c>
      <c r="E47" s="24">
        <v>108100104</v>
      </c>
      <c r="F47" s="24" t="s">
        <v>135</v>
      </c>
      <c r="G47" s="77">
        <v>0</v>
      </c>
      <c r="H47" s="77">
        <v>0</v>
      </c>
      <c r="I47" s="77">
        <v>0</v>
      </c>
      <c r="J47" s="77">
        <v>0</v>
      </c>
      <c r="K47" s="77" t="e">
        <f t="shared" si="2"/>
        <v>#DIV/0!</v>
      </c>
    </row>
    <row r="48" spans="1:11" ht="12.75" hidden="1">
      <c r="A48" s="24">
        <v>454</v>
      </c>
      <c r="B48" s="92">
        <v>3111</v>
      </c>
      <c r="C48" s="24">
        <v>5336</v>
      </c>
      <c r="D48" s="24">
        <v>2450867</v>
      </c>
      <c r="E48" s="24">
        <v>108517050</v>
      </c>
      <c r="F48" s="24" t="s">
        <v>135</v>
      </c>
      <c r="G48" s="77">
        <v>0</v>
      </c>
      <c r="H48" s="77">
        <v>0</v>
      </c>
      <c r="I48" s="77">
        <v>0</v>
      </c>
      <c r="J48" s="77">
        <v>0</v>
      </c>
      <c r="K48" s="77" t="e">
        <f t="shared" si="2"/>
        <v>#DIV/0!</v>
      </c>
    </row>
    <row r="49" spans="1:11" ht="12.75">
      <c r="A49" s="24">
        <v>454</v>
      </c>
      <c r="B49" s="92">
        <v>3111</v>
      </c>
      <c r="C49" s="24">
        <v>5336</v>
      </c>
      <c r="D49" s="24">
        <v>477</v>
      </c>
      <c r="E49" s="24">
        <v>96</v>
      </c>
      <c r="F49" s="24" t="s">
        <v>135</v>
      </c>
      <c r="G49" s="77">
        <v>0</v>
      </c>
      <c r="H49" s="77">
        <v>229.1</v>
      </c>
      <c r="I49" s="77">
        <v>229.1</v>
      </c>
      <c r="J49" s="77">
        <v>0</v>
      </c>
      <c r="K49" s="77">
        <f t="shared" si="2"/>
        <v>100</v>
      </c>
    </row>
    <row r="50" spans="1:11" ht="12.75">
      <c r="A50" s="24">
        <v>454</v>
      </c>
      <c r="B50" s="24">
        <v>3111</v>
      </c>
      <c r="C50" s="24">
        <v>5331</v>
      </c>
      <c r="D50" s="24">
        <v>478</v>
      </c>
      <c r="E50" s="24">
        <v>0</v>
      </c>
      <c r="F50" s="24" t="s">
        <v>129</v>
      </c>
      <c r="G50" s="77">
        <v>661.1</v>
      </c>
      <c r="H50" s="77">
        <v>711.1</v>
      </c>
      <c r="I50" s="77">
        <v>711.1</v>
      </c>
      <c r="J50" s="77">
        <f>I50/G50%</f>
        <v>107.56315232188776</v>
      </c>
      <c r="K50" s="77">
        <f t="shared" si="2"/>
        <v>100</v>
      </c>
    </row>
    <row r="51" spans="1:11" ht="12.75">
      <c r="A51" s="24">
        <v>454</v>
      </c>
      <c r="B51" s="24">
        <v>3111</v>
      </c>
      <c r="C51" s="24">
        <v>5336</v>
      </c>
      <c r="D51" s="24">
        <v>478</v>
      </c>
      <c r="E51" s="24">
        <v>96</v>
      </c>
      <c r="F51" s="24" t="s">
        <v>129</v>
      </c>
      <c r="G51" s="77">
        <v>0</v>
      </c>
      <c r="H51" s="77">
        <v>366.7</v>
      </c>
      <c r="I51" s="77">
        <v>366.7</v>
      </c>
      <c r="J51" s="77">
        <v>0</v>
      </c>
      <c r="K51" s="77">
        <f t="shared" si="2"/>
        <v>100</v>
      </c>
    </row>
    <row r="52" spans="1:11" ht="12.75">
      <c r="A52" s="24">
        <v>454</v>
      </c>
      <c r="B52" s="24">
        <v>3111</v>
      </c>
      <c r="C52" s="24">
        <v>5336</v>
      </c>
      <c r="D52" s="24">
        <v>478</v>
      </c>
      <c r="E52" s="24">
        <v>33075</v>
      </c>
      <c r="F52" s="24" t="s">
        <v>129</v>
      </c>
      <c r="G52" s="77">
        <v>0</v>
      </c>
      <c r="H52" s="77">
        <v>14.1</v>
      </c>
      <c r="I52" s="77">
        <v>14.08</v>
      </c>
      <c r="J52" s="77">
        <v>0</v>
      </c>
      <c r="K52" s="77">
        <f t="shared" si="2"/>
        <v>99.85815602836881</v>
      </c>
    </row>
    <row r="53" spans="1:11" ht="12.75">
      <c r="A53" s="24">
        <v>454</v>
      </c>
      <c r="B53" s="24">
        <v>3111</v>
      </c>
      <c r="C53" s="24">
        <v>5331</v>
      </c>
      <c r="D53" s="24">
        <v>479</v>
      </c>
      <c r="E53" s="24">
        <v>0</v>
      </c>
      <c r="F53" s="24" t="s">
        <v>116</v>
      </c>
      <c r="G53" s="77">
        <v>614.3</v>
      </c>
      <c r="H53" s="77">
        <v>614.3</v>
      </c>
      <c r="I53" s="77">
        <v>614.3</v>
      </c>
      <c r="J53" s="77">
        <f>I53/G53%</f>
        <v>100</v>
      </c>
      <c r="K53" s="77">
        <f t="shared" si="2"/>
        <v>100</v>
      </c>
    </row>
    <row r="54" spans="1:11" ht="12.75" hidden="1">
      <c r="A54" s="568">
        <v>454</v>
      </c>
      <c r="B54" s="569">
        <v>3111</v>
      </c>
      <c r="C54" s="568">
        <v>5336</v>
      </c>
      <c r="D54" s="568">
        <v>10464</v>
      </c>
      <c r="E54" s="568">
        <v>103133063</v>
      </c>
      <c r="F54" s="568" t="s">
        <v>116</v>
      </c>
      <c r="G54" s="570">
        <v>0</v>
      </c>
      <c r="H54" s="570">
        <v>0</v>
      </c>
      <c r="I54" s="570">
        <v>0</v>
      </c>
      <c r="J54" s="570">
        <v>0</v>
      </c>
      <c r="K54" s="77" t="e">
        <f t="shared" si="2"/>
        <v>#DIV/0!</v>
      </c>
    </row>
    <row r="55" spans="1:11" ht="12.75" hidden="1">
      <c r="A55" s="568">
        <v>454</v>
      </c>
      <c r="B55" s="569">
        <v>3111</v>
      </c>
      <c r="C55" s="568">
        <v>5336</v>
      </c>
      <c r="D55" s="568">
        <v>10464</v>
      </c>
      <c r="E55" s="568">
        <v>103533063</v>
      </c>
      <c r="F55" s="568" t="s">
        <v>116</v>
      </c>
      <c r="G55" s="570">
        <v>0</v>
      </c>
      <c r="H55" s="570">
        <v>0</v>
      </c>
      <c r="I55" s="570">
        <v>0</v>
      </c>
      <c r="J55" s="570">
        <v>0</v>
      </c>
      <c r="K55" s="77" t="e">
        <f t="shared" si="2"/>
        <v>#DIV/0!</v>
      </c>
    </row>
    <row r="56" spans="1:11" ht="12.75">
      <c r="A56" s="24">
        <v>454</v>
      </c>
      <c r="B56" s="92">
        <v>3111</v>
      </c>
      <c r="C56" s="24">
        <v>5336</v>
      </c>
      <c r="D56" s="24">
        <v>479</v>
      </c>
      <c r="E56" s="24">
        <v>96</v>
      </c>
      <c r="F56" s="24" t="s">
        <v>116</v>
      </c>
      <c r="G56" s="77">
        <v>0</v>
      </c>
      <c r="H56" s="77">
        <v>199.5</v>
      </c>
      <c r="I56" s="77">
        <v>199.5</v>
      </c>
      <c r="J56" s="77">
        <v>0</v>
      </c>
      <c r="K56" s="77">
        <f t="shared" si="2"/>
        <v>100</v>
      </c>
    </row>
    <row r="57" spans="1:11" ht="12.75">
      <c r="A57" s="24">
        <v>454</v>
      </c>
      <c r="B57" s="24">
        <v>3111</v>
      </c>
      <c r="C57" s="24">
        <v>5336</v>
      </c>
      <c r="D57" s="24">
        <v>15528</v>
      </c>
      <c r="E57" s="24">
        <v>103133063</v>
      </c>
      <c r="F57" s="24" t="s">
        <v>116</v>
      </c>
      <c r="G57" s="77">
        <v>0</v>
      </c>
      <c r="H57" s="77">
        <v>157.7</v>
      </c>
      <c r="I57" s="77">
        <v>157.68</v>
      </c>
      <c r="J57" s="77">
        <v>0</v>
      </c>
      <c r="K57" s="77">
        <f t="shared" si="2"/>
        <v>99.98731769181992</v>
      </c>
    </row>
    <row r="58" spans="1:11" ht="12.75">
      <c r="A58" s="24">
        <v>454</v>
      </c>
      <c r="B58" s="92">
        <v>3111</v>
      </c>
      <c r="C58" s="24">
        <v>5336</v>
      </c>
      <c r="D58" s="24">
        <v>15528</v>
      </c>
      <c r="E58" s="24">
        <v>103533063</v>
      </c>
      <c r="F58" s="24" t="s">
        <v>116</v>
      </c>
      <c r="G58" s="77">
        <v>0</v>
      </c>
      <c r="H58" s="77">
        <v>157.7</v>
      </c>
      <c r="I58" s="77">
        <v>157.68</v>
      </c>
      <c r="J58" s="77">
        <v>0</v>
      </c>
      <c r="K58" s="77">
        <f t="shared" si="2"/>
        <v>99.98731769181992</v>
      </c>
    </row>
    <row r="59" spans="1:11" ht="12.75">
      <c r="A59" s="24">
        <v>454</v>
      </c>
      <c r="B59" s="92">
        <v>3111</v>
      </c>
      <c r="C59" s="24">
        <v>5331</v>
      </c>
      <c r="D59" s="24">
        <v>480</v>
      </c>
      <c r="E59" s="24">
        <v>0</v>
      </c>
      <c r="F59" s="24" t="s">
        <v>117</v>
      </c>
      <c r="G59" s="77">
        <v>602</v>
      </c>
      <c r="H59" s="77">
        <v>602</v>
      </c>
      <c r="I59" s="77">
        <v>602</v>
      </c>
      <c r="J59" s="77">
        <f>I59/G59%</f>
        <v>100</v>
      </c>
      <c r="K59" s="77">
        <f t="shared" si="2"/>
        <v>100</v>
      </c>
    </row>
    <row r="60" spans="1:11" ht="12.75">
      <c r="A60" s="24">
        <v>454</v>
      </c>
      <c r="B60" s="92">
        <v>3111</v>
      </c>
      <c r="C60" s="24">
        <v>5336</v>
      </c>
      <c r="D60" s="24">
        <v>480</v>
      </c>
      <c r="E60" s="24">
        <v>96</v>
      </c>
      <c r="F60" s="24" t="s">
        <v>117</v>
      </c>
      <c r="G60" s="77">
        <v>0</v>
      </c>
      <c r="H60" s="77">
        <v>257.7</v>
      </c>
      <c r="I60" s="77">
        <v>257.7</v>
      </c>
      <c r="J60" s="77">
        <v>0</v>
      </c>
      <c r="K60" s="77">
        <f t="shared" si="2"/>
        <v>100</v>
      </c>
    </row>
    <row r="61" spans="1:11" ht="12.75">
      <c r="A61" s="24">
        <v>454</v>
      </c>
      <c r="B61" s="24">
        <v>3111</v>
      </c>
      <c r="C61" s="24">
        <v>5336</v>
      </c>
      <c r="D61" s="24">
        <v>2541004</v>
      </c>
      <c r="E61" s="24">
        <v>108100104</v>
      </c>
      <c r="F61" s="24" t="s">
        <v>117</v>
      </c>
      <c r="G61" s="77">
        <v>0</v>
      </c>
      <c r="H61" s="77">
        <v>12</v>
      </c>
      <c r="I61" s="77">
        <v>10.78</v>
      </c>
      <c r="J61" s="77">
        <v>0</v>
      </c>
      <c r="K61" s="77">
        <f t="shared" si="2"/>
        <v>89.83333333333333</v>
      </c>
    </row>
    <row r="62" spans="1:11" ht="12.75">
      <c r="A62" s="24">
        <v>454</v>
      </c>
      <c r="B62" s="24">
        <v>3111</v>
      </c>
      <c r="C62" s="24">
        <v>5336</v>
      </c>
      <c r="D62" s="24">
        <v>2541004</v>
      </c>
      <c r="E62" s="24">
        <v>108517050</v>
      </c>
      <c r="F62" s="24" t="s">
        <v>117</v>
      </c>
      <c r="G62" s="77">
        <v>0</v>
      </c>
      <c r="H62" s="77">
        <v>15</v>
      </c>
      <c r="I62" s="77">
        <v>13.47</v>
      </c>
      <c r="J62" s="77">
        <v>0</v>
      </c>
      <c r="K62" s="77">
        <f>I62/H62%</f>
        <v>89.80000000000001</v>
      </c>
    </row>
    <row r="63" spans="1:11" ht="12.75">
      <c r="A63" s="24">
        <v>454</v>
      </c>
      <c r="B63" s="92">
        <v>3111</v>
      </c>
      <c r="C63" s="24">
        <v>5336</v>
      </c>
      <c r="D63" s="24">
        <v>15660</v>
      </c>
      <c r="E63" s="24">
        <v>103133063</v>
      </c>
      <c r="F63" s="24" t="s">
        <v>117</v>
      </c>
      <c r="G63" s="77">
        <v>0</v>
      </c>
      <c r="H63" s="77">
        <v>170.3</v>
      </c>
      <c r="I63" s="77">
        <v>170.29</v>
      </c>
      <c r="J63" s="77">
        <v>0</v>
      </c>
      <c r="K63" s="77">
        <f>I63/H63%</f>
        <v>99.99412800939518</v>
      </c>
    </row>
    <row r="64" spans="1:11" ht="12.75">
      <c r="A64" s="24">
        <v>454</v>
      </c>
      <c r="B64" s="92">
        <v>3111</v>
      </c>
      <c r="C64" s="24">
        <v>5336</v>
      </c>
      <c r="D64" s="24">
        <v>15660</v>
      </c>
      <c r="E64" s="24">
        <v>103533063</v>
      </c>
      <c r="F64" s="24" t="s">
        <v>117</v>
      </c>
      <c r="G64" s="77">
        <v>0</v>
      </c>
      <c r="H64" s="77">
        <v>170.3</v>
      </c>
      <c r="I64" s="77">
        <v>170.29</v>
      </c>
      <c r="J64" s="77">
        <v>0</v>
      </c>
      <c r="K64" s="77">
        <f>I64/H64%</f>
        <v>99.99412800939518</v>
      </c>
    </row>
    <row r="65" spans="1:11" ht="12.75">
      <c r="A65" s="24">
        <v>454</v>
      </c>
      <c r="B65" s="92">
        <v>3111</v>
      </c>
      <c r="C65" s="24">
        <v>5331</v>
      </c>
      <c r="D65" s="24">
        <v>481</v>
      </c>
      <c r="E65" s="24">
        <v>0</v>
      </c>
      <c r="F65" s="24" t="s">
        <v>118</v>
      </c>
      <c r="G65" s="77">
        <v>643.3</v>
      </c>
      <c r="H65" s="77">
        <v>643.3</v>
      </c>
      <c r="I65" s="77">
        <v>643.3</v>
      </c>
      <c r="J65" s="77">
        <f>I65/G65%</f>
        <v>100</v>
      </c>
      <c r="K65" s="77">
        <f>I65/H65%</f>
        <v>100</v>
      </c>
    </row>
    <row r="66" spans="1:11" ht="12.75" hidden="1">
      <c r="A66" s="24">
        <v>454</v>
      </c>
      <c r="B66" s="92">
        <v>3111</v>
      </c>
      <c r="C66" s="24">
        <v>5336</v>
      </c>
      <c r="D66" s="24">
        <v>2451252</v>
      </c>
      <c r="E66" s="24">
        <v>108100104</v>
      </c>
      <c r="F66" s="24" t="s">
        <v>118</v>
      </c>
      <c r="G66" s="77">
        <v>0</v>
      </c>
      <c r="H66" s="77">
        <v>0</v>
      </c>
      <c r="I66" s="77">
        <v>0</v>
      </c>
      <c r="J66" s="77">
        <v>0</v>
      </c>
      <c r="K66" s="77" t="e">
        <f aca="true" t="shared" si="3" ref="K66:K113">I66/H66%</f>
        <v>#DIV/0!</v>
      </c>
    </row>
    <row r="67" spans="1:11" ht="12.75" hidden="1">
      <c r="A67" s="24">
        <v>454</v>
      </c>
      <c r="B67" s="92">
        <v>3111</v>
      </c>
      <c r="C67" s="24">
        <v>5336</v>
      </c>
      <c r="D67" s="24">
        <v>2451252</v>
      </c>
      <c r="E67" s="24">
        <v>108517050</v>
      </c>
      <c r="F67" s="24" t="s">
        <v>118</v>
      </c>
      <c r="G67" s="77">
        <v>0</v>
      </c>
      <c r="H67" s="77">
        <v>0</v>
      </c>
      <c r="I67" s="77">
        <v>0</v>
      </c>
      <c r="J67" s="77">
        <v>0</v>
      </c>
      <c r="K67" s="77" t="e">
        <f t="shared" si="3"/>
        <v>#DIV/0!</v>
      </c>
    </row>
    <row r="68" spans="1:11" ht="12.75">
      <c r="A68" s="24">
        <v>454</v>
      </c>
      <c r="B68" s="92">
        <v>3111</v>
      </c>
      <c r="C68" s="24">
        <v>5336</v>
      </c>
      <c r="D68" s="24">
        <v>481</v>
      </c>
      <c r="E68" s="24">
        <v>96</v>
      </c>
      <c r="F68" s="24" t="s">
        <v>118</v>
      </c>
      <c r="G68" s="77">
        <v>0</v>
      </c>
      <c r="H68" s="77">
        <v>205.2</v>
      </c>
      <c r="I68" s="77">
        <v>205.2</v>
      </c>
      <c r="J68" s="77">
        <v>0</v>
      </c>
      <c r="K68" s="77">
        <f t="shared" si="3"/>
        <v>99.99999999999999</v>
      </c>
    </row>
    <row r="69" spans="1:11" ht="12.75">
      <c r="A69" s="24">
        <v>454</v>
      </c>
      <c r="B69" s="92">
        <v>3111</v>
      </c>
      <c r="C69" s="24">
        <v>5336</v>
      </c>
      <c r="D69" s="24">
        <v>15578</v>
      </c>
      <c r="E69" s="24">
        <v>103133063</v>
      </c>
      <c r="F69" s="24" t="s">
        <v>118</v>
      </c>
      <c r="G69" s="77">
        <v>0</v>
      </c>
      <c r="H69" s="77">
        <v>173.1</v>
      </c>
      <c r="I69" s="77">
        <v>173.08</v>
      </c>
      <c r="J69" s="77">
        <v>0</v>
      </c>
      <c r="K69" s="77">
        <f t="shared" si="3"/>
        <v>99.98844598497979</v>
      </c>
    </row>
    <row r="70" spans="1:11" ht="12.75">
      <c r="A70" s="24">
        <v>454</v>
      </c>
      <c r="B70" s="92">
        <v>3111</v>
      </c>
      <c r="C70" s="24">
        <v>5336</v>
      </c>
      <c r="D70" s="24">
        <v>15578</v>
      </c>
      <c r="E70" s="24">
        <v>103533063</v>
      </c>
      <c r="F70" s="24" t="s">
        <v>118</v>
      </c>
      <c r="G70" s="77">
        <v>0</v>
      </c>
      <c r="H70" s="77">
        <v>173.1</v>
      </c>
      <c r="I70" s="77">
        <v>173.08</v>
      </c>
      <c r="J70" s="77">
        <v>0</v>
      </c>
      <c r="K70" s="77">
        <f t="shared" si="3"/>
        <v>99.98844598497979</v>
      </c>
    </row>
    <row r="71" spans="1:11" ht="12.75">
      <c r="A71" s="24">
        <v>454</v>
      </c>
      <c r="B71" s="92">
        <v>3111</v>
      </c>
      <c r="C71" s="24">
        <v>5331</v>
      </c>
      <c r="D71" s="24">
        <v>482</v>
      </c>
      <c r="E71" s="24">
        <v>0</v>
      </c>
      <c r="F71" s="24" t="s">
        <v>210</v>
      </c>
      <c r="G71" s="77">
        <v>510.9</v>
      </c>
      <c r="H71" s="77">
        <v>510.9</v>
      </c>
      <c r="I71" s="77">
        <v>510.9</v>
      </c>
      <c r="J71" s="77">
        <f>I71/G71%</f>
        <v>100</v>
      </c>
      <c r="K71" s="77">
        <f t="shared" si="3"/>
        <v>100</v>
      </c>
    </row>
    <row r="72" spans="1:11" ht="12.75" hidden="1">
      <c r="A72" s="568">
        <v>454</v>
      </c>
      <c r="B72" s="569">
        <v>3111</v>
      </c>
      <c r="C72" s="568">
        <v>5336</v>
      </c>
      <c r="D72" s="568">
        <v>10389</v>
      </c>
      <c r="E72" s="568">
        <v>103133063</v>
      </c>
      <c r="F72" s="568" t="s">
        <v>210</v>
      </c>
      <c r="G72" s="570">
        <v>0</v>
      </c>
      <c r="H72" s="570">
        <v>0</v>
      </c>
      <c r="I72" s="570">
        <v>0</v>
      </c>
      <c r="J72" s="570">
        <v>0</v>
      </c>
      <c r="K72" s="77" t="e">
        <f t="shared" si="3"/>
        <v>#DIV/0!</v>
      </c>
    </row>
    <row r="73" spans="1:11" ht="12.75" hidden="1">
      <c r="A73" s="568">
        <v>454</v>
      </c>
      <c r="B73" s="569">
        <v>3111</v>
      </c>
      <c r="C73" s="568">
        <v>5336</v>
      </c>
      <c r="D73" s="568">
        <v>10389</v>
      </c>
      <c r="E73" s="568">
        <v>103533063</v>
      </c>
      <c r="F73" s="568" t="s">
        <v>210</v>
      </c>
      <c r="G73" s="570">
        <v>0</v>
      </c>
      <c r="H73" s="570">
        <v>0</v>
      </c>
      <c r="I73" s="570">
        <v>0</v>
      </c>
      <c r="J73" s="570">
        <v>0</v>
      </c>
      <c r="K73" s="77" t="e">
        <f t="shared" si="3"/>
        <v>#DIV/0!</v>
      </c>
    </row>
    <row r="74" spans="1:11" ht="12.75">
      <c r="A74" s="24">
        <v>454</v>
      </c>
      <c r="B74" s="92">
        <v>3111</v>
      </c>
      <c r="C74" s="24">
        <v>5336</v>
      </c>
      <c r="D74" s="24">
        <v>482</v>
      </c>
      <c r="E74" s="24">
        <v>96</v>
      </c>
      <c r="F74" s="24" t="s">
        <v>210</v>
      </c>
      <c r="G74" s="77">
        <v>0</v>
      </c>
      <c r="H74" s="77">
        <v>213.2</v>
      </c>
      <c r="I74" s="77">
        <v>213.2</v>
      </c>
      <c r="J74" s="77">
        <v>0</v>
      </c>
      <c r="K74" s="77">
        <f t="shared" si="3"/>
        <v>100.00000000000001</v>
      </c>
    </row>
    <row r="75" spans="1:11" ht="12.75">
      <c r="A75" s="24">
        <v>454</v>
      </c>
      <c r="B75" s="92">
        <v>3111</v>
      </c>
      <c r="C75" s="24">
        <v>5331</v>
      </c>
      <c r="D75" s="24">
        <v>483</v>
      </c>
      <c r="E75" s="24">
        <v>0</v>
      </c>
      <c r="F75" s="24" t="s">
        <v>193</v>
      </c>
      <c r="G75" s="77">
        <v>668.5</v>
      </c>
      <c r="H75" s="77">
        <v>739.5</v>
      </c>
      <c r="I75" s="77">
        <v>739.5</v>
      </c>
      <c r="J75" s="77">
        <f>I75/G75%</f>
        <v>110.6207928197457</v>
      </c>
      <c r="K75" s="77">
        <f t="shared" si="3"/>
        <v>100</v>
      </c>
    </row>
    <row r="76" spans="1:11" ht="12.75" hidden="1">
      <c r="A76" s="24">
        <v>454</v>
      </c>
      <c r="B76" s="92">
        <v>3111</v>
      </c>
      <c r="C76" s="24">
        <v>5336</v>
      </c>
      <c r="D76" s="24">
        <v>2451226</v>
      </c>
      <c r="E76" s="24">
        <v>108100104</v>
      </c>
      <c r="F76" s="24" t="s">
        <v>193</v>
      </c>
      <c r="G76" s="77">
        <v>0</v>
      </c>
      <c r="H76" s="77">
        <v>0</v>
      </c>
      <c r="I76" s="77">
        <v>0</v>
      </c>
      <c r="J76" s="77">
        <v>0</v>
      </c>
      <c r="K76" s="77" t="e">
        <f t="shared" si="3"/>
        <v>#DIV/0!</v>
      </c>
    </row>
    <row r="77" spans="1:11" ht="12.75" hidden="1">
      <c r="A77" s="24">
        <v>454</v>
      </c>
      <c r="B77" s="92">
        <v>3111</v>
      </c>
      <c r="C77" s="24">
        <v>5336</v>
      </c>
      <c r="D77" s="24">
        <v>2451226</v>
      </c>
      <c r="E77" s="24">
        <v>108517050</v>
      </c>
      <c r="F77" s="24" t="s">
        <v>193</v>
      </c>
      <c r="G77" s="77">
        <v>0</v>
      </c>
      <c r="H77" s="77">
        <v>0</v>
      </c>
      <c r="I77" s="77">
        <v>0</v>
      </c>
      <c r="J77" s="77">
        <v>0</v>
      </c>
      <c r="K77" s="77" t="e">
        <f t="shared" si="3"/>
        <v>#DIV/0!</v>
      </c>
    </row>
    <row r="78" spans="1:11" ht="12.75">
      <c r="A78" s="24">
        <v>454</v>
      </c>
      <c r="B78" s="24">
        <v>3111</v>
      </c>
      <c r="C78" s="24">
        <v>5336</v>
      </c>
      <c r="D78" s="24">
        <v>483</v>
      </c>
      <c r="E78" s="24">
        <v>96</v>
      </c>
      <c r="F78" s="24" t="s">
        <v>193</v>
      </c>
      <c r="G78" s="77">
        <v>0</v>
      </c>
      <c r="H78" s="77">
        <v>197.2</v>
      </c>
      <c r="I78" s="77">
        <v>197.2</v>
      </c>
      <c r="J78" s="77">
        <v>0</v>
      </c>
      <c r="K78" s="77">
        <f t="shared" si="3"/>
        <v>100</v>
      </c>
    </row>
    <row r="79" spans="1:11" ht="12.75">
      <c r="A79" s="24">
        <v>454</v>
      </c>
      <c r="B79" s="24">
        <v>3111</v>
      </c>
      <c r="C79" s="24">
        <v>5331</v>
      </c>
      <c r="D79" s="24">
        <v>484</v>
      </c>
      <c r="E79" s="24">
        <v>0</v>
      </c>
      <c r="F79" s="24" t="s">
        <v>194</v>
      </c>
      <c r="G79" s="77">
        <v>602.2</v>
      </c>
      <c r="H79" s="77">
        <v>747.4</v>
      </c>
      <c r="I79" s="77">
        <v>747.4</v>
      </c>
      <c r="J79" s="77">
        <f>I79/G79%</f>
        <v>124.1115908336101</v>
      </c>
      <c r="K79" s="77">
        <f t="shared" si="3"/>
        <v>100</v>
      </c>
    </row>
    <row r="80" spans="1:11" ht="12.75" hidden="1">
      <c r="A80" s="24">
        <v>454</v>
      </c>
      <c r="B80" s="92">
        <v>3111</v>
      </c>
      <c r="C80" s="24">
        <v>5336</v>
      </c>
      <c r="D80" s="24">
        <v>2450821</v>
      </c>
      <c r="E80" s="24">
        <v>108100104</v>
      </c>
      <c r="F80" s="24" t="s">
        <v>194</v>
      </c>
      <c r="G80" s="77">
        <v>0</v>
      </c>
      <c r="H80" s="77">
        <v>0</v>
      </c>
      <c r="I80" s="77">
        <v>0</v>
      </c>
      <c r="J80" s="77">
        <v>0</v>
      </c>
      <c r="K80" s="77" t="e">
        <f t="shared" si="3"/>
        <v>#DIV/0!</v>
      </c>
    </row>
    <row r="81" spans="1:11" ht="12.75" hidden="1">
      <c r="A81" s="24">
        <v>454</v>
      </c>
      <c r="B81" s="92">
        <v>3111</v>
      </c>
      <c r="C81" s="24">
        <v>5336</v>
      </c>
      <c r="D81" s="24">
        <v>2450821</v>
      </c>
      <c r="E81" s="24">
        <v>108517050</v>
      </c>
      <c r="F81" s="24" t="s">
        <v>194</v>
      </c>
      <c r="G81" s="77">
        <v>0</v>
      </c>
      <c r="H81" s="77">
        <v>0</v>
      </c>
      <c r="I81" s="77">
        <v>0</v>
      </c>
      <c r="J81" s="77">
        <v>0</v>
      </c>
      <c r="K81" s="77" t="e">
        <f t="shared" si="3"/>
        <v>#DIV/0!</v>
      </c>
    </row>
    <row r="82" spans="1:11" ht="12.75">
      <c r="A82" s="24">
        <v>454</v>
      </c>
      <c r="B82" s="92">
        <v>3111</v>
      </c>
      <c r="C82" s="24">
        <v>5336</v>
      </c>
      <c r="D82" s="24">
        <v>484</v>
      </c>
      <c r="E82" s="24">
        <v>96</v>
      </c>
      <c r="F82" s="24" t="s">
        <v>194</v>
      </c>
      <c r="G82" s="77">
        <v>0</v>
      </c>
      <c r="H82" s="77">
        <v>204.4</v>
      </c>
      <c r="I82" s="77">
        <v>204.4</v>
      </c>
      <c r="J82" s="77">
        <v>0</v>
      </c>
      <c r="K82" s="77">
        <f t="shared" si="3"/>
        <v>100</v>
      </c>
    </row>
    <row r="83" spans="1:11" ht="12.75">
      <c r="A83" s="24">
        <v>454</v>
      </c>
      <c r="B83" s="92">
        <v>3111</v>
      </c>
      <c r="C83" s="24">
        <v>5331</v>
      </c>
      <c r="D83" s="24">
        <v>485</v>
      </c>
      <c r="E83" s="24">
        <v>0</v>
      </c>
      <c r="F83" s="24" t="s">
        <v>413</v>
      </c>
      <c r="G83" s="77">
        <v>516.9</v>
      </c>
      <c r="H83" s="77">
        <v>627.9</v>
      </c>
      <c r="I83" s="77">
        <v>627.9</v>
      </c>
      <c r="J83" s="77">
        <f>I83/G83%</f>
        <v>121.47417295414975</v>
      </c>
      <c r="K83" s="77">
        <f t="shared" si="3"/>
        <v>100</v>
      </c>
    </row>
    <row r="84" spans="1:11" ht="12.75">
      <c r="A84" s="24">
        <v>454</v>
      </c>
      <c r="B84" s="92">
        <v>3111</v>
      </c>
      <c r="C84" s="24">
        <v>5336</v>
      </c>
      <c r="D84" s="24">
        <v>485</v>
      </c>
      <c r="E84" s="24">
        <v>96</v>
      </c>
      <c r="F84" s="24" t="s">
        <v>413</v>
      </c>
      <c r="G84" s="77">
        <v>0</v>
      </c>
      <c r="H84" s="77">
        <v>198</v>
      </c>
      <c r="I84" s="77">
        <v>198</v>
      </c>
      <c r="J84" s="77">
        <v>0</v>
      </c>
      <c r="K84" s="77">
        <f t="shared" si="3"/>
        <v>100</v>
      </c>
    </row>
    <row r="85" spans="1:11" ht="12.75">
      <c r="A85" s="24">
        <v>454</v>
      </c>
      <c r="B85" s="24">
        <v>3111</v>
      </c>
      <c r="C85" s="24">
        <v>5331</v>
      </c>
      <c r="D85" s="24">
        <v>486</v>
      </c>
      <c r="E85" s="24">
        <v>0</v>
      </c>
      <c r="F85" s="24" t="s">
        <v>414</v>
      </c>
      <c r="G85" s="77">
        <v>520.8</v>
      </c>
      <c r="H85" s="77">
        <v>538.8</v>
      </c>
      <c r="I85" s="77">
        <v>538.8</v>
      </c>
      <c r="J85" s="77">
        <f>I85/G85%</f>
        <v>103.45622119815668</v>
      </c>
      <c r="K85" s="77">
        <f t="shared" si="3"/>
        <v>100</v>
      </c>
    </row>
    <row r="86" spans="1:11" ht="12.75">
      <c r="A86" s="24">
        <v>454</v>
      </c>
      <c r="B86" s="92">
        <v>3111</v>
      </c>
      <c r="C86" s="24">
        <v>5336</v>
      </c>
      <c r="D86" s="24">
        <v>486</v>
      </c>
      <c r="E86" s="24">
        <v>96</v>
      </c>
      <c r="F86" s="24" t="s">
        <v>414</v>
      </c>
      <c r="G86" s="77">
        <v>0</v>
      </c>
      <c r="H86" s="77">
        <v>184.4</v>
      </c>
      <c r="I86" s="77">
        <v>184.4</v>
      </c>
      <c r="J86" s="77">
        <v>0</v>
      </c>
      <c r="K86" s="77">
        <f t="shared" si="3"/>
        <v>100</v>
      </c>
    </row>
    <row r="87" spans="1:11" ht="12.75">
      <c r="A87" s="24">
        <v>454</v>
      </c>
      <c r="B87" s="92">
        <v>3111</v>
      </c>
      <c r="C87" s="24">
        <v>5331</v>
      </c>
      <c r="D87" s="24">
        <v>487</v>
      </c>
      <c r="E87" s="24">
        <v>0</v>
      </c>
      <c r="F87" s="24" t="s">
        <v>177</v>
      </c>
      <c r="G87" s="77">
        <v>529</v>
      </c>
      <c r="H87" s="77">
        <v>529</v>
      </c>
      <c r="I87" s="77">
        <v>529</v>
      </c>
      <c r="J87" s="77">
        <f>I87/G87%</f>
        <v>100</v>
      </c>
      <c r="K87" s="77">
        <f t="shared" si="3"/>
        <v>100</v>
      </c>
    </row>
    <row r="88" spans="1:11" ht="12.75">
      <c r="A88" s="24">
        <v>454</v>
      </c>
      <c r="B88" s="92">
        <v>3111</v>
      </c>
      <c r="C88" s="24">
        <v>5336</v>
      </c>
      <c r="D88" s="24">
        <v>487</v>
      </c>
      <c r="E88" s="24">
        <v>96</v>
      </c>
      <c r="F88" s="24" t="s">
        <v>177</v>
      </c>
      <c r="G88" s="77">
        <v>0</v>
      </c>
      <c r="H88" s="77">
        <v>181.8</v>
      </c>
      <c r="I88" s="77">
        <v>181.8</v>
      </c>
      <c r="J88" s="77">
        <v>0</v>
      </c>
      <c r="K88" s="77">
        <f t="shared" si="3"/>
        <v>100</v>
      </c>
    </row>
    <row r="89" spans="1:11" ht="12.75">
      <c r="A89" s="24">
        <v>454</v>
      </c>
      <c r="B89" s="92">
        <v>3111</v>
      </c>
      <c r="C89" s="24">
        <v>5331</v>
      </c>
      <c r="D89" s="24">
        <v>488</v>
      </c>
      <c r="E89" s="24">
        <v>0</v>
      </c>
      <c r="F89" s="24" t="s">
        <v>178</v>
      </c>
      <c r="G89" s="77">
        <v>621.3</v>
      </c>
      <c r="H89" s="77">
        <v>621.3</v>
      </c>
      <c r="I89" s="77">
        <v>621.3</v>
      </c>
      <c r="J89" s="77">
        <f>I89/G89%</f>
        <v>100</v>
      </c>
      <c r="K89" s="77">
        <f t="shared" si="3"/>
        <v>100</v>
      </c>
    </row>
    <row r="90" spans="1:11" ht="12.75" hidden="1">
      <c r="A90" s="568">
        <v>454</v>
      </c>
      <c r="B90" s="569">
        <v>3111</v>
      </c>
      <c r="C90" s="568">
        <v>5336</v>
      </c>
      <c r="D90" s="568">
        <v>10495</v>
      </c>
      <c r="E90" s="568">
        <v>103133063</v>
      </c>
      <c r="F90" s="568" t="s">
        <v>178</v>
      </c>
      <c r="G90" s="570">
        <v>0</v>
      </c>
      <c r="H90" s="570">
        <v>0</v>
      </c>
      <c r="I90" s="570">
        <v>0</v>
      </c>
      <c r="J90" s="570">
        <v>0</v>
      </c>
      <c r="K90" s="77" t="e">
        <f t="shared" si="3"/>
        <v>#DIV/0!</v>
      </c>
    </row>
    <row r="91" spans="1:11" ht="12.75" hidden="1">
      <c r="A91" s="568">
        <v>454</v>
      </c>
      <c r="B91" s="569">
        <v>3111</v>
      </c>
      <c r="C91" s="568">
        <v>5336</v>
      </c>
      <c r="D91" s="568">
        <v>10495</v>
      </c>
      <c r="E91" s="568">
        <v>103533063</v>
      </c>
      <c r="F91" s="568" t="s">
        <v>178</v>
      </c>
      <c r="G91" s="571">
        <v>0</v>
      </c>
      <c r="H91" s="571">
        <v>0</v>
      </c>
      <c r="I91" s="571">
        <v>0</v>
      </c>
      <c r="J91" s="570">
        <v>0</v>
      </c>
      <c r="K91" s="77" t="e">
        <f t="shared" si="3"/>
        <v>#DIV/0!</v>
      </c>
    </row>
    <row r="92" spans="1:11" ht="12.75">
      <c r="A92" s="24">
        <v>454</v>
      </c>
      <c r="B92" s="92">
        <v>3111</v>
      </c>
      <c r="C92" s="24">
        <v>5336</v>
      </c>
      <c r="D92" s="24">
        <v>488</v>
      </c>
      <c r="E92" s="24">
        <v>96</v>
      </c>
      <c r="F92" s="24" t="s">
        <v>178</v>
      </c>
      <c r="G92" s="294">
        <v>0</v>
      </c>
      <c r="H92" s="294">
        <v>190.6</v>
      </c>
      <c r="I92" s="294">
        <v>190.6</v>
      </c>
      <c r="J92" s="77">
        <v>0</v>
      </c>
      <c r="K92" s="77">
        <f t="shared" si="3"/>
        <v>100</v>
      </c>
    </row>
    <row r="93" spans="1:11" ht="12.75">
      <c r="A93" s="24">
        <v>454</v>
      </c>
      <c r="B93" s="92">
        <v>3111</v>
      </c>
      <c r="C93" s="24">
        <v>5331</v>
      </c>
      <c r="D93" s="24">
        <v>489</v>
      </c>
      <c r="E93" s="24">
        <v>0</v>
      </c>
      <c r="F93" s="24" t="s">
        <v>179</v>
      </c>
      <c r="G93" s="77">
        <v>890.4</v>
      </c>
      <c r="H93" s="77">
        <v>890.4</v>
      </c>
      <c r="I93" s="77">
        <v>890.4</v>
      </c>
      <c r="J93" s="77">
        <f>I93/G93%</f>
        <v>100</v>
      </c>
      <c r="K93" s="77">
        <f t="shared" si="3"/>
        <v>100</v>
      </c>
    </row>
    <row r="94" spans="1:11" ht="12.75">
      <c r="A94" s="24">
        <v>454</v>
      </c>
      <c r="B94" s="92">
        <v>3111</v>
      </c>
      <c r="C94" s="24">
        <v>5336</v>
      </c>
      <c r="D94" s="24">
        <v>489</v>
      </c>
      <c r="E94" s="24">
        <v>96</v>
      </c>
      <c r="F94" s="24" t="s">
        <v>179</v>
      </c>
      <c r="G94" s="77">
        <v>0</v>
      </c>
      <c r="H94" s="77">
        <v>292.4</v>
      </c>
      <c r="I94" s="77">
        <v>292.4</v>
      </c>
      <c r="J94" s="77">
        <v>0</v>
      </c>
      <c r="K94" s="77">
        <f t="shared" si="3"/>
        <v>100</v>
      </c>
    </row>
    <row r="95" spans="1:11" ht="12.75">
      <c r="A95" s="24">
        <v>454</v>
      </c>
      <c r="B95" s="92">
        <v>3111</v>
      </c>
      <c r="C95" s="24">
        <v>5336</v>
      </c>
      <c r="D95" s="24">
        <v>2540975</v>
      </c>
      <c r="E95" s="24">
        <v>108100104</v>
      </c>
      <c r="F95" s="24" t="s">
        <v>179</v>
      </c>
      <c r="G95" s="77">
        <v>0</v>
      </c>
      <c r="H95" s="77">
        <v>7.6</v>
      </c>
      <c r="I95" s="77">
        <v>3.38</v>
      </c>
      <c r="J95" s="77">
        <v>0</v>
      </c>
      <c r="K95" s="77">
        <f t="shared" si="3"/>
        <v>44.473684210526315</v>
      </c>
    </row>
    <row r="96" spans="1:11" ht="12.75">
      <c r="A96" s="24">
        <v>454</v>
      </c>
      <c r="B96" s="92">
        <v>3111</v>
      </c>
      <c r="C96" s="24">
        <v>5336</v>
      </c>
      <c r="D96" s="24">
        <v>2540975</v>
      </c>
      <c r="E96" s="24">
        <v>108517050</v>
      </c>
      <c r="F96" s="24" t="s">
        <v>179</v>
      </c>
      <c r="G96" s="77">
        <v>0</v>
      </c>
      <c r="H96" s="77">
        <v>9.5</v>
      </c>
      <c r="I96" s="77">
        <v>4.23</v>
      </c>
      <c r="J96" s="77">
        <v>0</v>
      </c>
      <c r="K96" s="77">
        <f t="shared" si="3"/>
        <v>44.526315789473685</v>
      </c>
    </row>
    <row r="97" spans="1:11" ht="12.75">
      <c r="A97" s="24">
        <v>454</v>
      </c>
      <c r="B97" s="92">
        <v>3111</v>
      </c>
      <c r="C97" s="24">
        <v>5336</v>
      </c>
      <c r="D97" s="24">
        <v>15585</v>
      </c>
      <c r="E97" s="24">
        <v>103133063</v>
      </c>
      <c r="F97" s="24" t="s">
        <v>179</v>
      </c>
      <c r="G97" s="77">
        <v>0</v>
      </c>
      <c r="H97" s="77">
        <v>193.3</v>
      </c>
      <c r="I97" s="77">
        <v>193.25</v>
      </c>
      <c r="J97" s="77">
        <v>0</v>
      </c>
      <c r="K97" s="77">
        <f t="shared" si="3"/>
        <v>99.97413347128816</v>
      </c>
    </row>
    <row r="98" spans="1:11" ht="12.75">
      <c r="A98" s="24">
        <v>454</v>
      </c>
      <c r="B98" s="92">
        <v>3111</v>
      </c>
      <c r="C98" s="24">
        <v>5336</v>
      </c>
      <c r="D98" s="24">
        <v>15585</v>
      </c>
      <c r="E98" s="24">
        <v>103533063</v>
      </c>
      <c r="F98" s="24" t="s">
        <v>179</v>
      </c>
      <c r="G98" s="77">
        <v>0</v>
      </c>
      <c r="H98" s="77">
        <v>193.2</v>
      </c>
      <c r="I98" s="77">
        <v>193.25</v>
      </c>
      <c r="J98" s="77">
        <v>0</v>
      </c>
      <c r="K98" s="77">
        <f t="shared" si="3"/>
        <v>100.02587991718427</v>
      </c>
    </row>
    <row r="99" spans="1:11" ht="12.75">
      <c r="A99" s="24">
        <v>454</v>
      </c>
      <c r="B99" s="24">
        <v>3111</v>
      </c>
      <c r="C99" s="24">
        <v>5331</v>
      </c>
      <c r="D99" s="24">
        <v>490</v>
      </c>
      <c r="E99" s="24">
        <v>0</v>
      </c>
      <c r="F99" s="24" t="s">
        <v>247</v>
      </c>
      <c r="G99" s="77">
        <v>588.2</v>
      </c>
      <c r="H99" s="77">
        <v>588.2</v>
      </c>
      <c r="I99" s="77">
        <v>588.2</v>
      </c>
      <c r="J99" s="77">
        <f>I99/G99%</f>
        <v>100</v>
      </c>
      <c r="K99" s="77">
        <f t="shared" si="3"/>
        <v>100</v>
      </c>
    </row>
    <row r="100" spans="1:11" ht="12.75">
      <c r="A100" s="24">
        <v>454</v>
      </c>
      <c r="B100" s="24">
        <v>3111</v>
      </c>
      <c r="C100" s="24">
        <v>5336</v>
      </c>
      <c r="D100" s="24">
        <v>490</v>
      </c>
      <c r="E100" s="24">
        <v>96</v>
      </c>
      <c r="F100" s="24" t="s">
        <v>247</v>
      </c>
      <c r="G100" s="77">
        <v>0</v>
      </c>
      <c r="H100" s="77">
        <v>181.7</v>
      </c>
      <c r="I100" s="77">
        <v>181.7</v>
      </c>
      <c r="J100" s="77">
        <v>0</v>
      </c>
      <c r="K100" s="77">
        <f t="shared" si="3"/>
        <v>100</v>
      </c>
    </row>
    <row r="101" spans="1:11" ht="12.75">
      <c r="A101" s="24">
        <v>454</v>
      </c>
      <c r="B101" s="2">
        <v>3111</v>
      </c>
      <c r="C101" s="24">
        <v>5331</v>
      </c>
      <c r="D101" s="24">
        <v>491</v>
      </c>
      <c r="E101" s="24">
        <v>0</v>
      </c>
      <c r="F101" s="24" t="s">
        <v>404</v>
      </c>
      <c r="G101" s="62">
        <v>990</v>
      </c>
      <c r="H101" s="62">
        <v>1060</v>
      </c>
      <c r="I101" s="62">
        <v>1060</v>
      </c>
      <c r="J101" s="77">
        <f>I101/G101%</f>
        <v>107.07070707070707</v>
      </c>
      <c r="K101" s="77">
        <f t="shared" si="3"/>
        <v>100</v>
      </c>
    </row>
    <row r="102" spans="1:11" ht="12.75">
      <c r="A102" s="24">
        <v>454</v>
      </c>
      <c r="B102" s="2">
        <v>3111</v>
      </c>
      <c r="C102" s="24">
        <v>5336</v>
      </c>
      <c r="D102" s="24">
        <v>491</v>
      </c>
      <c r="E102" s="24">
        <v>96</v>
      </c>
      <c r="F102" s="24" t="s">
        <v>404</v>
      </c>
      <c r="G102" s="62">
        <v>0</v>
      </c>
      <c r="H102" s="62">
        <v>262.2</v>
      </c>
      <c r="I102" s="62">
        <v>262.2</v>
      </c>
      <c r="J102" s="77">
        <v>0</v>
      </c>
      <c r="K102" s="77">
        <f t="shared" si="3"/>
        <v>100</v>
      </c>
    </row>
    <row r="103" spans="1:11" ht="12.75">
      <c r="A103" s="24">
        <v>454</v>
      </c>
      <c r="B103" s="2">
        <v>3111</v>
      </c>
      <c r="C103" s="24">
        <v>5336</v>
      </c>
      <c r="D103" s="24">
        <v>15602</v>
      </c>
      <c r="E103" s="24">
        <v>120113014</v>
      </c>
      <c r="F103" s="36" t="s">
        <v>773</v>
      </c>
      <c r="G103" s="62">
        <v>0</v>
      </c>
      <c r="H103" s="62">
        <v>7.6</v>
      </c>
      <c r="I103" s="62">
        <v>7.68</v>
      </c>
      <c r="J103" s="77">
        <v>0</v>
      </c>
      <c r="K103" s="77">
        <f t="shared" si="3"/>
        <v>101.05263157894737</v>
      </c>
    </row>
    <row r="104" spans="1:11" ht="12.75">
      <c r="A104" s="24">
        <v>454</v>
      </c>
      <c r="B104" s="2">
        <v>3111</v>
      </c>
      <c r="C104" s="24">
        <v>5336</v>
      </c>
      <c r="D104" s="24">
        <v>15602</v>
      </c>
      <c r="E104" s="24">
        <v>120513014</v>
      </c>
      <c r="F104" s="36" t="s">
        <v>773</v>
      </c>
      <c r="G104" s="62">
        <v>0</v>
      </c>
      <c r="H104" s="62">
        <v>43.6</v>
      </c>
      <c r="I104" s="62">
        <v>43.55</v>
      </c>
      <c r="J104" s="77">
        <v>0</v>
      </c>
      <c r="K104" s="77">
        <f t="shared" si="3"/>
        <v>99.88532110091742</v>
      </c>
    </row>
    <row r="105" spans="1:11" ht="12.75">
      <c r="A105" s="24">
        <v>454</v>
      </c>
      <c r="B105" s="2">
        <v>6330</v>
      </c>
      <c r="C105" s="24">
        <v>5347</v>
      </c>
      <c r="D105" s="24">
        <v>2540950</v>
      </c>
      <c r="E105" s="24">
        <v>104</v>
      </c>
      <c r="F105" s="24" t="s">
        <v>631</v>
      </c>
      <c r="G105" s="62">
        <v>0</v>
      </c>
      <c r="H105" s="62">
        <v>8</v>
      </c>
      <c r="I105" s="62">
        <v>8</v>
      </c>
      <c r="J105" s="77">
        <v>0</v>
      </c>
      <c r="K105" s="77">
        <f t="shared" si="3"/>
        <v>100</v>
      </c>
    </row>
    <row r="106" spans="1:11" ht="12.75">
      <c r="A106" s="24">
        <v>454</v>
      </c>
      <c r="B106" s="2">
        <v>6330</v>
      </c>
      <c r="C106" s="24">
        <v>5347</v>
      </c>
      <c r="D106" s="24">
        <v>2540950</v>
      </c>
      <c r="E106" s="24">
        <v>17050</v>
      </c>
      <c r="F106" s="24" t="s">
        <v>631</v>
      </c>
      <c r="G106" s="62">
        <v>0</v>
      </c>
      <c r="H106" s="62">
        <v>10</v>
      </c>
      <c r="I106" s="62">
        <v>10</v>
      </c>
      <c r="J106" s="77">
        <v>0</v>
      </c>
      <c r="K106" s="77">
        <f t="shared" si="3"/>
        <v>100</v>
      </c>
    </row>
    <row r="107" spans="1:11" ht="12.75">
      <c r="A107" s="24">
        <v>454</v>
      </c>
      <c r="B107" s="2">
        <v>6330</v>
      </c>
      <c r="C107" s="24">
        <v>5347</v>
      </c>
      <c r="D107" s="24">
        <v>15160</v>
      </c>
      <c r="E107" s="24">
        <v>103133063</v>
      </c>
      <c r="F107" s="24" t="s">
        <v>632</v>
      </c>
      <c r="G107" s="62">
        <v>0</v>
      </c>
      <c r="H107" s="62">
        <v>96.2</v>
      </c>
      <c r="I107" s="62">
        <v>96.21</v>
      </c>
      <c r="J107" s="77">
        <v>0</v>
      </c>
      <c r="K107" s="77">
        <f t="shared" si="3"/>
        <v>100.010395010395</v>
      </c>
    </row>
    <row r="108" spans="1:11" ht="12.75">
      <c r="A108" s="24">
        <v>454</v>
      </c>
      <c r="B108" s="92">
        <v>6330</v>
      </c>
      <c r="C108" s="24">
        <v>5347</v>
      </c>
      <c r="D108" s="24">
        <v>2451252</v>
      </c>
      <c r="E108" s="24">
        <v>104</v>
      </c>
      <c r="F108" s="24" t="s">
        <v>632</v>
      </c>
      <c r="G108" s="77">
        <v>0</v>
      </c>
      <c r="H108" s="77">
        <v>0.9</v>
      </c>
      <c r="I108" s="77">
        <v>0.89</v>
      </c>
      <c r="J108" s="77">
        <v>0</v>
      </c>
      <c r="K108" s="77">
        <f t="shared" si="3"/>
        <v>98.88888888888889</v>
      </c>
    </row>
    <row r="109" spans="1:11" ht="12.75">
      <c r="A109" s="24">
        <v>454</v>
      </c>
      <c r="B109" s="92">
        <v>6330</v>
      </c>
      <c r="C109" s="24">
        <v>5347</v>
      </c>
      <c r="D109" s="24">
        <v>2451252</v>
      </c>
      <c r="E109" s="24">
        <v>17050</v>
      </c>
      <c r="F109" s="24" t="s">
        <v>632</v>
      </c>
      <c r="G109" s="77">
        <v>0</v>
      </c>
      <c r="H109" s="77">
        <v>0.9</v>
      </c>
      <c r="I109" s="77">
        <v>0.89</v>
      </c>
      <c r="J109" s="77">
        <v>0</v>
      </c>
      <c r="K109" s="77">
        <f t="shared" si="3"/>
        <v>98.88888888888889</v>
      </c>
    </row>
    <row r="110" spans="1:11" ht="12.75">
      <c r="A110" s="24">
        <v>454</v>
      </c>
      <c r="B110" s="92">
        <v>6330</v>
      </c>
      <c r="C110" s="24">
        <v>5347</v>
      </c>
      <c r="D110" s="24">
        <v>2450867</v>
      </c>
      <c r="E110" s="24">
        <v>104</v>
      </c>
      <c r="F110" s="24" t="s">
        <v>777</v>
      </c>
      <c r="G110" s="77">
        <v>0</v>
      </c>
      <c r="H110" s="77">
        <v>0.9</v>
      </c>
      <c r="I110" s="77">
        <v>0.93</v>
      </c>
      <c r="J110" s="77">
        <v>0</v>
      </c>
      <c r="K110" s="77">
        <f t="shared" si="3"/>
        <v>103.33333333333333</v>
      </c>
    </row>
    <row r="111" spans="1:11" ht="12.75">
      <c r="A111" s="24">
        <v>454</v>
      </c>
      <c r="B111" s="92">
        <v>6330</v>
      </c>
      <c r="C111" s="24">
        <v>5347</v>
      </c>
      <c r="D111" s="24">
        <v>2450867</v>
      </c>
      <c r="E111" s="24">
        <v>17050</v>
      </c>
      <c r="F111" s="24" t="s">
        <v>777</v>
      </c>
      <c r="G111" s="77">
        <v>0</v>
      </c>
      <c r="H111" s="77">
        <v>0.9</v>
      </c>
      <c r="I111" s="77">
        <v>0.93</v>
      </c>
      <c r="J111" s="77">
        <v>0</v>
      </c>
      <c r="K111" s="77">
        <f t="shared" si="3"/>
        <v>103.33333333333333</v>
      </c>
    </row>
    <row r="112" spans="1:11" ht="12.75">
      <c r="A112" s="24">
        <v>454</v>
      </c>
      <c r="B112" s="2">
        <v>6330</v>
      </c>
      <c r="C112" s="24">
        <v>5347</v>
      </c>
      <c r="D112" s="24">
        <v>2451226</v>
      </c>
      <c r="E112" s="24">
        <v>104</v>
      </c>
      <c r="F112" s="24" t="s">
        <v>592</v>
      </c>
      <c r="G112" s="62">
        <v>0</v>
      </c>
      <c r="H112" s="62">
        <v>2.4</v>
      </c>
      <c r="I112" s="62">
        <v>2.44</v>
      </c>
      <c r="J112" s="77">
        <v>0</v>
      </c>
      <c r="K112" s="77">
        <f t="shared" si="3"/>
        <v>101.66666666666666</v>
      </c>
    </row>
    <row r="113" spans="1:11" ht="13.5" thickBot="1">
      <c r="A113" s="36">
        <v>454</v>
      </c>
      <c r="B113" s="6">
        <v>6330</v>
      </c>
      <c r="C113" s="36">
        <v>5347</v>
      </c>
      <c r="D113" s="36">
        <v>2451226</v>
      </c>
      <c r="E113" s="36">
        <v>17050</v>
      </c>
      <c r="F113" s="24" t="s">
        <v>592</v>
      </c>
      <c r="G113" s="74">
        <v>0</v>
      </c>
      <c r="H113" s="74">
        <v>2.4</v>
      </c>
      <c r="I113" s="74">
        <v>2.44</v>
      </c>
      <c r="J113" s="77">
        <v>0</v>
      </c>
      <c r="K113" s="77">
        <f t="shared" si="3"/>
        <v>101.66666666666666</v>
      </c>
    </row>
    <row r="114" spans="1:13" ht="13.5" thickBot="1">
      <c r="A114" s="429" t="s">
        <v>276</v>
      </c>
      <c r="B114" s="442"/>
      <c r="C114" s="442"/>
      <c r="D114" s="442"/>
      <c r="E114" s="442"/>
      <c r="F114" s="428"/>
      <c r="G114" s="334">
        <f>SUM(G3:G113)</f>
        <v>13588.7</v>
      </c>
      <c r="H114" s="334">
        <f>SUM(H3:H113)</f>
        <v>22411.50000000001</v>
      </c>
      <c r="I114" s="334">
        <f>SUM(I3:I113)</f>
        <v>22308.060000000005</v>
      </c>
      <c r="J114" s="243">
        <f>I114/G114%</f>
        <v>164.16625578605758</v>
      </c>
      <c r="K114" s="243">
        <f>I114/H114%</f>
        <v>99.53845124155006</v>
      </c>
      <c r="M114" s="21"/>
    </row>
    <row r="115" spans="1:9" ht="12.75">
      <c r="A115" s="292"/>
      <c r="G115" s="20"/>
      <c r="H115" s="20"/>
      <c r="I115" s="20"/>
    </row>
    <row r="116" spans="1:9" ht="12.75">
      <c r="A116" s="15"/>
      <c r="G116" s="101"/>
      <c r="H116" s="101"/>
      <c r="I116" s="101"/>
    </row>
    <row r="117" spans="7:9" ht="12.75">
      <c r="G117" s="101"/>
      <c r="H117" s="20"/>
      <c r="I117" s="101"/>
    </row>
    <row r="118" spans="8:9" ht="12.75">
      <c r="H118" s="20"/>
      <c r="I118" s="20"/>
    </row>
    <row r="119" spans="7:9" ht="12.75">
      <c r="G119" s="20"/>
      <c r="H119" s="20"/>
      <c r="I119" s="20"/>
    </row>
    <row r="120" spans="7:9" ht="6.75" customHeight="1">
      <c r="G120" s="20"/>
      <c r="H120" s="20"/>
      <c r="I120" s="20"/>
    </row>
    <row r="121" spans="7:9" ht="12.75">
      <c r="G121" s="20"/>
      <c r="H121" s="20"/>
      <c r="I121" s="20"/>
    </row>
    <row r="122" spans="7:9" ht="12.75">
      <c r="G122" s="20"/>
      <c r="H122" s="20"/>
      <c r="I122" s="20"/>
    </row>
    <row r="123" spans="7:9" ht="12.75">
      <c r="G123" s="20"/>
      <c r="H123" s="20"/>
      <c r="I123" s="20"/>
    </row>
    <row r="124" spans="7:9" ht="12.75">
      <c r="G124" s="20"/>
      <c r="H124" s="20"/>
      <c r="I124" s="20"/>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4.xml><?xml version="1.0" encoding="utf-8"?>
<worksheet xmlns="http://schemas.openxmlformats.org/spreadsheetml/2006/main" xmlns:r="http://schemas.openxmlformats.org/officeDocument/2006/relationships">
  <dimension ref="A1:M87"/>
  <sheetViews>
    <sheetView zoomScalePageLayoutView="0" workbookViewId="0" topLeftCell="A70">
      <selection activeCell="I91" sqref="I91"/>
    </sheetView>
  </sheetViews>
  <sheetFormatPr defaultColWidth="9.00390625" defaultRowHeight="12.75"/>
  <cols>
    <col min="1" max="1" width="5.875" style="0" customWidth="1"/>
    <col min="2" max="2" width="7.00390625" style="0" customWidth="1"/>
    <col min="3" max="3" width="6.50390625" style="0" customWidth="1"/>
    <col min="4" max="4" width="8.00390625" style="0" customWidth="1"/>
    <col min="5" max="5" width="10.125" style="0" customWidth="1"/>
    <col min="6" max="6" width="33.00390625" style="0" customWidth="1"/>
    <col min="7" max="7" width="11.875" style="0" customWidth="1"/>
    <col min="8" max="8" width="12.00390625" style="0" customWidth="1"/>
    <col min="9" max="9" width="17.50390625" style="0" customWidth="1"/>
    <col min="11" max="11" width="8.875" style="0" customWidth="1"/>
  </cols>
  <sheetData>
    <row r="1" ht="25.5" customHeight="1" thickBot="1">
      <c r="A1" s="1" t="s">
        <v>157</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24">
        <v>453</v>
      </c>
      <c r="B3" s="92">
        <v>3113</v>
      </c>
      <c r="C3" s="92">
        <v>5331</v>
      </c>
      <c r="D3" s="24">
        <v>450</v>
      </c>
      <c r="E3" s="92">
        <v>0</v>
      </c>
      <c r="F3" s="92" t="s">
        <v>214</v>
      </c>
      <c r="G3" s="77">
        <v>4990</v>
      </c>
      <c r="H3" s="77">
        <v>5155.5</v>
      </c>
      <c r="I3" s="77">
        <v>5155.5</v>
      </c>
      <c r="J3" s="77">
        <f>I3/G3%</f>
        <v>103.31663326653307</v>
      </c>
      <c r="K3" s="77">
        <f>I3/H3%</f>
        <v>100</v>
      </c>
    </row>
    <row r="4" spans="1:11" ht="12.75">
      <c r="A4" s="24">
        <v>453</v>
      </c>
      <c r="B4" s="92">
        <v>3113</v>
      </c>
      <c r="C4" s="92">
        <v>5336</v>
      </c>
      <c r="D4" s="92">
        <v>450</v>
      </c>
      <c r="E4" s="92">
        <v>96</v>
      </c>
      <c r="F4" s="92" t="s">
        <v>214</v>
      </c>
      <c r="G4" s="77">
        <v>0</v>
      </c>
      <c r="H4" s="77">
        <v>1180.6</v>
      </c>
      <c r="I4" s="77">
        <v>1180.6</v>
      </c>
      <c r="J4" s="77">
        <v>0</v>
      </c>
      <c r="K4" s="77">
        <f>I4/H4%</f>
        <v>100</v>
      </c>
    </row>
    <row r="5" spans="1:11" ht="12.75">
      <c r="A5" s="24">
        <v>453</v>
      </c>
      <c r="B5" s="92">
        <v>3113</v>
      </c>
      <c r="C5" s="92">
        <v>5336</v>
      </c>
      <c r="D5" s="92">
        <v>450</v>
      </c>
      <c r="E5" s="92">
        <v>98</v>
      </c>
      <c r="F5" s="92" t="s">
        <v>214</v>
      </c>
      <c r="G5" s="77">
        <v>0</v>
      </c>
      <c r="H5" s="77">
        <v>25.7</v>
      </c>
      <c r="I5" s="77">
        <v>25.62</v>
      </c>
      <c r="J5" s="77">
        <v>0</v>
      </c>
      <c r="K5" s="77">
        <f>I5/H5%</f>
        <v>99.6887159533074</v>
      </c>
    </row>
    <row r="6" spans="1:11" ht="12.75">
      <c r="A6" s="24">
        <v>453</v>
      </c>
      <c r="B6" s="92">
        <v>3113</v>
      </c>
      <c r="C6" s="92">
        <v>5336</v>
      </c>
      <c r="D6" s="92">
        <v>450</v>
      </c>
      <c r="E6" s="92">
        <v>115</v>
      </c>
      <c r="F6" s="92" t="s">
        <v>214</v>
      </c>
      <c r="G6" s="77">
        <v>0</v>
      </c>
      <c r="H6" s="77">
        <v>52.6</v>
      </c>
      <c r="I6" s="77">
        <v>52.6</v>
      </c>
      <c r="J6" s="77">
        <v>0</v>
      </c>
      <c r="K6" s="77">
        <f aca="true" t="shared" si="0" ref="K6:K82">I6/H6%</f>
        <v>100</v>
      </c>
    </row>
    <row r="7" spans="1:11" ht="12.75">
      <c r="A7" s="24">
        <v>453</v>
      </c>
      <c r="B7" s="92">
        <v>3113</v>
      </c>
      <c r="C7" s="92">
        <v>5336</v>
      </c>
      <c r="D7" s="92">
        <v>2681461</v>
      </c>
      <c r="E7" s="24">
        <v>108100104</v>
      </c>
      <c r="F7" s="92" t="s">
        <v>214</v>
      </c>
      <c r="G7" s="77">
        <v>0</v>
      </c>
      <c r="H7" s="77">
        <v>1204.1</v>
      </c>
      <c r="I7" s="77">
        <v>1204.13</v>
      </c>
      <c r="J7" s="77">
        <v>0</v>
      </c>
      <c r="K7" s="77">
        <f t="shared" si="0"/>
        <v>100.00249148741801</v>
      </c>
    </row>
    <row r="8" spans="1:11" ht="12.75">
      <c r="A8" s="24">
        <v>453</v>
      </c>
      <c r="B8" s="92">
        <v>3113</v>
      </c>
      <c r="C8" s="92">
        <v>5336</v>
      </c>
      <c r="D8" s="92">
        <v>2681461</v>
      </c>
      <c r="E8" s="24">
        <v>108517050</v>
      </c>
      <c r="F8" s="92" t="s">
        <v>214</v>
      </c>
      <c r="G8" s="77">
        <v>0</v>
      </c>
      <c r="H8" s="77">
        <v>1204.1</v>
      </c>
      <c r="I8" s="77">
        <v>1204.13</v>
      </c>
      <c r="J8" s="77">
        <v>0</v>
      </c>
      <c r="K8" s="77">
        <f t="shared" si="0"/>
        <v>100.00249148741801</v>
      </c>
    </row>
    <row r="9" spans="1:11" ht="12.75">
      <c r="A9" s="24">
        <v>453</v>
      </c>
      <c r="B9" s="24">
        <v>3113</v>
      </c>
      <c r="C9" s="24">
        <v>5331</v>
      </c>
      <c r="D9" s="92">
        <v>451</v>
      </c>
      <c r="E9" s="24">
        <v>0</v>
      </c>
      <c r="F9" s="24" t="s">
        <v>215</v>
      </c>
      <c r="G9" s="77">
        <v>3466</v>
      </c>
      <c r="H9" s="77">
        <v>3493.1</v>
      </c>
      <c r="I9" s="77">
        <v>3493.1</v>
      </c>
      <c r="J9" s="77">
        <f>I9/G9%</f>
        <v>100.78188113098673</v>
      </c>
      <c r="K9" s="77">
        <f t="shared" si="0"/>
        <v>100</v>
      </c>
    </row>
    <row r="10" spans="1:11" ht="12.75">
      <c r="A10" s="24">
        <v>453</v>
      </c>
      <c r="B10" s="24">
        <v>3113</v>
      </c>
      <c r="C10" s="24">
        <v>5336</v>
      </c>
      <c r="D10" s="92">
        <v>451</v>
      </c>
      <c r="E10" s="24">
        <v>96</v>
      </c>
      <c r="F10" s="24" t="s">
        <v>215</v>
      </c>
      <c r="G10" s="77">
        <v>0</v>
      </c>
      <c r="H10" s="77">
        <v>990.1</v>
      </c>
      <c r="I10" s="77">
        <v>990.1</v>
      </c>
      <c r="J10" s="77">
        <v>0</v>
      </c>
      <c r="K10" s="77">
        <f t="shared" si="0"/>
        <v>100</v>
      </c>
    </row>
    <row r="11" spans="1:11" ht="12.75">
      <c r="A11" s="24">
        <v>453</v>
      </c>
      <c r="B11" s="24">
        <v>3113</v>
      </c>
      <c r="C11" s="24">
        <v>5336</v>
      </c>
      <c r="D11" s="92">
        <v>451</v>
      </c>
      <c r="E11" s="24">
        <v>98</v>
      </c>
      <c r="F11" s="24" t="s">
        <v>215</v>
      </c>
      <c r="G11" s="77">
        <v>0</v>
      </c>
      <c r="H11" s="77">
        <v>25.7</v>
      </c>
      <c r="I11" s="77">
        <v>25.62</v>
      </c>
      <c r="J11" s="77">
        <v>0</v>
      </c>
      <c r="K11" s="77">
        <f t="shared" si="0"/>
        <v>99.6887159533074</v>
      </c>
    </row>
    <row r="12" spans="1:11" ht="12.75">
      <c r="A12" s="24">
        <v>453</v>
      </c>
      <c r="B12" s="24">
        <v>3113</v>
      </c>
      <c r="C12" s="24">
        <v>5336</v>
      </c>
      <c r="D12" s="92">
        <v>451</v>
      </c>
      <c r="E12" s="24">
        <v>115</v>
      </c>
      <c r="F12" s="24" t="s">
        <v>215</v>
      </c>
      <c r="G12" s="77">
        <v>0</v>
      </c>
      <c r="H12" s="77">
        <v>52.1</v>
      </c>
      <c r="I12" s="77">
        <v>52.1</v>
      </c>
      <c r="J12" s="77">
        <v>0</v>
      </c>
      <c r="K12" s="77">
        <f t="shared" si="0"/>
        <v>100</v>
      </c>
    </row>
    <row r="13" spans="1:11" ht="12.75">
      <c r="A13" s="24">
        <v>453</v>
      </c>
      <c r="B13" s="24">
        <v>3113</v>
      </c>
      <c r="C13" s="24">
        <v>5336</v>
      </c>
      <c r="D13" s="92">
        <v>15508</v>
      </c>
      <c r="E13" s="36">
        <v>103133063</v>
      </c>
      <c r="F13" s="24" t="s">
        <v>215</v>
      </c>
      <c r="G13" s="77">
        <v>0</v>
      </c>
      <c r="H13" s="77">
        <v>573.3</v>
      </c>
      <c r="I13" s="77">
        <v>573.29</v>
      </c>
      <c r="J13" s="77">
        <v>0</v>
      </c>
      <c r="K13" s="77">
        <f t="shared" si="0"/>
        <v>99.99825571254142</v>
      </c>
    </row>
    <row r="14" spans="1:11" ht="12.75">
      <c r="A14" s="24">
        <v>453</v>
      </c>
      <c r="B14" s="24">
        <v>3113</v>
      </c>
      <c r="C14" s="24">
        <v>5336</v>
      </c>
      <c r="D14" s="92">
        <v>15508</v>
      </c>
      <c r="E14" s="36">
        <v>103533063</v>
      </c>
      <c r="F14" s="24" t="s">
        <v>215</v>
      </c>
      <c r="G14" s="77">
        <v>0</v>
      </c>
      <c r="H14" s="77">
        <v>573.3</v>
      </c>
      <c r="I14" s="77">
        <v>573.29</v>
      </c>
      <c r="J14" s="77">
        <v>0</v>
      </c>
      <c r="K14" s="77">
        <f t="shared" si="0"/>
        <v>99.99825571254142</v>
      </c>
    </row>
    <row r="15" spans="1:11" ht="12.75">
      <c r="A15" s="24">
        <v>453</v>
      </c>
      <c r="B15" s="24">
        <v>3113</v>
      </c>
      <c r="C15" s="24">
        <v>5331</v>
      </c>
      <c r="D15" s="24">
        <v>453</v>
      </c>
      <c r="E15" s="24">
        <v>0</v>
      </c>
      <c r="F15" s="24" t="s">
        <v>138</v>
      </c>
      <c r="G15" s="77">
        <v>3870</v>
      </c>
      <c r="H15" s="77">
        <v>3901.9</v>
      </c>
      <c r="I15" s="77">
        <v>3901.9</v>
      </c>
      <c r="J15" s="77">
        <f>I15/G15%</f>
        <v>100.82428940568475</v>
      </c>
      <c r="K15" s="77">
        <f t="shared" si="0"/>
        <v>100</v>
      </c>
    </row>
    <row r="16" spans="1:11" ht="12.75">
      <c r="A16" s="24">
        <v>453</v>
      </c>
      <c r="B16" s="24">
        <v>3113</v>
      </c>
      <c r="C16" s="24">
        <v>5336</v>
      </c>
      <c r="D16" s="24">
        <v>453</v>
      </c>
      <c r="E16" s="24">
        <v>96</v>
      </c>
      <c r="F16" s="24" t="s">
        <v>138</v>
      </c>
      <c r="G16" s="77">
        <v>0</v>
      </c>
      <c r="H16" s="77">
        <v>1395.7</v>
      </c>
      <c r="I16" s="77">
        <v>1395.7</v>
      </c>
      <c r="J16" s="77">
        <v>0</v>
      </c>
      <c r="K16" s="77">
        <f t="shared" si="0"/>
        <v>100</v>
      </c>
    </row>
    <row r="17" spans="1:11" ht="12.75">
      <c r="A17" s="24">
        <v>453</v>
      </c>
      <c r="B17" s="24">
        <v>3113</v>
      </c>
      <c r="C17" s="24">
        <v>5336</v>
      </c>
      <c r="D17" s="24">
        <v>453</v>
      </c>
      <c r="E17" s="24">
        <v>98</v>
      </c>
      <c r="F17" s="24" t="s">
        <v>138</v>
      </c>
      <c r="G17" s="77">
        <v>0</v>
      </c>
      <c r="H17" s="77">
        <v>34.2</v>
      </c>
      <c r="I17" s="77">
        <v>34.16</v>
      </c>
      <c r="J17" s="77">
        <v>0</v>
      </c>
      <c r="K17" s="77">
        <f t="shared" si="0"/>
        <v>99.8830409356725</v>
      </c>
    </row>
    <row r="18" spans="1:11" ht="12.75">
      <c r="A18" s="24">
        <v>453</v>
      </c>
      <c r="B18" s="24">
        <v>3113</v>
      </c>
      <c r="C18" s="24">
        <v>5336</v>
      </c>
      <c r="D18" s="24">
        <v>453</v>
      </c>
      <c r="E18" s="24">
        <v>115</v>
      </c>
      <c r="F18" s="24" t="s">
        <v>138</v>
      </c>
      <c r="G18" s="77">
        <v>0</v>
      </c>
      <c r="H18" s="77">
        <v>148</v>
      </c>
      <c r="I18" s="77">
        <v>148</v>
      </c>
      <c r="J18" s="77">
        <v>0</v>
      </c>
      <c r="K18" s="77">
        <f t="shared" si="0"/>
        <v>100</v>
      </c>
    </row>
    <row r="19" spans="1:11" ht="12.75">
      <c r="A19" s="24">
        <v>453</v>
      </c>
      <c r="B19" s="24">
        <v>3113</v>
      </c>
      <c r="C19" s="24">
        <v>5336</v>
      </c>
      <c r="D19" s="24">
        <v>2661407</v>
      </c>
      <c r="E19" s="24">
        <v>108100104</v>
      </c>
      <c r="F19" s="24" t="s">
        <v>138</v>
      </c>
      <c r="G19" s="77">
        <v>0</v>
      </c>
      <c r="H19" s="77">
        <v>594.5</v>
      </c>
      <c r="I19" s="77">
        <v>594.5</v>
      </c>
      <c r="J19" s="77">
        <v>0</v>
      </c>
      <c r="K19" s="77">
        <f t="shared" si="0"/>
        <v>100</v>
      </c>
    </row>
    <row r="20" spans="1:11" ht="12.75">
      <c r="A20" s="24">
        <v>453</v>
      </c>
      <c r="B20" s="24">
        <v>3113</v>
      </c>
      <c r="C20" s="24">
        <v>5336</v>
      </c>
      <c r="D20" s="24">
        <v>2661407</v>
      </c>
      <c r="E20" s="24">
        <v>108517050</v>
      </c>
      <c r="F20" s="24" t="s">
        <v>138</v>
      </c>
      <c r="G20" s="77">
        <v>0</v>
      </c>
      <c r="H20" s="77">
        <v>594.5</v>
      </c>
      <c r="I20" s="77">
        <v>594.5</v>
      </c>
      <c r="J20" s="77">
        <v>0</v>
      </c>
      <c r="K20" s="77">
        <f t="shared" si="0"/>
        <v>100</v>
      </c>
    </row>
    <row r="21" spans="1:11" ht="12.75">
      <c r="A21" s="24">
        <v>453</v>
      </c>
      <c r="B21" s="24">
        <v>3113</v>
      </c>
      <c r="C21" s="24">
        <v>5336</v>
      </c>
      <c r="D21" s="24">
        <v>2711999</v>
      </c>
      <c r="E21" s="24">
        <v>108100104</v>
      </c>
      <c r="F21" s="24" t="s">
        <v>138</v>
      </c>
      <c r="G21" s="77">
        <v>0</v>
      </c>
      <c r="H21" s="77">
        <v>816</v>
      </c>
      <c r="I21" s="77">
        <v>816.04</v>
      </c>
      <c r="J21" s="77">
        <v>0</v>
      </c>
      <c r="K21" s="77">
        <f t="shared" si="0"/>
        <v>100.00490196078431</v>
      </c>
    </row>
    <row r="22" spans="1:11" ht="12.75">
      <c r="A22" s="24">
        <v>453</v>
      </c>
      <c r="B22" s="24">
        <v>3113</v>
      </c>
      <c r="C22" s="24">
        <v>5336</v>
      </c>
      <c r="D22" s="24">
        <v>2711999</v>
      </c>
      <c r="E22" s="24">
        <v>108517050</v>
      </c>
      <c r="F22" s="24" t="s">
        <v>138</v>
      </c>
      <c r="G22" s="77">
        <v>0</v>
      </c>
      <c r="H22" s="77">
        <v>816</v>
      </c>
      <c r="I22" s="77">
        <v>816.04</v>
      </c>
      <c r="J22" s="77">
        <v>0</v>
      </c>
      <c r="K22" s="77">
        <f t="shared" si="0"/>
        <v>100.00490196078431</v>
      </c>
    </row>
    <row r="23" spans="1:11" ht="12.75">
      <c r="A23" s="24">
        <v>453</v>
      </c>
      <c r="B23" s="24">
        <v>3113</v>
      </c>
      <c r="C23" s="24">
        <v>5336</v>
      </c>
      <c r="D23" s="24">
        <v>15442</v>
      </c>
      <c r="E23" s="36">
        <v>103133063</v>
      </c>
      <c r="F23" s="24" t="s">
        <v>138</v>
      </c>
      <c r="G23" s="77">
        <v>0</v>
      </c>
      <c r="H23" s="77">
        <v>710.7</v>
      </c>
      <c r="I23" s="77">
        <v>710.76</v>
      </c>
      <c r="J23" s="77">
        <v>0</v>
      </c>
      <c r="K23" s="77">
        <f t="shared" si="0"/>
        <v>100.00844238075136</v>
      </c>
    </row>
    <row r="24" spans="1:11" ht="12.75">
      <c r="A24" s="24">
        <v>453</v>
      </c>
      <c r="B24" s="24">
        <v>3113</v>
      </c>
      <c r="C24" s="24">
        <v>5336</v>
      </c>
      <c r="D24" s="24">
        <v>15442</v>
      </c>
      <c r="E24" s="36">
        <v>103533063</v>
      </c>
      <c r="F24" s="24" t="s">
        <v>138</v>
      </c>
      <c r="G24" s="77">
        <v>0</v>
      </c>
      <c r="H24" s="77">
        <v>710.8</v>
      </c>
      <c r="I24" s="77">
        <v>710.76</v>
      </c>
      <c r="J24" s="77">
        <v>0</v>
      </c>
      <c r="K24" s="77">
        <f t="shared" si="0"/>
        <v>99.99437253798537</v>
      </c>
    </row>
    <row r="25" spans="1:11" ht="12.75">
      <c r="A25" s="24">
        <v>453</v>
      </c>
      <c r="B25" s="24">
        <v>3113</v>
      </c>
      <c r="C25" s="24">
        <v>5331</v>
      </c>
      <c r="D25" s="24">
        <v>454</v>
      </c>
      <c r="E25" s="24">
        <v>0</v>
      </c>
      <c r="F25" s="24" t="s">
        <v>55</v>
      </c>
      <c r="G25" s="77">
        <v>3644</v>
      </c>
      <c r="H25" s="77">
        <v>3664.7</v>
      </c>
      <c r="I25" s="77">
        <v>3664.7</v>
      </c>
      <c r="J25" s="77">
        <f>I25/G25%</f>
        <v>100.56805708013172</v>
      </c>
      <c r="K25" s="77">
        <f t="shared" si="0"/>
        <v>100</v>
      </c>
    </row>
    <row r="26" spans="1:11" ht="12.75">
      <c r="A26" s="24">
        <v>453</v>
      </c>
      <c r="B26" s="24">
        <v>3113</v>
      </c>
      <c r="C26" s="24">
        <v>5336</v>
      </c>
      <c r="D26" s="24">
        <v>454</v>
      </c>
      <c r="E26" s="24">
        <v>96</v>
      </c>
      <c r="F26" s="24" t="s">
        <v>55</v>
      </c>
      <c r="G26" s="77">
        <v>0</v>
      </c>
      <c r="H26" s="77">
        <v>545.2</v>
      </c>
      <c r="I26" s="77">
        <v>545.2</v>
      </c>
      <c r="J26" s="77">
        <v>0</v>
      </c>
      <c r="K26" s="77">
        <f t="shared" si="0"/>
        <v>99.99999999999999</v>
      </c>
    </row>
    <row r="27" spans="1:13" ht="12.75">
      <c r="A27" s="24">
        <v>453</v>
      </c>
      <c r="B27" s="24">
        <v>3113</v>
      </c>
      <c r="C27" s="24">
        <v>5336</v>
      </c>
      <c r="D27" s="24">
        <v>454</v>
      </c>
      <c r="E27" s="24">
        <v>98</v>
      </c>
      <c r="F27" s="24" t="s">
        <v>55</v>
      </c>
      <c r="G27" s="77">
        <v>0</v>
      </c>
      <c r="H27" s="77">
        <v>17.2</v>
      </c>
      <c r="I27" s="77">
        <v>17.08</v>
      </c>
      <c r="J27" s="77">
        <v>0</v>
      </c>
      <c r="K27" s="77">
        <f t="shared" si="0"/>
        <v>99.30232558139535</v>
      </c>
      <c r="M27" s="23"/>
    </row>
    <row r="28" spans="1:13" ht="12.75">
      <c r="A28" s="24">
        <v>453</v>
      </c>
      <c r="B28" s="24">
        <v>3113</v>
      </c>
      <c r="C28" s="24">
        <v>5336</v>
      </c>
      <c r="D28" s="24">
        <v>15507</v>
      </c>
      <c r="E28" s="36">
        <v>103133063</v>
      </c>
      <c r="F28" s="24" t="s">
        <v>55</v>
      </c>
      <c r="G28" s="77">
        <v>0</v>
      </c>
      <c r="H28" s="77">
        <v>317.3</v>
      </c>
      <c r="I28" s="77">
        <v>317.26</v>
      </c>
      <c r="J28" s="77">
        <v>0</v>
      </c>
      <c r="K28" s="77">
        <f t="shared" si="0"/>
        <v>99.98739363378506</v>
      </c>
      <c r="M28" s="23"/>
    </row>
    <row r="29" spans="1:13" ht="12.75">
      <c r="A29" s="24">
        <v>453</v>
      </c>
      <c r="B29" s="24">
        <v>3113</v>
      </c>
      <c r="C29" s="24">
        <v>5336</v>
      </c>
      <c r="D29" s="24">
        <v>15507</v>
      </c>
      <c r="E29" s="36">
        <v>103533063</v>
      </c>
      <c r="F29" s="24" t="s">
        <v>55</v>
      </c>
      <c r="G29" s="77">
        <v>0</v>
      </c>
      <c r="H29" s="77">
        <v>317.2</v>
      </c>
      <c r="I29" s="77">
        <v>317.26</v>
      </c>
      <c r="J29" s="77">
        <v>0</v>
      </c>
      <c r="K29" s="77">
        <f t="shared" si="0"/>
        <v>100.0189155107188</v>
      </c>
      <c r="M29" s="23"/>
    </row>
    <row r="30" spans="1:11" ht="12.75">
      <c r="A30" s="24">
        <v>453</v>
      </c>
      <c r="B30" s="24">
        <v>3113</v>
      </c>
      <c r="C30" s="24">
        <v>5331</v>
      </c>
      <c r="D30" s="24">
        <v>455</v>
      </c>
      <c r="E30" s="24">
        <v>0</v>
      </c>
      <c r="F30" s="24" t="s">
        <v>56</v>
      </c>
      <c r="G30" s="77">
        <v>3396</v>
      </c>
      <c r="H30" s="77">
        <v>3610.6</v>
      </c>
      <c r="I30" s="77">
        <v>3610.6</v>
      </c>
      <c r="J30" s="77">
        <f>I30/G30%</f>
        <v>106.31919905771495</v>
      </c>
      <c r="K30" s="77">
        <f t="shared" si="0"/>
        <v>100</v>
      </c>
    </row>
    <row r="31" spans="1:11" ht="12.75">
      <c r="A31" s="24">
        <v>453</v>
      </c>
      <c r="B31" s="24">
        <v>3113</v>
      </c>
      <c r="C31" s="24">
        <v>5336</v>
      </c>
      <c r="D31" s="24">
        <v>455</v>
      </c>
      <c r="E31" s="24">
        <v>96</v>
      </c>
      <c r="F31" s="24" t="s">
        <v>56</v>
      </c>
      <c r="G31" s="77">
        <v>0</v>
      </c>
      <c r="H31" s="77">
        <v>646.6</v>
      </c>
      <c r="I31" s="77">
        <v>646.6</v>
      </c>
      <c r="J31" s="77">
        <v>0</v>
      </c>
      <c r="K31" s="77">
        <f t="shared" si="0"/>
        <v>100</v>
      </c>
    </row>
    <row r="32" spans="1:11" ht="12.75">
      <c r="A32" s="24">
        <v>453</v>
      </c>
      <c r="B32" s="24">
        <v>3113</v>
      </c>
      <c r="C32" s="24">
        <v>5336</v>
      </c>
      <c r="D32" s="24">
        <v>455</v>
      </c>
      <c r="E32" s="24">
        <v>98</v>
      </c>
      <c r="F32" s="24" t="s">
        <v>56</v>
      </c>
      <c r="G32" s="77">
        <v>0</v>
      </c>
      <c r="H32" s="77">
        <v>25.7</v>
      </c>
      <c r="I32" s="77">
        <v>25.62</v>
      </c>
      <c r="J32" s="77">
        <v>0</v>
      </c>
      <c r="K32" s="77">
        <f t="shared" si="0"/>
        <v>99.6887159533074</v>
      </c>
    </row>
    <row r="33" spans="1:11" ht="12.75">
      <c r="A33" s="24">
        <v>453</v>
      </c>
      <c r="B33" s="24">
        <v>3113</v>
      </c>
      <c r="C33" s="24">
        <v>5336</v>
      </c>
      <c r="D33" s="24">
        <v>455</v>
      </c>
      <c r="E33" s="24">
        <v>115</v>
      </c>
      <c r="F33" s="24" t="s">
        <v>56</v>
      </c>
      <c r="G33" s="77">
        <v>0</v>
      </c>
      <c r="H33" s="77">
        <v>53</v>
      </c>
      <c r="I33" s="77">
        <v>53</v>
      </c>
      <c r="J33" s="77">
        <v>0</v>
      </c>
      <c r="K33" s="77">
        <f t="shared" si="0"/>
        <v>100</v>
      </c>
    </row>
    <row r="34" spans="1:11" ht="12.75">
      <c r="A34" s="24">
        <v>453</v>
      </c>
      <c r="B34" s="24">
        <v>3113</v>
      </c>
      <c r="C34" s="24">
        <v>5336</v>
      </c>
      <c r="D34" s="24">
        <v>15506</v>
      </c>
      <c r="E34" s="36">
        <v>103133063</v>
      </c>
      <c r="F34" s="24" t="s">
        <v>56</v>
      </c>
      <c r="G34" s="77">
        <v>0</v>
      </c>
      <c r="H34" s="77">
        <v>406.9</v>
      </c>
      <c r="I34" s="77">
        <v>406.92</v>
      </c>
      <c r="J34" s="77">
        <v>0</v>
      </c>
      <c r="K34" s="77">
        <f t="shared" si="0"/>
        <v>100.00491521258294</v>
      </c>
    </row>
    <row r="35" spans="1:11" ht="12.75">
      <c r="A35" s="24">
        <v>453</v>
      </c>
      <c r="B35" s="24">
        <v>3113</v>
      </c>
      <c r="C35" s="24">
        <v>5336</v>
      </c>
      <c r="D35" s="24">
        <v>15506</v>
      </c>
      <c r="E35" s="36">
        <v>103533063</v>
      </c>
      <c r="F35" s="24" t="s">
        <v>56</v>
      </c>
      <c r="G35" s="77">
        <v>0</v>
      </c>
      <c r="H35" s="77">
        <v>406.9</v>
      </c>
      <c r="I35" s="77">
        <v>406.92</v>
      </c>
      <c r="J35" s="77">
        <v>0</v>
      </c>
      <c r="K35" s="77">
        <f t="shared" si="0"/>
        <v>100.00491521258294</v>
      </c>
    </row>
    <row r="36" spans="1:11" ht="12.75">
      <c r="A36" s="24">
        <v>453</v>
      </c>
      <c r="B36" s="24">
        <v>3113</v>
      </c>
      <c r="C36" s="24">
        <v>5336</v>
      </c>
      <c r="D36" s="24">
        <v>2661567</v>
      </c>
      <c r="E36" s="24">
        <v>108100104</v>
      </c>
      <c r="F36" s="24" t="s">
        <v>56</v>
      </c>
      <c r="G36" s="77">
        <v>0</v>
      </c>
      <c r="H36" s="77">
        <v>20.1</v>
      </c>
      <c r="I36" s="77">
        <v>20.09</v>
      </c>
      <c r="J36" s="77">
        <v>0</v>
      </c>
      <c r="K36" s="77">
        <f t="shared" si="0"/>
        <v>99.9502487562189</v>
      </c>
    </row>
    <row r="37" spans="1:11" ht="12.75">
      <c r="A37" s="24">
        <v>453</v>
      </c>
      <c r="B37" s="24">
        <v>3113</v>
      </c>
      <c r="C37" s="24">
        <v>5336</v>
      </c>
      <c r="D37" s="24">
        <v>2661567</v>
      </c>
      <c r="E37" s="24">
        <v>108517050</v>
      </c>
      <c r="F37" s="24" t="s">
        <v>56</v>
      </c>
      <c r="G37" s="77">
        <v>0</v>
      </c>
      <c r="H37" s="77">
        <v>20.1</v>
      </c>
      <c r="I37" s="77">
        <v>20.09</v>
      </c>
      <c r="J37" s="77">
        <v>0</v>
      </c>
      <c r="K37" s="77">
        <f t="shared" si="0"/>
        <v>99.9502487562189</v>
      </c>
    </row>
    <row r="38" spans="1:11" ht="12.75">
      <c r="A38" s="24">
        <v>453</v>
      </c>
      <c r="B38" s="24">
        <v>3113</v>
      </c>
      <c r="C38" s="24">
        <v>5331</v>
      </c>
      <c r="D38" s="24">
        <v>456</v>
      </c>
      <c r="E38" s="24">
        <v>0</v>
      </c>
      <c r="F38" s="24" t="s">
        <v>57</v>
      </c>
      <c r="G38" s="77">
        <v>4155</v>
      </c>
      <c r="H38" s="77">
        <v>4191.6</v>
      </c>
      <c r="I38" s="77">
        <v>4191.6</v>
      </c>
      <c r="J38" s="77">
        <f>I38/G38%</f>
        <v>100.88086642599279</v>
      </c>
      <c r="K38" s="77">
        <f t="shared" si="0"/>
        <v>100</v>
      </c>
    </row>
    <row r="39" spans="1:11" ht="12.75">
      <c r="A39" s="24">
        <v>453</v>
      </c>
      <c r="B39" s="24">
        <v>3113</v>
      </c>
      <c r="C39" s="24">
        <v>5336</v>
      </c>
      <c r="D39" s="24">
        <v>456</v>
      </c>
      <c r="E39" s="24">
        <v>96</v>
      </c>
      <c r="F39" s="24" t="s">
        <v>57</v>
      </c>
      <c r="G39" s="77">
        <v>0</v>
      </c>
      <c r="H39" s="77">
        <v>1135.6</v>
      </c>
      <c r="I39" s="77">
        <v>1135.6</v>
      </c>
      <c r="J39" s="77">
        <v>0</v>
      </c>
      <c r="K39" s="77">
        <f t="shared" si="0"/>
        <v>100</v>
      </c>
    </row>
    <row r="40" spans="1:11" ht="12.75">
      <c r="A40" s="24">
        <v>453</v>
      </c>
      <c r="B40" s="24">
        <v>3113</v>
      </c>
      <c r="C40" s="24">
        <v>5336</v>
      </c>
      <c r="D40" s="24">
        <v>456</v>
      </c>
      <c r="E40" s="24">
        <v>98</v>
      </c>
      <c r="F40" s="24" t="s">
        <v>57</v>
      </c>
      <c r="G40" s="77">
        <v>0</v>
      </c>
      <c r="H40" s="77">
        <v>34.2</v>
      </c>
      <c r="I40" s="77">
        <v>34.16</v>
      </c>
      <c r="J40" s="77">
        <v>0</v>
      </c>
      <c r="K40" s="77">
        <f t="shared" si="0"/>
        <v>99.8830409356725</v>
      </c>
    </row>
    <row r="41" spans="1:11" ht="12.75">
      <c r="A41" s="24">
        <v>453</v>
      </c>
      <c r="B41" s="24">
        <v>3113</v>
      </c>
      <c r="C41" s="24">
        <v>5336</v>
      </c>
      <c r="D41" s="24">
        <v>15597</v>
      </c>
      <c r="E41" s="36">
        <v>103133063</v>
      </c>
      <c r="F41" s="24" t="s">
        <v>57</v>
      </c>
      <c r="G41" s="77">
        <v>0</v>
      </c>
      <c r="H41" s="77">
        <v>708.9</v>
      </c>
      <c r="I41" s="77">
        <v>708.92</v>
      </c>
      <c r="J41" s="77">
        <v>0</v>
      </c>
      <c r="K41" s="77">
        <f t="shared" si="0"/>
        <v>100.00282127239385</v>
      </c>
    </row>
    <row r="42" spans="1:11" ht="12.75">
      <c r="A42" s="24">
        <v>453</v>
      </c>
      <c r="B42" s="24">
        <v>3113</v>
      </c>
      <c r="C42" s="24">
        <v>5336</v>
      </c>
      <c r="D42" s="24">
        <v>15597</v>
      </c>
      <c r="E42" s="36">
        <v>103533063</v>
      </c>
      <c r="F42" s="24" t="s">
        <v>57</v>
      </c>
      <c r="G42" s="77">
        <v>0</v>
      </c>
      <c r="H42" s="77">
        <v>708.9</v>
      </c>
      <c r="I42" s="77">
        <v>708.92</v>
      </c>
      <c r="J42" s="77">
        <v>0</v>
      </c>
      <c r="K42" s="77">
        <f t="shared" si="0"/>
        <v>100.00282127239385</v>
      </c>
    </row>
    <row r="43" spans="1:11" ht="12.75">
      <c r="A43" s="24">
        <v>453</v>
      </c>
      <c r="B43" s="24">
        <v>3113</v>
      </c>
      <c r="C43" s="24">
        <v>5331</v>
      </c>
      <c r="D43" s="24">
        <v>457</v>
      </c>
      <c r="E43" s="24">
        <v>0</v>
      </c>
      <c r="F43" s="24" t="s">
        <v>136</v>
      </c>
      <c r="G43" s="77">
        <v>3769</v>
      </c>
      <c r="H43" s="77">
        <v>3800.9</v>
      </c>
      <c r="I43" s="77">
        <v>3800.9</v>
      </c>
      <c r="J43" s="77">
        <f>I43/G43%</f>
        <v>100.84637834969489</v>
      </c>
      <c r="K43" s="77">
        <f t="shared" si="0"/>
        <v>100</v>
      </c>
    </row>
    <row r="44" spans="1:11" ht="12.75">
      <c r="A44" s="24">
        <v>453</v>
      </c>
      <c r="B44" s="24">
        <v>3113</v>
      </c>
      <c r="C44" s="24">
        <v>5336</v>
      </c>
      <c r="D44" s="24">
        <v>457</v>
      </c>
      <c r="E44" s="24">
        <v>96</v>
      </c>
      <c r="F44" s="24" t="s">
        <v>136</v>
      </c>
      <c r="G44" s="77">
        <v>0</v>
      </c>
      <c r="H44" s="77">
        <v>1072.7</v>
      </c>
      <c r="I44" s="77">
        <v>1072.7</v>
      </c>
      <c r="J44" s="77">
        <v>0</v>
      </c>
      <c r="K44" s="77">
        <f t="shared" si="0"/>
        <v>100</v>
      </c>
    </row>
    <row r="45" spans="1:11" ht="12.75">
      <c r="A45" s="24">
        <v>453</v>
      </c>
      <c r="B45" s="24">
        <v>3113</v>
      </c>
      <c r="C45" s="24">
        <v>5336</v>
      </c>
      <c r="D45" s="24">
        <v>457</v>
      </c>
      <c r="E45" s="24">
        <v>98</v>
      </c>
      <c r="F45" s="24" t="s">
        <v>136</v>
      </c>
      <c r="G45" s="77">
        <v>0</v>
      </c>
      <c r="H45" s="77">
        <v>34.2</v>
      </c>
      <c r="I45" s="77">
        <v>34.16</v>
      </c>
      <c r="J45" s="77">
        <v>0</v>
      </c>
      <c r="K45" s="77">
        <f t="shared" si="0"/>
        <v>99.8830409356725</v>
      </c>
    </row>
    <row r="46" spans="1:11" ht="12.75">
      <c r="A46" s="24">
        <v>453</v>
      </c>
      <c r="B46" s="24">
        <v>3113</v>
      </c>
      <c r="C46" s="24">
        <v>5336</v>
      </c>
      <c r="D46" s="24">
        <v>457</v>
      </c>
      <c r="E46" s="24">
        <v>115</v>
      </c>
      <c r="F46" s="24" t="s">
        <v>136</v>
      </c>
      <c r="G46" s="77">
        <v>0</v>
      </c>
      <c r="H46" s="77">
        <v>68.1</v>
      </c>
      <c r="I46" s="77">
        <v>68.1</v>
      </c>
      <c r="J46" s="77">
        <v>0</v>
      </c>
      <c r="K46" s="77">
        <f t="shared" si="0"/>
        <v>100</v>
      </c>
    </row>
    <row r="47" spans="1:11" ht="12.75">
      <c r="A47" s="24">
        <v>453</v>
      </c>
      <c r="B47" s="24">
        <v>3113</v>
      </c>
      <c r="C47" s="24">
        <v>5336</v>
      </c>
      <c r="D47" s="24">
        <v>2540957</v>
      </c>
      <c r="E47" s="24">
        <v>108100104</v>
      </c>
      <c r="F47" s="24" t="s">
        <v>136</v>
      </c>
      <c r="G47" s="77">
        <v>0</v>
      </c>
      <c r="H47" s="77">
        <v>182</v>
      </c>
      <c r="I47" s="77">
        <v>0</v>
      </c>
      <c r="J47" s="77">
        <v>0</v>
      </c>
      <c r="K47" s="77">
        <f t="shared" si="0"/>
        <v>0</v>
      </c>
    </row>
    <row r="48" spans="1:11" ht="12.75">
      <c r="A48" s="24">
        <v>453</v>
      </c>
      <c r="B48" s="24">
        <v>3113</v>
      </c>
      <c r="C48" s="24">
        <v>5336</v>
      </c>
      <c r="D48" s="24">
        <v>2540957</v>
      </c>
      <c r="E48" s="24">
        <v>108517050</v>
      </c>
      <c r="F48" s="24" t="s">
        <v>136</v>
      </c>
      <c r="G48" s="77">
        <v>0</v>
      </c>
      <c r="H48" s="77">
        <v>227.5</v>
      </c>
      <c r="I48" s="77">
        <v>0</v>
      </c>
      <c r="J48" s="77">
        <v>0</v>
      </c>
      <c r="K48" s="77">
        <f t="shared" si="0"/>
        <v>0</v>
      </c>
    </row>
    <row r="49" spans="1:11" ht="12.75">
      <c r="A49" s="24">
        <v>453</v>
      </c>
      <c r="B49" s="24">
        <v>3113</v>
      </c>
      <c r="C49" s="24">
        <v>5336</v>
      </c>
      <c r="D49" s="24">
        <v>15659</v>
      </c>
      <c r="E49" s="36">
        <v>103133063</v>
      </c>
      <c r="F49" s="24" t="s">
        <v>136</v>
      </c>
      <c r="G49" s="77">
        <v>0</v>
      </c>
      <c r="H49" s="77">
        <v>644.8</v>
      </c>
      <c r="I49" s="77">
        <v>644.8</v>
      </c>
      <c r="J49" s="77">
        <v>0</v>
      </c>
      <c r="K49" s="77">
        <f t="shared" si="0"/>
        <v>100</v>
      </c>
    </row>
    <row r="50" spans="1:11" ht="12.75">
      <c r="A50" s="24">
        <v>453</v>
      </c>
      <c r="B50" s="24">
        <v>3113</v>
      </c>
      <c r="C50" s="24">
        <v>5336</v>
      </c>
      <c r="D50" s="24">
        <v>15659</v>
      </c>
      <c r="E50" s="36">
        <v>103533063</v>
      </c>
      <c r="F50" s="24" t="s">
        <v>136</v>
      </c>
      <c r="G50" s="77">
        <v>0</v>
      </c>
      <c r="H50" s="77">
        <v>644.8</v>
      </c>
      <c r="I50" s="77">
        <v>644.8</v>
      </c>
      <c r="J50" s="77">
        <v>0</v>
      </c>
      <c r="K50" s="77">
        <f t="shared" si="0"/>
        <v>100</v>
      </c>
    </row>
    <row r="51" spans="1:11" ht="12.75">
      <c r="A51" s="24">
        <v>453</v>
      </c>
      <c r="B51" s="24">
        <v>3113</v>
      </c>
      <c r="C51" s="24">
        <v>5331</v>
      </c>
      <c r="D51" s="24">
        <v>458</v>
      </c>
      <c r="E51" s="24">
        <v>0</v>
      </c>
      <c r="F51" s="24" t="s">
        <v>58</v>
      </c>
      <c r="G51" s="77">
        <v>3029</v>
      </c>
      <c r="H51" s="77">
        <v>3049.2</v>
      </c>
      <c r="I51" s="77">
        <v>3049.2</v>
      </c>
      <c r="J51" s="77">
        <f>I51/G51%</f>
        <v>100.66688676130735</v>
      </c>
      <c r="K51" s="77">
        <f t="shared" si="0"/>
        <v>100</v>
      </c>
    </row>
    <row r="52" spans="1:11" ht="12.75">
      <c r="A52" s="24">
        <v>453</v>
      </c>
      <c r="B52" s="36">
        <v>3113</v>
      </c>
      <c r="C52" s="36">
        <v>5336</v>
      </c>
      <c r="D52" s="36">
        <v>458</v>
      </c>
      <c r="E52" s="36">
        <v>96</v>
      </c>
      <c r="F52" s="24" t="s">
        <v>58</v>
      </c>
      <c r="G52" s="77">
        <v>0</v>
      </c>
      <c r="H52" s="77">
        <v>889.7</v>
      </c>
      <c r="I52" s="77">
        <v>889.7</v>
      </c>
      <c r="J52" s="77">
        <v>0</v>
      </c>
      <c r="K52" s="77">
        <f t="shared" si="0"/>
        <v>100</v>
      </c>
    </row>
    <row r="53" spans="1:11" ht="12.75">
      <c r="A53" s="24">
        <v>453</v>
      </c>
      <c r="B53" s="36">
        <v>3113</v>
      </c>
      <c r="C53" s="36">
        <v>5336</v>
      </c>
      <c r="D53" s="36">
        <v>458</v>
      </c>
      <c r="E53" s="36">
        <v>98</v>
      </c>
      <c r="F53" s="24" t="s">
        <v>58</v>
      </c>
      <c r="G53" s="77">
        <v>0</v>
      </c>
      <c r="H53" s="77">
        <v>17.2</v>
      </c>
      <c r="I53" s="77">
        <v>17.08</v>
      </c>
      <c r="J53" s="77">
        <v>0</v>
      </c>
      <c r="K53" s="77">
        <f t="shared" si="0"/>
        <v>99.30232558139535</v>
      </c>
    </row>
    <row r="54" spans="1:11" ht="12.75">
      <c r="A54" s="24">
        <v>453</v>
      </c>
      <c r="B54" s="36">
        <v>3113</v>
      </c>
      <c r="C54" s="36">
        <v>5336</v>
      </c>
      <c r="D54" s="36">
        <v>458</v>
      </c>
      <c r="E54" s="36">
        <v>115</v>
      </c>
      <c r="F54" s="24" t="s">
        <v>58</v>
      </c>
      <c r="G54" s="77">
        <v>0</v>
      </c>
      <c r="H54" s="77">
        <v>59</v>
      </c>
      <c r="I54" s="77">
        <v>59</v>
      </c>
      <c r="J54" s="77">
        <v>0</v>
      </c>
      <c r="K54" s="77">
        <f t="shared" si="0"/>
        <v>100</v>
      </c>
    </row>
    <row r="55" spans="1:11" ht="12.75">
      <c r="A55" s="24">
        <v>453</v>
      </c>
      <c r="B55" s="36">
        <v>3113</v>
      </c>
      <c r="C55" s="36">
        <v>5336</v>
      </c>
      <c r="D55" s="36">
        <v>15423</v>
      </c>
      <c r="E55" s="36">
        <v>103133063</v>
      </c>
      <c r="F55" s="24" t="s">
        <v>58</v>
      </c>
      <c r="G55" s="77">
        <v>0</v>
      </c>
      <c r="H55" s="77">
        <v>332.4</v>
      </c>
      <c r="I55" s="77">
        <v>332.39</v>
      </c>
      <c r="J55" s="77">
        <v>0</v>
      </c>
      <c r="K55" s="77">
        <f t="shared" si="0"/>
        <v>99.99699157641396</v>
      </c>
    </row>
    <row r="56" spans="1:11" ht="12.75">
      <c r="A56" s="24">
        <v>453</v>
      </c>
      <c r="B56" s="36">
        <v>3113</v>
      </c>
      <c r="C56" s="36">
        <v>5336</v>
      </c>
      <c r="D56" s="36">
        <v>15423</v>
      </c>
      <c r="E56" s="36">
        <v>103533063</v>
      </c>
      <c r="F56" s="24" t="s">
        <v>58</v>
      </c>
      <c r="G56" s="77">
        <v>0</v>
      </c>
      <c r="H56" s="77">
        <v>332.4</v>
      </c>
      <c r="I56" s="77">
        <v>332.39</v>
      </c>
      <c r="J56" s="77">
        <v>0</v>
      </c>
      <c r="K56" s="77">
        <f t="shared" si="0"/>
        <v>99.99699157641396</v>
      </c>
    </row>
    <row r="57" spans="1:11" ht="12.75">
      <c r="A57" s="24">
        <v>453</v>
      </c>
      <c r="B57" s="24">
        <v>3113</v>
      </c>
      <c r="C57" s="24">
        <v>5331</v>
      </c>
      <c r="D57" s="24">
        <v>460</v>
      </c>
      <c r="E57" s="24">
        <v>0</v>
      </c>
      <c r="F57" s="24" t="s">
        <v>111</v>
      </c>
      <c r="G57" s="77">
        <v>3412</v>
      </c>
      <c r="H57" s="77">
        <v>4193.9</v>
      </c>
      <c r="I57" s="77">
        <v>4193.9</v>
      </c>
      <c r="J57" s="77">
        <f>I57/G57%</f>
        <v>122.91617819460727</v>
      </c>
      <c r="K57" s="77">
        <f t="shared" si="0"/>
        <v>100.00000000000001</v>
      </c>
    </row>
    <row r="58" spans="1:11" ht="12.75">
      <c r="A58" s="24">
        <v>453</v>
      </c>
      <c r="B58" s="36">
        <v>3113</v>
      </c>
      <c r="C58" s="36">
        <v>5336</v>
      </c>
      <c r="D58" s="36">
        <v>460</v>
      </c>
      <c r="E58" s="36">
        <v>96</v>
      </c>
      <c r="F58" s="36" t="s">
        <v>111</v>
      </c>
      <c r="G58" s="77">
        <v>0</v>
      </c>
      <c r="H58" s="77">
        <v>1125.4</v>
      </c>
      <c r="I58" s="77">
        <v>1125.4</v>
      </c>
      <c r="J58" s="77">
        <v>0</v>
      </c>
      <c r="K58" s="77">
        <f t="shared" si="0"/>
        <v>100</v>
      </c>
    </row>
    <row r="59" spans="1:11" ht="12.75">
      <c r="A59" s="24">
        <v>453</v>
      </c>
      <c r="B59" s="36">
        <v>3113</v>
      </c>
      <c r="C59" s="36">
        <v>5336</v>
      </c>
      <c r="D59" s="36">
        <v>460</v>
      </c>
      <c r="E59" s="36">
        <v>98</v>
      </c>
      <c r="F59" s="36" t="s">
        <v>111</v>
      </c>
      <c r="G59" s="77">
        <v>0</v>
      </c>
      <c r="H59" s="77">
        <v>61.6</v>
      </c>
      <c r="I59" s="77">
        <v>61.47</v>
      </c>
      <c r="J59" s="77">
        <v>0</v>
      </c>
      <c r="K59" s="77">
        <f t="shared" si="0"/>
        <v>99.78896103896103</v>
      </c>
    </row>
    <row r="60" spans="1:11" ht="12.75">
      <c r="A60" s="24">
        <v>453</v>
      </c>
      <c r="B60" s="36">
        <v>3113</v>
      </c>
      <c r="C60" s="36">
        <v>5336</v>
      </c>
      <c r="D60" s="36">
        <v>460</v>
      </c>
      <c r="E60" s="36">
        <v>115</v>
      </c>
      <c r="F60" s="36" t="s">
        <v>111</v>
      </c>
      <c r="G60" s="77">
        <v>0</v>
      </c>
      <c r="H60" s="77">
        <v>169</v>
      </c>
      <c r="I60" s="77">
        <v>169</v>
      </c>
      <c r="J60" s="77">
        <v>0</v>
      </c>
      <c r="K60" s="77">
        <f t="shared" si="0"/>
        <v>100</v>
      </c>
    </row>
    <row r="61" spans="1:11" ht="12.75">
      <c r="A61" s="24">
        <v>453</v>
      </c>
      <c r="B61" s="36">
        <v>3113</v>
      </c>
      <c r="C61" s="36">
        <v>5336</v>
      </c>
      <c r="D61" s="36">
        <v>2540955</v>
      </c>
      <c r="E61" s="24">
        <v>108100104</v>
      </c>
      <c r="F61" s="36" t="s">
        <v>111</v>
      </c>
      <c r="G61" s="77">
        <v>0</v>
      </c>
      <c r="H61" s="77">
        <v>160</v>
      </c>
      <c r="I61" s="77">
        <v>146.61</v>
      </c>
      <c r="J61" s="77">
        <v>0</v>
      </c>
      <c r="K61" s="77">
        <f t="shared" si="0"/>
        <v>91.63125000000001</v>
      </c>
    </row>
    <row r="62" spans="1:11" ht="12.75">
      <c r="A62" s="24">
        <v>453</v>
      </c>
      <c r="B62" s="36">
        <v>3113</v>
      </c>
      <c r="C62" s="36">
        <v>5336</v>
      </c>
      <c r="D62" s="36">
        <v>2540955</v>
      </c>
      <c r="E62" s="24">
        <v>108517050</v>
      </c>
      <c r="F62" s="36" t="s">
        <v>111</v>
      </c>
      <c r="G62" s="77">
        <v>0</v>
      </c>
      <c r="H62" s="77">
        <v>200</v>
      </c>
      <c r="I62" s="77">
        <v>183.26</v>
      </c>
      <c r="J62" s="77">
        <v>0</v>
      </c>
      <c r="K62" s="77">
        <f t="shared" si="0"/>
        <v>91.63</v>
      </c>
    </row>
    <row r="63" spans="1:11" ht="12.75">
      <c r="A63" s="24">
        <v>453</v>
      </c>
      <c r="B63" s="36">
        <v>3113</v>
      </c>
      <c r="C63" s="36">
        <v>5336</v>
      </c>
      <c r="D63" s="36">
        <v>2681453</v>
      </c>
      <c r="E63" s="24">
        <v>108100104</v>
      </c>
      <c r="F63" s="36" t="s">
        <v>111</v>
      </c>
      <c r="G63" s="77">
        <v>0</v>
      </c>
      <c r="H63" s="77">
        <v>1568.4</v>
      </c>
      <c r="I63" s="77">
        <v>1095.61</v>
      </c>
      <c r="J63" s="77">
        <v>0</v>
      </c>
      <c r="K63" s="77">
        <f t="shared" si="0"/>
        <v>69.85526651364447</v>
      </c>
    </row>
    <row r="64" spans="1:11" ht="12.75">
      <c r="A64" s="24">
        <v>453</v>
      </c>
      <c r="B64" s="36">
        <v>3113</v>
      </c>
      <c r="C64" s="36">
        <v>5336</v>
      </c>
      <c r="D64" s="36">
        <v>2681453</v>
      </c>
      <c r="E64" s="24">
        <v>108517050</v>
      </c>
      <c r="F64" s="36" t="s">
        <v>111</v>
      </c>
      <c r="G64" s="77">
        <v>0</v>
      </c>
      <c r="H64" s="77">
        <v>1568.4</v>
      </c>
      <c r="I64" s="77">
        <v>1095.61</v>
      </c>
      <c r="J64" s="77">
        <v>0</v>
      </c>
      <c r="K64" s="77">
        <f t="shared" si="0"/>
        <v>69.85526651364447</v>
      </c>
    </row>
    <row r="65" spans="1:11" ht="12.75">
      <c r="A65" s="24">
        <v>453</v>
      </c>
      <c r="B65" s="36">
        <v>3113</v>
      </c>
      <c r="C65" s="36">
        <v>5336</v>
      </c>
      <c r="D65" s="36">
        <v>2792070</v>
      </c>
      <c r="E65" s="24">
        <v>108100104</v>
      </c>
      <c r="F65" s="36" t="s">
        <v>111</v>
      </c>
      <c r="G65" s="77">
        <v>0</v>
      </c>
      <c r="H65" s="77">
        <v>1726.9</v>
      </c>
      <c r="I65" s="77">
        <v>1112.06</v>
      </c>
      <c r="J65" s="77">
        <v>0</v>
      </c>
      <c r="K65" s="77">
        <f t="shared" si="0"/>
        <v>64.39631710000577</v>
      </c>
    </row>
    <row r="66" spans="1:11" ht="12.75">
      <c r="A66" s="24">
        <v>453</v>
      </c>
      <c r="B66" s="36">
        <v>3113</v>
      </c>
      <c r="C66" s="36">
        <v>5336</v>
      </c>
      <c r="D66" s="36">
        <v>2792070</v>
      </c>
      <c r="E66" s="24">
        <v>108517050</v>
      </c>
      <c r="F66" s="36" t="s">
        <v>111</v>
      </c>
      <c r="G66" s="77">
        <v>0</v>
      </c>
      <c r="H66" s="77">
        <v>1726.9</v>
      </c>
      <c r="I66" s="77">
        <v>1112.06</v>
      </c>
      <c r="J66" s="77">
        <v>0</v>
      </c>
      <c r="K66" s="77">
        <f t="shared" si="0"/>
        <v>64.39631710000577</v>
      </c>
    </row>
    <row r="67" spans="1:11" ht="12.75">
      <c r="A67" s="24">
        <v>453</v>
      </c>
      <c r="B67" s="36">
        <v>3113</v>
      </c>
      <c r="C67" s="36">
        <v>5336</v>
      </c>
      <c r="D67" s="36">
        <v>15602</v>
      </c>
      <c r="E67" s="24">
        <v>120113014</v>
      </c>
      <c r="F67" s="36" t="s">
        <v>773</v>
      </c>
      <c r="G67" s="77">
        <v>0</v>
      </c>
      <c r="H67" s="77">
        <v>18.4</v>
      </c>
      <c r="I67" s="77">
        <v>18.32</v>
      </c>
      <c r="J67" s="77">
        <v>0</v>
      </c>
      <c r="K67" s="77">
        <f t="shared" si="0"/>
        <v>99.56521739130434</v>
      </c>
    </row>
    <row r="68" spans="1:11" ht="12.75">
      <c r="A68" s="24">
        <v>453</v>
      </c>
      <c r="B68" s="36">
        <v>3113</v>
      </c>
      <c r="C68" s="36">
        <v>5336</v>
      </c>
      <c r="D68" s="36">
        <v>15602</v>
      </c>
      <c r="E68" s="24">
        <v>120513014</v>
      </c>
      <c r="F68" s="36" t="s">
        <v>773</v>
      </c>
      <c r="G68" s="77">
        <v>0</v>
      </c>
      <c r="H68" s="77">
        <v>103.8</v>
      </c>
      <c r="I68" s="77">
        <v>103.8</v>
      </c>
      <c r="J68" s="77">
        <v>0</v>
      </c>
      <c r="K68" s="77">
        <f t="shared" si="0"/>
        <v>100</v>
      </c>
    </row>
    <row r="69" spans="1:11" ht="12.75">
      <c r="A69" s="24">
        <v>453</v>
      </c>
      <c r="B69" s="24">
        <v>3117</v>
      </c>
      <c r="C69" s="24">
        <v>5331</v>
      </c>
      <c r="D69" s="24">
        <v>459</v>
      </c>
      <c r="E69" s="24">
        <v>0</v>
      </c>
      <c r="F69" s="24" t="s">
        <v>282</v>
      </c>
      <c r="G69" s="77">
        <v>1280</v>
      </c>
      <c r="H69" s="77">
        <v>1299.6</v>
      </c>
      <c r="I69" s="77">
        <v>1299.6</v>
      </c>
      <c r="J69" s="77">
        <f>I69/G69%</f>
        <v>101.53124999999999</v>
      </c>
      <c r="K69" s="77">
        <f t="shared" si="0"/>
        <v>100</v>
      </c>
    </row>
    <row r="70" spans="1:11" ht="12.75">
      <c r="A70" s="24">
        <v>453</v>
      </c>
      <c r="B70" s="24">
        <v>3117</v>
      </c>
      <c r="C70" s="24">
        <v>5336</v>
      </c>
      <c r="D70" s="24">
        <v>459</v>
      </c>
      <c r="E70" s="24">
        <v>96</v>
      </c>
      <c r="F70" s="24" t="s">
        <v>282</v>
      </c>
      <c r="G70" s="77">
        <v>0</v>
      </c>
      <c r="H70" s="77">
        <v>569.3</v>
      </c>
      <c r="I70" s="77">
        <v>569.3</v>
      </c>
      <c r="J70" s="77">
        <v>0</v>
      </c>
      <c r="K70" s="77">
        <f t="shared" si="0"/>
        <v>100</v>
      </c>
    </row>
    <row r="71" spans="1:11" ht="12.75">
      <c r="A71" s="24">
        <v>453</v>
      </c>
      <c r="B71" s="24">
        <v>3117</v>
      </c>
      <c r="C71" s="24">
        <v>5336</v>
      </c>
      <c r="D71" s="24">
        <v>459</v>
      </c>
      <c r="E71" s="24">
        <v>98</v>
      </c>
      <c r="F71" s="24" t="s">
        <v>282</v>
      </c>
      <c r="G71" s="77">
        <v>0</v>
      </c>
      <c r="H71" s="77">
        <v>17.2</v>
      </c>
      <c r="I71" s="77">
        <v>17.08</v>
      </c>
      <c r="J71" s="77">
        <v>0</v>
      </c>
      <c r="K71" s="77">
        <f t="shared" si="0"/>
        <v>99.30232558139535</v>
      </c>
    </row>
    <row r="72" spans="1:11" ht="12.75">
      <c r="A72" s="24">
        <v>453</v>
      </c>
      <c r="B72" s="24">
        <v>3117</v>
      </c>
      <c r="C72" s="24">
        <v>5336</v>
      </c>
      <c r="D72" s="24">
        <v>459</v>
      </c>
      <c r="E72" s="24">
        <v>115</v>
      </c>
      <c r="F72" s="24" t="s">
        <v>282</v>
      </c>
      <c r="G72" s="77">
        <v>0</v>
      </c>
      <c r="H72" s="77">
        <v>183.8</v>
      </c>
      <c r="I72" s="77">
        <v>183.8</v>
      </c>
      <c r="J72" s="77">
        <v>0</v>
      </c>
      <c r="K72" s="77">
        <f t="shared" si="0"/>
        <v>100</v>
      </c>
    </row>
    <row r="73" spans="1:11" ht="12.75">
      <c r="A73" s="24">
        <v>453</v>
      </c>
      <c r="B73" s="24">
        <v>3117</v>
      </c>
      <c r="C73" s="24">
        <v>5336</v>
      </c>
      <c r="D73" s="24">
        <v>2540961</v>
      </c>
      <c r="E73" s="24">
        <v>108100104</v>
      </c>
      <c r="F73" s="24" t="s">
        <v>282</v>
      </c>
      <c r="G73" s="77">
        <v>0</v>
      </c>
      <c r="H73" s="77">
        <v>504.2</v>
      </c>
      <c r="I73" s="77">
        <v>4.15</v>
      </c>
      <c r="J73" s="77">
        <v>0</v>
      </c>
      <c r="K73" s="77">
        <f t="shared" si="0"/>
        <v>0.8230860769535899</v>
      </c>
    </row>
    <row r="74" spans="1:11" ht="12.75">
      <c r="A74" s="24">
        <v>453</v>
      </c>
      <c r="B74" s="24">
        <v>3117</v>
      </c>
      <c r="C74" s="24">
        <v>5336</v>
      </c>
      <c r="D74" s="24">
        <v>2540961</v>
      </c>
      <c r="E74" s="24">
        <v>108517050</v>
      </c>
      <c r="F74" s="24" t="s">
        <v>282</v>
      </c>
      <c r="G74" s="77">
        <v>0</v>
      </c>
      <c r="H74" s="77">
        <v>630.3</v>
      </c>
      <c r="I74" s="77">
        <v>5.18</v>
      </c>
      <c r="J74" s="77">
        <v>0</v>
      </c>
      <c r="K74" s="77">
        <f t="shared" si="0"/>
        <v>0.821830874186895</v>
      </c>
    </row>
    <row r="75" spans="1:11" ht="12.75">
      <c r="A75" s="24">
        <v>453</v>
      </c>
      <c r="B75" s="24">
        <v>6330</v>
      </c>
      <c r="C75" s="24">
        <v>5347</v>
      </c>
      <c r="D75" s="24">
        <v>2661492</v>
      </c>
      <c r="E75" s="24">
        <v>104</v>
      </c>
      <c r="F75" s="24" t="s">
        <v>776</v>
      </c>
      <c r="G75" s="77">
        <v>0</v>
      </c>
      <c r="H75" s="77">
        <v>0</v>
      </c>
      <c r="I75" s="77">
        <v>0.95</v>
      </c>
      <c r="J75" s="77">
        <v>0</v>
      </c>
      <c r="K75" s="77">
        <v>0</v>
      </c>
    </row>
    <row r="76" spans="1:11" ht="12.75">
      <c r="A76" s="24">
        <v>453</v>
      </c>
      <c r="B76" s="24">
        <v>6330</v>
      </c>
      <c r="C76" s="24">
        <v>5347</v>
      </c>
      <c r="D76" s="24">
        <v>2661492</v>
      </c>
      <c r="E76" s="24">
        <v>17050</v>
      </c>
      <c r="F76" s="24" t="s">
        <v>776</v>
      </c>
      <c r="G76" s="77">
        <v>0</v>
      </c>
      <c r="H76" s="77">
        <v>0</v>
      </c>
      <c r="I76" s="77">
        <v>0.95</v>
      </c>
      <c r="J76" s="77">
        <v>0</v>
      </c>
      <c r="K76" s="77">
        <v>0</v>
      </c>
    </row>
    <row r="77" spans="1:11" ht="12.75">
      <c r="A77" s="24">
        <v>453</v>
      </c>
      <c r="B77" s="24">
        <v>6330</v>
      </c>
      <c r="C77" s="24">
        <v>5347</v>
      </c>
      <c r="D77" s="24">
        <v>2661407</v>
      </c>
      <c r="E77" s="24">
        <v>104</v>
      </c>
      <c r="F77" s="24" t="s">
        <v>775</v>
      </c>
      <c r="G77" s="77">
        <v>0</v>
      </c>
      <c r="H77" s="77">
        <v>2</v>
      </c>
      <c r="I77" s="77">
        <v>1.96</v>
      </c>
      <c r="J77" s="77">
        <v>0</v>
      </c>
      <c r="K77" s="77">
        <f t="shared" si="0"/>
        <v>98</v>
      </c>
    </row>
    <row r="78" spans="1:11" ht="12.75">
      <c r="A78" s="24">
        <v>453</v>
      </c>
      <c r="B78" s="24">
        <v>6330</v>
      </c>
      <c r="C78" s="24">
        <v>5347</v>
      </c>
      <c r="D78" s="24">
        <v>2661407</v>
      </c>
      <c r="E78" s="24">
        <v>17050</v>
      </c>
      <c r="F78" s="24" t="s">
        <v>775</v>
      </c>
      <c r="G78" s="77">
        <v>0</v>
      </c>
      <c r="H78" s="77">
        <v>2</v>
      </c>
      <c r="I78" s="77">
        <v>1.96</v>
      </c>
      <c r="J78" s="77">
        <v>0</v>
      </c>
      <c r="K78" s="77">
        <f t="shared" si="0"/>
        <v>98</v>
      </c>
    </row>
    <row r="79" spans="1:11" ht="12.75">
      <c r="A79" s="24">
        <v>453</v>
      </c>
      <c r="B79" s="24">
        <v>6330</v>
      </c>
      <c r="C79" s="24">
        <v>5347</v>
      </c>
      <c r="D79" s="24">
        <v>15352</v>
      </c>
      <c r="E79" s="24">
        <v>13014</v>
      </c>
      <c r="F79" s="24" t="s">
        <v>774</v>
      </c>
      <c r="G79" s="77">
        <v>0</v>
      </c>
      <c r="H79" s="77">
        <v>362.7</v>
      </c>
      <c r="I79" s="77">
        <v>362.7</v>
      </c>
      <c r="J79" s="77">
        <v>0</v>
      </c>
      <c r="K79" s="77">
        <f t="shared" si="0"/>
        <v>100</v>
      </c>
    </row>
    <row r="80" spans="1:11" ht="12.75">
      <c r="A80" s="24">
        <v>453</v>
      </c>
      <c r="B80" s="24">
        <v>6330</v>
      </c>
      <c r="C80" s="24">
        <v>5347</v>
      </c>
      <c r="D80" s="24">
        <v>2450816</v>
      </c>
      <c r="E80" s="24">
        <v>104</v>
      </c>
      <c r="F80" s="24" t="s">
        <v>578</v>
      </c>
      <c r="G80" s="77">
        <v>0</v>
      </c>
      <c r="H80" s="77">
        <v>1.6</v>
      </c>
      <c r="I80" s="77">
        <v>3.85</v>
      </c>
      <c r="J80" s="77">
        <v>0</v>
      </c>
      <c r="K80" s="77">
        <f t="shared" si="0"/>
        <v>240.625</v>
      </c>
    </row>
    <row r="81" spans="1:11" ht="12.75">
      <c r="A81" s="24">
        <v>453</v>
      </c>
      <c r="B81" s="24">
        <v>6330</v>
      </c>
      <c r="C81" s="24">
        <v>5347</v>
      </c>
      <c r="D81" s="24">
        <v>2450816</v>
      </c>
      <c r="E81" s="24">
        <v>17050</v>
      </c>
      <c r="F81" s="24" t="s">
        <v>578</v>
      </c>
      <c r="G81" s="77">
        <v>0</v>
      </c>
      <c r="H81" s="77">
        <v>1.6</v>
      </c>
      <c r="I81" s="77">
        <v>3.85</v>
      </c>
      <c r="J81" s="77">
        <v>0</v>
      </c>
      <c r="K81" s="77">
        <f t="shared" si="0"/>
        <v>240.625</v>
      </c>
    </row>
    <row r="82" spans="1:11" ht="13.5" thickBot="1">
      <c r="A82" s="24">
        <v>1053</v>
      </c>
      <c r="B82" s="24">
        <v>6330</v>
      </c>
      <c r="C82" s="24">
        <v>5347</v>
      </c>
      <c r="D82" s="24">
        <v>458</v>
      </c>
      <c r="E82" s="24">
        <v>115</v>
      </c>
      <c r="F82" s="24" t="s">
        <v>630</v>
      </c>
      <c r="G82" s="77">
        <v>0</v>
      </c>
      <c r="H82" s="77">
        <v>56.6</v>
      </c>
      <c r="I82" s="77">
        <v>56.6</v>
      </c>
      <c r="J82" s="77">
        <v>0</v>
      </c>
      <c r="K82" s="77">
        <f t="shared" si="0"/>
        <v>99.99999999999999</v>
      </c>
    </row>
    <row r="83" spans="1:13" ht="13.5" thickBot="1">
      <c r="A83" s="429" t="s">
        <v>276</v>
      </c>
      <c r="B83" s="442"/>
      <c r="C83" s="442"/>
      <c r="D83" s="442"/>
      <c r="E83" s="442"/>
      <c r="F83" s="428"/>
      <c r="G83" s="334">
        <f>SUM(G3:G82)</f>
        <v>35011</v>
      </c>
      <c r="H83" s="334">
        <f>SUM(H3:H82)</f>
        <v>68691.70000000003</v>
      </c>
      <c r="I83" s="334">
        <f>SUM(I3:I82)</f>
        <v>64957.229999999996</v>
      </c>
      <c r="J83" s="242">
        <f>I83/G83%</f>
        <v>185.5337750992545</v>
      </c>
      <c r="K83" s="243">
        <f>I83/H83%</f>
        <v>94.56343342791047</v>
      </c>
      <c r="M83" s="21"/>
    </row>
    <row r="85" spans="1:9" ht="12.75">
      <c r="A85" s="15"/>
      <c r="B85" s="15"/>
      <c r="C85" s="15"/>
      <c r="D85" s="15"/>
      <c r="E85" s="15"/>
      <c r="F85" s="15"/>
      <c r="G85" s="98"/>
      <c r="H85" s="98"/>
      <c r="I85" s="668"/>
    </row>
    <row r="86" spans="1:9" ht="12.75">
      <c r="A86" s="15"/>
      <c r="B86" s="15"/>
      <c r="C86" s="15"/>
      <c r="D86" s="15"/>
      <c r="E86" s="15"/>
      <c r="F86" s="15"/>
      <c r="G86" s="68"/>
      <c r="H86" s="98"/>
      <c r="I86" s="68"/>
    </row>
    <row r="87" ht="12.75">
      <c r="H87" s="21"/>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5.xml><?xml version="1.0" encoding="utf-8"?>
<worksheet xmlns="http://schemas.openxmlformats.org/spreadsheetml/2006/main" xmlns:r="http://schemas.openxmlformats.org/officeDocument/2006/relationships">
  <dimension ref="A1:I18"/>
  <sheetViews>
    <sheetView zoomScalePageLayoutView="0" workbookViewId="0" topLeftCell="A1">
      <selection activeCell="D18" sqref="D18"/>
    </sheetView>
  </sheetViews>
  <sheetFormatPr defaultColWidth="9.00390625" defaultRowHeight="12.75"/>
  <cols>
    <col min="1" max="1" width="3.50390625" style="0" customWidth="1"/>
    <col min="2" max="2" width="28.625" style="0" customWidth="1"/>
    <col min="3" max="3" width="10.625" style="0" customWidth="1"/>
    <col min="4" max="4" width="10.50390625" style="0" customWidth="1"/>
    <col min="5" max="5" width="16.50390625" style="0" customWidth="1"/>
    <col min="6" max="6" width="7.375" style="0" customWidth="1"/>
    <col min="7" max="7" width="7.625" style="0" customWidth="1"/>
  </cols>
  <sheetData>
    <row r="1" spans="1:5" ht="12.75">
      <c r="A1" s="1" t="s">
        <v>772</v>
      </c>
      <c r="C1" s="1"/>
      <c r="D1" s="1"/>
      <c r="E1" s="1"/>
    </row>
    <row r="2" ht="13.5" thickBot="1">
      <c r="A2" s="1"/>
    </row>
    <row r="3" spans="1:7" ht="14.25" customHeight="1" thickBot="1">
      <c r="A3" s="7"/>
      <c r="B3" s="12" t="s">
        <v>133</v>
      </c>
      <c r="C3" s="19" t="s">
        <v>241</v>
      </c>
      <c r="D3" s="19" t="s">
        <v>242</v>
      </c>
      <c r="E3" s="19" t="s">
        <v>243</v>
      </c>
      <c r="F3" s="209" t="s">
        <v>244</v>
      </c>
      <c r="G3" s="209" t="s">
        <v>245</v>
      </c>
    </row>
    <row r="4" spans="1:7" ht="12.75">
      <c r="A4" s="190" t="s">
        <v>77</v>
      </c>
      <c r="B4" s="191" t="s">
        <v>377</v>
      </c>
      <c r="C4" s="62">
        <f>'Odb. maj., byt. a inv. - inv.v.'!G8+'Odb. maj., byt. a inv. - inv.v.'!G31</f>
        <v>36849.7</v>
      </c>
      <c r="D4" s="62">
        <f>'Odb. maj., byt. a inv. - inv.v.'!H8+'Odb. maj., byt. a inv. - inv.v.'!H31</f>
        <v>103395.6</v>
      </c>
      <c r="E4" s="62">
        <f>'Odb. maj., byt. a inv. - inv.v.'!I8+'Odb. maj., byt. a inv. - inv.v.'!I31</f>
        <v>30070.240000000005</v>
      </c>
      <c r="F4" s="246">
        <f aca="true" t="shared" si="0" ref="F4:F13">E4/C4%</f>
        <v>81.60240110502937</v>
      </c>
      <c r="G4" s="246">
        <f aca="true" t="shared" si="1" ref="G4:G13">E4/D4%</f>
        <v>29.0827075813671</v>
      </c>
    </row>
    <row r="5" spans="1:7" ht="12.75">
      <c r="A5" s="190" t="s">
        <v>78</v>
      </c>
      <c r="B5" s="191" t="s">
        <v>151</v>
      </c>
      <c r="C5" s="62">
        <f>'Odbor školství - inv. výd.'!G13</f>
        <v>7971.1</v>
      </c>
      <c r="D5" s="62">
        <f>'Odbor školství - inv. výd.'!H13</f>
        <v>38198.5</v>
      </c>
      <c r="E5" s="62">
        <f>'Odbor školství - inv. výd.'!I13</f>
        <v>6521.389999999999</v>
      </c>
      <c r="F5" s="246">
        <f t="shared" si="0"/>
        <v>81.81292418863143</v>
      </c>
      <c r="G5" s="246">
        <f t="shared" si="1"/>
        <v>17.07237195177821</v>
      </c>
    </row>
    <row r="6" spans="1:7" ht="12.75">
      <c r="A6" s="190" t="s">
        <v>223</v>
      </c>
      <c r="B6" s="191" t="s">
        <v>554</v>
      </c>
      <c r="C6" s="62">
        <f>'Tran.zříz.přísp.org.-inv.výd.'!G25</f>
        <v>0</v>
      </c>
      <c r="D6" s="62">
        <f>'Tran.zříz.přísp.org.-inv.výd.'!H25</f>
        <v>8553.1</v>
      </c>
      <c r="E6" s="62">
        <f>'Tran.zříz.přísp.org.-inv.výd.'!I25</f>
        <v>7168.979999999999</v>
      </c>
      <c r="F6" s="246">
        <v>0</v>
      </c>
      <c r="G6" s="246">
        <f t="shared" si="1"/>
        <v>83.8173293893442</v>
      </c>
    </row>
    <row r="7" spans="1:7" ht="12.75">
      <c r="A7" s="190" t="s">
        <v>79</v>
      </c>
      <c r="B7" s="191" t="s">
        <v>155</v>
      </c>
      <c r="C7" s="62">
        <f>'Odbor informatiky - inv. výdaje'!G5</f>
        <v>1000</v>
      </c>
      <c r="D7" s="62">
        <f>'Odbor informatiky - inv. výdaje'!H5</f>
        <v>400</v>
      </c>
      <c r="E7" s="62">
        <f>'Odbor informatiky - inv. výdaje'!I5</f>
        <v>287.32</v>
      </c>
      <c r="F7" s="246">
        <f t="shared" si="0"/>
        <v>28.732</v>
      </c>
      <c r="G7" s="246">
        <f t="shared" si="1"/>
        <v>71.83</v>
      </c>
    </row>
    <row r="8" spans="1:7" ht="12.75">
      <c r="A8" s="190" t="s">
        <v>258</v>
      </c>
      <c r="B8" s="191" t="s">
        <v>152</v>
      </c>
      <c r="C8" s="62">
        <f>'Odbor život. prostř. - inv. v.'!G9</f>
        <v>1500</v>
      </c>
      <c r="D8" s="62">
        <f>'Odbor život. prostř. - inv. v.'!H9</f>
        <v>22507</v>
      </c>
      <c r="E8" s="62">
        <f>'Odbor život. prostř. - inv. v.'!I9</f>
        <v>13878.36</v>
      </c>
      <c r="F8" s="246">
        <f t="shared" si="0"/>
        <v>925.224</v>
      </c>
      <c r="G8" s="246">
        <f t="shared" si="1"/>
        <v>61.66241613720177</v>
      </c>
    </row>
    <row r="9" spans="1:7" ht="12.75">
      <c r="A9" s="190" t="s">
        <v>259</v>
      </c>
      <c r="B9" s="192" t="s">
        <v>623</v>
      </c>
      <c r="C9" s="62">
        <v>0</v>
      </c>
      <c r="D9" s="62">
        <f>'Referát kriz.říz. - inv. výd.'!H5</f>
        <v>105.5</v>
      </c>
      <c r="E9" s="62">
        <f>'Referát kriz.říz. - inv. výd.'!I5</f>
        <v>105.45</v>
      </c>
      <c r="F9" s="246">
        <v>0</v>
      </c>
      <c r="G9" s="246">
        <f t="shared" si="1"/>
        <v>99.95260663507109</v>
      </c>
    </row>
    <row r="10" spans="1:7" ht="12.75">
      <c r="A10" s="190" t="s">
        <v>261</v>
      </c>
      <c r="B10" s="192" t="s">
        <v>624</v>
      </c>
      <c r="C10" s="62">
        <v>0</v>
      </c>
      <c r="D10" s="62">
        <f>'Oblast k,.t.a s.činn. - inv. v.'!H4</f>
        <v>1200</v>
      </c>
      <c r="E10" s="62">
        <f>'Oblast k,.t.a s.činn. - inv. v.'!I4</f>
        <v>1200</v>
      </c>
      <c r="F10" s="246">
        <v>0</v>
      </c>
      <c r="G10" s="246">
        <f t="shared" si="1"/>
        <v>100</v>
      </c>
    </row>
    <row r="11" spans="1:7" ht="12.75">
      <c r="A11" s="190" t="s">
        <v>262</v>
      </c>
      <c r="B11" s="192" t="s">
        <v>153</v>
      </c>
      <c r="C11" s="62">
        <f>'Odbor hosp.správy - inv. v.'!G6</f>
        <v>3000</v>
      </c>
      <c r="D11" s="62">
        <f>'Odbor hosp.správy - inv. v.'!H6</f>
        <v>3980</v>
      </c>
      <c r="E11" s="62">
        <f>'Odbor hosp.správy - inv. v.'!I6</f>
        <v>2920.46</v>
      </c>
      <c r="F11" s="246">
        <f t="shared" si="0"/>
        <v>97.34866666666667</v>
      </c>
      <c r="G11" s="246">
        <f t="shared" si="1"/>
        <v>73.378391959799</v>
      </c>
    </row>
    <row r="12" spans="1:7" ht="13.5" thickBot="1">
      <c r="A12" s="190" t="s">
        <v>504</v>
      </c>
      <c r="B12" s="192" t="s">
        <v>188</v>
      </c>
      <c r="C12" s="77">
        <f>'Bytový fond - inv. výdaje'!G5</f>
        <v>500</v>
      </c>
      <c r="D12" s="77">
        <f>'Bytový fond - inv. výdaje'!H5</f>
        <v>500</v>
      </c>
      <c r="E12" s="77">
        <f>'Bytový fond - inv. výdaje'!I5</f>
        <v>251.5</v>
      </c>
      <c r="F12" s="248">
        <f t="shared" si="0"/>
        <v>50.3</v>
      </c>
      <c r="G12" s="248">
        <f t="shared" si="1"/>
        <v>50.3</v>
      </c>
    </row>
    <row r="13" spans="1:9" ht="13.5" customHeight="1" thickBot="1">
      <c r="A13" s="7" t="s">
        <v>314</v>
      </c>
      <c r="B13" s="12" t="s">
        <v>276</v>
      </c>
      <c r="C13" s="64">
        <f>SUM(C4:C12)</f>
        <v>50820.799999999996</v>
      </c>
      <c r="D13" s="64">
        <f>SUM(D4:D12)</f>
        <v>178839.7</v>
      </c>
      <c r="E13" s="64">
        <f>SUM(E4:E12)</f>
        <v>62403.7</v>
      </c>
      <c r="F13" s="242">
        <f t="shared" si="0"/>
        <v>122.79165223687939</v>
      </c>
      <c r="G13" s="243">
        <f t="shared" si="1"/>
        <v>34.89365057087436</v>
      </c>
      <c r="I13" s="21"/>
    </row>
    <row r="15" spans="3:8" ht="12.75">
      <c r="C15" s="21"/>
      <c r="D15" s="21"/>
      <c r="E15" s="21"/>
      <c r="H15" s="21"/>
    </row>
    <row r="16" spans="3:5" ht="12.75">
      <c r="C16" s="21"/>
      <c r="D16" s="21"/>
      <c r="E16" s="21"/>
    </row>
    <row r="18" spans="3:5" ht="12.75">
      <c r="C18" s="11"/>
      <c r="D18" s="11"/>
      <c r="E18" s="11"/>
    </row>
  </sheetData>
  <sheetProtection/>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&amp;L&amp;A&amp;R&amp;P</oddFooter>
  </headerFooter>
</worksheet>
</file>

<file path=xl/worksheets/sheet46.xml><?xml version="1.0" encoding="utf-8"?>
<worksheet xmlns="http://schemas.openxmlformats.org/spreadsheetml/2006/main" xmlns:r="http://schemas.openxmlformats.org/officeDocument/2006/relationships">
  <dimension ref="A1:M48"/>
  <sheetViews>
    <sheetView zoomScalePageLayoutView="0" workbookViewId="0" topLeftCell="A34">
      <selection activeCell="O38" sqref="O38"/>
    </sheetView>
  </sheetViews>
  <sheetFormatPr defaultColWidth="9.00390625" defaultRowHeight="12.75"/>
  <cols>
    <col min="1" max="1" width="5.625" style="0" customWidth="1"/>
    <col min="2" max="2" width="7.375" style="0" customWidth="1"/>
    <col min="3" max="3" width="6.625" style="0" customWidth="1"/>
    <col min="4" max="4" width="6.50390625" style="0" customWidth="1"/>
    <col min="5" max="5" width="6.125" style="0" customWidth="1"/>
    <col min="6" max="6" width="36.50390625" style="0" customWidth="1"/>
    <col min="7" max="7" width="13.00390625" style="0" customWidth="1"/>
    <col min="8" max="8" width="13.375" style="0" customWidth="1"/>
    <col min="9" max="9" width="18.375" style="0" customWidth="1"/>
  </cols>
  <sheetData>
    <row r="1" spans="1:6" ht="12.75">
      <c r="A1" s="41" t="s">
        <v>89</v>
      </c>
      <c r="B1" s="42"/>
      <c r="C1" s="42"/>
      <c r="D1" s="42"/>
      <c r="E1" s="42"/>
      <c r="F1" s="42"/>
    </row>
    <row r="2" spans="1:6" ht="7.5" customHeight="1">
      <c r="A2" s="41"/>
      <c r="B2" s="42"/>
      <c r="C2" s="42"/>
      <c r="D2" s="42"/>
      <c r="E2" s="42"/>
      <c r="F2" s="42"/>
    </row>
    <row r="3" spans="1:6" ht="13.5" thickBot="1">
      <c r="A3" s="41" t="s">
        <v>137</v>
      </c>
      <c r="B3" s="42"/>
      <c r="C3" s="42"/>
      <c r="D3" s="42"/>
      <c r="E3" s="42"/>
      <c r="F3" s="42"/>
    </row>
    <row r="4" spans="1:11" ht="14.25" customHeight="1" thickBot="1">
      <c r="A4" s="5" t="s">
        <v>224</v>
      </c>
      <c r="B4" s="193" t="s">
        <v>225</v>
      </c>
      <c r="C4" s="4" t="s">
        <v>34</v>
      </c>
      <c r="D4" s="4" t="s">
        <v>269</v>
      </c>
      <c r="E4" s="4" t="s">
        <v>270</v>
      </c>
      <c r="F4" s="26" t="s">
        <v>271</v>
      </c>
      <c r="G4" s="19" t="s">
        <v>241</v>
      </c>
      <c r="H4" s="19" t="s">
        <v>242</v>
      </c>
      <c r="I4" s="19" t="s">
        <v>243</v>
      </c>
      <c r="J4" s="209" t="s">
        <v>244</v>
      </c>
      <c r="K4" s="209" t="s">
        <v>245</v>
      </c>
    </row>
    <row r="5" spans="1:11" ht="14.25" customHeight="1">
      <c r="A5" s="315">
        <v>317</v>
      </c>
      <c r="B5" s="315">
        <v>2219</v>
      </c>
      <c r="C5" s="315">
        <v>6121</v>
      </c>
      <c r="D5" s="315">
        <v>17</v>
      </c>
      <c r="E5" s="315">
        <v>0</v>
      </c>
      <c r="F5" s="2" t="s">
        <v>90</v>
      </c>
      <c r="G5" s="62">
        <v>500</v>
      </c>
      <c r="H5" s="62">
        <v>0</v>
      </c>
      <c r="I5" s="62">
        <v>0</v>
      </c>
      <c r="J5" s="246">
        <f>I5/G5%</f>
        <v>0</v>
      </c>
      <c r="K5" s="246">
        <v>0</v>
      </c>
    </row>
    <row r="6" spans="1:11" ht="14.25" customHeight="1">
      <c r="A6" s="35">
        <v>817</v>
      </c>
      <c r="B6" s="35">
        <v>3613</v>
      </c>
      <c r="C6" s="35">
        <v>6121</v>
      </c>
      <c r="D6" s="35">
        <v>17</v>
      </c>
      <c r="E6" s="35">
        <v>0</v>
      </c>
      <c r="F6" s="6" t="s">
        <v>90</v>
      </c>
      <c r="G6" s="74">
        <v>1081.6</v>
      </c>
      <c r="H6" s="74">
        <v>0</v>
      </c>
      <c r="I6" s="74">
        <v>0</v>
      </c>
      <c r="J6" s="246">
        <f>I6/G6%</f>
        <v>0</v>
      </c>
      <c r="K6" s="246">
        <v>0</v>
      </c>
    </row>
    <row r="7" spans="1:11" ht="14.25" customHeight="1" thickBot="1">
      <c r="A7" s="35">
        <v>817</v>
      </c>
      <c r="B7" s="35">
        <v>3639</v>
      </c>
      <c r="C7" s="35">
        <v>6130</v>
      </c>
      <c r="D7" s="35">
        <v>80820</v>
      </c>
      <c r="E7" s="35">
        <v>90</v>
      </c>
      <c r="F7" s="6" t="s">
        <v>574</v>
      </c>
      <c r="G7" s="74">
        <v>0</v>
      </c>
      <c r="H7" s="74">
        <v>31917.4</v>
      </c>
      <c r="I7" s="74">
        <v>9910.42</v>
      </c>
      <c r="J7" s="246">
        <v>0</v>
      </c>
      <c r="K7" s="246">
        <f>I7/H7%</f>
        <v>31.050210856774044</v>
      </c>
    </row>
    <row r="8" spans="1:13" ht="13.5" thickBot="1">
      <c r="A8" s="736" t="s">
        <v>276</v>
      </c>
      <c r="B8" s="712"/>
      <c r="C8" s="712"/>
      <c r="D8" s="712"/>
      <c r="E8" s="712"/>
      <c r="F8" s="737"/>
      <c r="G8" s="64">
        <f>SUM(G5:G7)</f>
        <v>1581.6</v>
      </c>
      <c r="H8" s="64">
        <f>SUM(H5:H7)</f>
        <v>31917.4</v>
      </c>
      <c r="I8" s="64">
        <f>SUM(I5:I7)</f>
        <v>9910.42</v>
      </c>
      <c r="J8" s="242">
        <f>I8/G8%</f>
        <v>626.6072331815883</v>
      </c>
      <c r="K8" s="243">
        <f>I8/H8%</f>
        <v>31.050210856774044</v>
      </c>
      <c r="M8" s="21"/>
    </row>
    <row r="9" spans="1:13" ht="13.5" customHeight="1">
      <c r="A9" s="32"/>
      <c r="B9" s="30"/>
      <c r="C9" s="30"/>
      <c r="D9" s="30"/>
      <c r="E9" s="30"/>
      <c r="F9" s="30"/>
      <c r="G9" s="66"/>
      <c r="H9" s="66"/>
      <c r="I9" s="66"/>
      <c r="J9" s="269"/>
      <c r="K9" s="269"/>
      <c r="M9" s="21"/>
    </row>
    <row r="10" spans="1:13" ht="13.5" customHeight="1">
      <c r="A10" s="340" t="s">
        <v>44</v>
      </c>
      <c r="B10" s="58"/>
      <c r="C10" s="58"/>
      <c r="D10" s="58"/>
      <c r="E10" s="58"/>
      <c r="F10" s="58"/>
      <c r="G10" s="58"/>
      <c r="H10" s="301"/>
      <c r="I10" s="301"/>
      <c r="J10" s="301"/>
      <c r="K10" s="301"/>
      <c r="M10" s="321"/>
    </row>
    <row r="11" spans="1:13" ht="24.75" customHeight="1">
      <c r="A11" s="742" t="s">
        <v>1062</v>
      </c>
      <c r="B11" s="726"/>
      <c r="C11" s="726"/>
      <c r="D11" s="726"/>
      <c r="E11" s="726"/>
      <c r="F11" s="726"/>
      <c r="G11" s="726"/>
      <c r="H11" s="715"/>
      <c r="I11" s="715"/>
      <c r="J11" s="715"/>
      <c r="K11" s="715"/>
      <c r="M11" s="21"/>
    </row>
    <row r="12" spans="1:13" ht="9" customHeight="1">
      <c r="A12" s="59"/>
      <c r="B12" s="58"/>
      <c r="C12" s="58"/>
      <c r="D12" s="58"/>
      <c r="E12" s="58"/>
      <c r="F12" s="58"/>
      <c r="G12" s="58"/>
      <c r="H12" s="301"/>
      <c r="I12" s="301"/>
      <c r="J12" s="301"/>
      <c r="K12" s="301"/>
      <c r="M12" s="21"/>
    </row>
    <row r="13" spans="1:13" ht="13.5" customHeight="1">
      <c r="A13" s="340" t="s">
        <v>45</v>
      </c>
      <c r="B13" s="271"/>
      <c r="C13" s="271"/>
      <c r="D13" s="271"/>
      <c r="E13" s="271"/>
      <c r="F13" s="271"/>
      <c r="G13" s="66"/>
      <c r="H13" s="66"/>
      <c r="I13" s="66"/>
      <c r="J13" s="336"/>
      <c r="K13" s="336"/>
      <c r="M13" s="21"/>
    </row>
    <row r="14" spans="1:13" ht="39.75" customHeight="1">
      <c r="A14" s="742" t="s">
        <v>1063</v>
      </c>
      <c r="B14" s="726"/>
      <c r="C14" s="726"/>
      <c r="D14" s="726"/>
      <c r="E14" s="726"/>
      <c r="F14" s="726"/>
      <c r="G14" s="726"/>
      <c r="H14" s="715"/>
      <c r="I14" s="715"/>
      <c r="J14" s="715"/>
      <c r="K14" s="715"/>
      <c r="M14" s="21"/>
    </row>
    <row r="15" spans="1:13" ht="12.75" customHeight="1">
      <c r="A15" s="59"/>
      <c r="B15" s="58"/>
      <c r="C15" s="58"/>
      <c r="D15" s="58"/>
      <c r="E15" s="58"/>
      <c r="F15" s="58"/>
      <c r="G15" s="58"/>
      <c r="H15" s="301"/>
      <c r="I15" s="301"/>
      <c r="J15" s="301"/>
      <c r="K15" s="301"/>
      <c r="M15" s="21"/>
    </row>
    <row r="16" spans="1:13" ht="13.5" thickBot="1">
      <c r="A16" s="54" t="s">
        <v>141</v>
      </c>
      <c r="B16" s="21"/>
      <c r="C16" s="21"/>
      <c r="D16" s="21"/>
      <c r="E16" s="21"/>
      <c r="F16" s="21"/>
      <c r="G16" s="21"/>
      <c r="H16" s="21"/>
      <c r="I16" s="21"/>
      <c r="J16" s="21"/>
      <c r="K16" s="21"/>
      <c r="M16" s="21"/>
    </row>
    <row r="17" spans="1:13" ht="14.25" customHeight="1" thickBot="1">
      <c r="A17" s="94" t="s">
        <v>224</v>
      </c>
      <c r="B17" s="337" t="s">
        <v>225</v>
      </c>
      <c r="C17" s="328" t="s">
        <v>34</v>
      </c>
      <c r="D17" s="328" t="s">
        <v>269</v>
      </c>
      <c r="E17" s="328" t="s">
        <v>270</v>
      </c>
      <c r="F17" s="329" t="s">
        <v>271</v>
      </c>
      <c r="G17" s="209" t="s">
        <v>241</v>
      </c>
      <c r="H17" s="209" t="s">
        <v>242</v>
      </c>
      <c r="I17" s="209" t="s">
        <v>243</v>
      </c>
      <c r="J17" s="209" t="s">
        <v>244</v>
      </c>
      <c r="K17" s="209" t="s">
        <v>245</v>
      </c>
      <c r="M17" s="21"/>
    </row>
    <row r="18" spans="1:13" ht="14.25" customHeight="1">
      <c r="A18" s="338">
        <v>118</v>
      </c>
      <c r="B18" s="338">
        <v>3619</v>
      </c>
      <c r="C18" s="338">
        <v>6121</v>
      </c>
      <c r="D18" s="338">
        <v>18</v>
      </c>
      <c r="E18" s="338">
        <v>0</v>
      </c>
      <c r="F18" s="338" t="s">
        <v>90</v>
      </c>
      <c r="G18" s="77">
        <v>24000</v>
      </c>
      <c r="H18" s="77">
        <v>24130</v>
      </c>
      <c r="I18" s="77">
        <v>116.11</v>
      </c>
      <c r="J18" s="77">
        <f>I18/G18%</f>
        <v>0.4837916666666667</v>
      </c>
      <c r="K18" s="77">
        <f>I18/H18%</f>
        <v>0.48118524658101947</v>
      </c>
      <c r="M18" s="21"/>
    </row>
    <row r="19" spans="1:13" ht="14.25" customHeight="1">
      <c r="A19" s="338">
        <v>118</v>
      </c>
      <c r="B19" s="338">
        <v>3619</v>
      </c>
      <c r="C19" s="338">
        <v>6121</v>
      </c>
      <c r="D19" s="338">
        <v>18</v>
      </c>
      <c r="E19" s="338">
        <v>12</v>
      </c>
      <c r="F19" s="338" t="s">
        <v>90</v>
      </c>
      <c r="G19" s="77">
        <v>5120.7</v>
      </c>
      <c r="H19" s="77">
        <v>5023.1</v>
      </c>
      <c r="I19" s="77">
        <v>0</v>
      </c>
      <c r="J19" s="77">
        <f>I19/G19%</f>
        <v>0</v>
      </c>
      <c r="K19" s="77">
        <f aca="true" t="shared" si="0" ref="K19:K30">I19/H19%</f>
        <v>0</v>
      </c>
      <c r="M19" s="21"/>
    </row>
    <row r="20" spans="1:13" ht="14.25" customHeight="1">
      <c r="A20" s="338">
        <v>118</v>
      </c>
      <c r="B20" s="338">
        <v>3619</v>
      </c>
      <c r="C20" s="338">
        <v>6121</v>
      </c>
      <c r="D20" s="338">
        <v>81239</v>
      </c>
      <c r="E20" s="338">
        <v>90</v>
      </c>
      <c r="F20" s="338" t="s">
        <v>90</v>
      </c>
      <c r="G20" s="77">
        <v>0</v>
      </c>
      <c r="H20" s="77">
        <v>15000</v>
      </c>
      <c r="I20" s="67">
        <v>10677.7</v>
      </c>
      <c r="J20" s="77">
        <v>0</v>
      </c>
      <c r="K20" s="77">
        <f t="shared" si="0"/>
        <v>71.18466666666667</v>
      </c>
      <c r="M20" s="21"/>
    </row>
    <row r="21" spans="1:13" ht="14.25" customHeight="1">
      <c r="A21" s="338">
        <v>118</v>
      </c>
      <c r="B21" s="338">
        <v>3619</v>
      </c>
      <c r="C21" s="338">
        <v>6121</v>
      </c>
      <c r="D21" s="338">
        <v>81581</v>
      </c>
      <c r="E21" s="338">
        <v>12</v>
      </c>
      <c r="F21" s="338" t="s">
        <v>90</v>
      </c>
      <c r="G21" s="77">
        <v>0</v>
      </c>
      <c r="H21" s="77">
        <v>11810</v>
      </c>
      <c r="I21" s="67">
        <v>0</v>
      </c>
      <c r="J21" s="77">
        <v>0</v>
      </c>
      <c r="K21" s="77">
        <f t="shared" si="0"/>
        <v>0</v>
      </c>
      <c r="M21" s="21"/>
    </row>
    <row r="22" spans="1:13" ht="14.25" customHeight="1">
      <c r="A22" s="338">
        <v>118</v>
      </c>
      <c r="B22" s="338">
        <v>3619</v>
      </c>
      <c r="C22" s="338">
        <v>6125</v>
      </c>
      <c r="D22" s="338">
        <v>18</v>
      </c>
      <c r="E22" s="338">
        <v>12</v>
      </c>
      <c r="F22" s="338" t="s">
        <v>90</v>
      </c>
      <c r="G22" s="77">
        <v>0</v>
      </c>
      <c r="H22" s="77">
        <v>57.6</v>
      </c>
      <c r="I22" s="67">
        <v>57.58</v>
      </c>
      <c r="J22" s="77">
        <v>0</v>
      </c>
      <c r="K22" s="77">
        <f t="shared" si="0"/>
        <v>99.96527777777776</v>
      </c>
      <c r="M22" s="21"/>
    </row>
    <row r="23" spans="1:13" ht="14.25" customHeight="1">
      <c r="A23" s="338">
        <v>118</v>
      </c>
      <c r="B23" s="338">
        <v>3639</v>
      </c>
      <c r="C23" s="338">
        <v>6121</v>
      </c>
      <c r="D23" s="338">
        <v>18</v>
      </c>
      <c r="E23" s="338">
        <v>0</v>
      </c>
      <c r="F23" s="338" t="s">
        <v>90</v>
      </c>
      <c r="G23" s="77">
        <v>0</v>
      </c>
      <c r="H23" s="77">
        <v>150</v>
      </c>
      <c r="I23" s="67">
        <v>137.42</v>
      </c>
      <c r="J23" s="77">
        <v>0</v>
      </c>
      <c r="K23" s="77">
        <f t="shared" si="0"/>
        <v>91.61333333333333</v>
      </c>
      <c r="L23" s="519"/>
      <c r="M23" s="23"/>
    </row>
    <row r="24" spans="1:13" ht="14.25" customHeight="1">
      <c r="A24" s="338">
        <v>318</v>
      </c>
      <c r="B24" s="338">
        <v>2212</v>
      </c>
      <c r="C24" s="338">
        <v>6121</v>
      </c>
      <c r="D24" s="338">
        <v>18</v>
      </c>
      <c r="E24" s="338">
        <v>10</v>
      </c>
      <c r="F24" s="338" t="s">
        <v>90</v>
      </c>
      <c r="G24" s="77">
        <v>0</v>
      </c>
      <c r="H24" s="77">
        <v>90.5</v>
      </c>
      <c r="I24" s="67">
        <v>90.5</v>
      </c>
      <c r="J24" s="77">
        <v>0</v>
      </c>
      <c r="K24" s="77">
        <f t="shared" si="0"/>
        <v>100</v>
      </c>
      <c r="L24" s="98"/>
      <c r="M24" s="21"/>
    </row>
    <row r="25" spans="1:13" ht="14.25" customHeight="1">
      <c r="A25" s="338">
        <v>318</v>
      </c>
      <c r="B25" s="338">
        <v>2219</v>
      </c>
      <c r="C25" s="338">
        <v>6121</v>
      </c>
      <c r="D25" s="338">
        <v>18</v>
      </c>
      <c r="E25" s="338">
        <v>0</v>
      </c>
      <c r="F25" s="338" t="s">
        <v>90</v>
      </c>
      <c r="G25" s="77">
        <v>0</v>
      </c>
      <c r="H25" s="77">
        <v>700</v>
      </c>
      <c r="I25" s="67">
        <v>700</v>
      </c>
      <c r="J25" s="77">
        <v>0</v>
      </c>
      <c r="K25" s="77">
        <f t="shared" si="0"/>
        <v>100</v>
      </c>
      <c r="L25" s="98"/>
      <c r="M25" s="21"/>
    </row>
    <row r="26" spans="1:13" ht="14.25" customHeight="1">
      <c r="A26" s="338">
        <v>318</v>
      </c>
      <c r="B26" s="338">
        <v>2219</v>
      </c>
      <c r="C26" s="338">
        <v>6121</v>
      </c>
      <c r="D26" s="338">
        <v>18</v>
      </c>
      <c r="E26" s="338">
        <v>10</v>
      </c>
      <c r="F26" s="338" t="s">
        <v>90</v>
      </c>
      <c r="G26" s="77">
        <v>0</v>
      </c>
      <c r="H26" s="77">
        <v>1560</v>
      </c>
      <c r="I26" s="67">
        <v>1560</v>
      </c>
      <c r="J26" s="77">
        <v>0</v>
      </c>
      <c r="K26" s="77">
        <f t="shared" si="0"/>
        <v>100</v>
      </c>
      <c r="L26" s="98"/>
      <c r="M26" s="21"/>
    </row>
    <row r="27" spans="1:13" ht="14.25" customHeight="1">
      <c r="A27" s="338">
        <v>318</v>
      </c>
      <c r="B27" s="338">
        <v>2219</v>
      </c>
      <c r="C27" s="338">
        <v>6121</v>
      </c>
      <c r="D27" s="338">
        <v>18</v>
      </c>
      <c r="E27" s="338">
        <v>12</v>
      </c>
      <c r="F27" s="338" t="s">
        <v>90</v>
      </c>
      <c r="G27" s="77">
        <v>5623.9</v>
      </c>
      <c r="H27" s="77">
        <v>5623.9</v>
      </c>
      <c r="I27" s="67">
        <v>12.45</v>
      </c>
      <c r="J27" s="77">
        <f>I27/G27%</f>
        <v>0.2213766247621757</v>
      </c>
      <c r="K27" s="77">
        <f t="shared" si="0"/>
        <v>0.2213766247621757</v>
      </c>
      <c r="M27" s="21"/>
    </row>
    <row r="28" spans="1:13" ht="14.25" customHeight="1">
      <c r="A28" s="338">
        <v>318</v>
      </c>
      <c r="B28" s="338">
        <v>3745</v>
      </c>
      <c r="C28" s="338">
        <v>6121</v>
      </c>
      <c r="D28" s="338">
        <v>18</v>
      </c>
      <c r="E28" s="338">
        <v>12</v>
      </c>
      <c r="F28" s="338" t="s">
        <v>90</v>
      </c>
      <c r="G28" s="77">
        <v>523.5</v>
      </c>
      <c r="H28" s="77">
        <v>523.5</v>
      </c>
      <c r="I28" s="67">
        <v>0</v>
      </c>
      <c r="J28" s="77">
        <f>I28/G28%</f>
        <v>0</v>
      </c>
      <c r="K28" s="77">
        <f t="shared" si="0"/>
        <v>0</v>
      </c>
      <c r="M28" s="21"/>
    </row>
    <row r="29" spans="1:13" ht="14.25" customHeight="1">
      <c r="A29" s="338">
        <v>718</v>
      </c>
      <c r="B29" s="338">
        <v>5311</v>
      </c>
      <c r="C29" s="338">
        <v>6121</v>
      </c>
      <c r="D29" s="338">
        <v>18</v>
      </c>
      <c r="E29" s="338">
        <v>0</v>
      </c>
      <c r="F29" s="338" t="s">
        <v>90</v>
      </c>
      <c r="G29" s="77">
        <v>0</v>
      </c>
      <c r="H29" s="77">
        <v>4631.6</v>
      </c>
      <c r="I29" s="67">
        <v>4630.06</v>
      </c>
      <c r="J29" s="77">
        <v>0</v>
      </c>
      <c r="K29" s="77">
        <f t="shared" si="0"/>
        <v>99.96675015113568</v>
      </c>
      <c r="M29" s="21"/>
    </row>
    <row r="30" spans="1:13" ht="14.25" customHeight="1" thickBot="1">
      <c r="A30" s="338">
        <v>718</v>
      </c>
      <c r="B30" s="338">
        <v>5311</v>
      </c>
      <c r="C30" s="338">
        <v>6121</v>
      </c>
      <c r="D30" s="338">
        <v>81374</v>
      </c>
      <c r="E30" s="338">
        <v>90</v>
      </c>
      <c r="F30" s="338" t="s">
        <v>90</v>
      </c>
      <c r="G30" s="77">
        <v>0</v>
      </c>
      <c r="H30" s="77">
        <v>2178</v>
      </c>
      <c r="I30" s="67">
        <v>2178</v>
      </c>
      <c r="J30" s="77">
        <v>0</v>
      </c>
      <c r="K30" s="77">
        <f t="shared" si="0"/>
        <v>100</v>
      </c>
      <c r="M30" s="21"/>
    </row>
    <row r="31" spans="1:13" ht="13.5" thickBot="1">
      <c r="A31" s="730" t="s">
        <v>276</v>
      </c>
      <c r="B31" s="731"/>
      <c r="C31" s="731"/>
      <c r="D31" s="731"/>
      <c r="E31" s="731"/>
      <c r="F31" s="732"/>
      <c r="G31" s="64">
        <f>SUM(G18:G30)</f>
        <v>35268.1</v>
      </c>
      <c r="H31" s="64">
        <f>SUM(H18:H30)</f>
        <v>71478.2</v>
      </c>
      <c r="I31" s="64">
        <f>SUM(I18:I30)</f>
        <v>20159.820000000003</v>
      </c>
      <c r="J31" s="334">
        <f>I31/G31%</f>
        <v>57.16162764651343</v>
      </c>
      <c r="K31" s="334">
        <f>I31/H31%</f>
        <v>28.20415175536038</v>
      </c>
      <c r="M31" s="21"/>
    </row>
    <row r="32" spans="1:13" ht="12.75">
      <c r="A32" s="339"/>
      <c r="B32" s="271"/>
      <c r="C32" s="271"/>
      <c r="D32" s="271"/>
      <c r="E32" s="271"/>
      <c r="F32" s="271"/>
      <c r="G32" s="66"/>
      <c r="H32" s="66"/>
      <c r="I32" s="66"/>
      <c r="J32" s="336"/>
      <c r="K32" s="336"/>
      <c r="M32" s="21"/>
    </row>
    <row r="33" spans="1:13" ht="12.75">
      <c r="A33" s="339"/>
      <c r="B33" s="271"/>
      <c r="C33" s="271"/>
      <c r="D33" s="271"/>
      <c r="E33" s="271"/>
      <c r="F33" s="271"/>
      <c r="G33" s="66"/>
      <c r="H33" s="66"/>
      <c r="I33" s="66"/>
      <c r="J33" s="336"/>
      <c r="K33" s="336"/>
      <c r="M33" s="21"/>
    </row>
    <row r="34" spans="1:13" ht="12.75">
      <c r="A34" s="339"/>
      <c r="B34" s="271"/>
      <c r="C34" s="271"/>
      <c r="D34" s="271"/>
      <c r="E34" s="271"/>
      <c r="F34" s="271"/>
      <c r="G34" s="66"/>
      <c r="H34" s="66"/>
      <c r="I34" s="66"/>
      <c r="J34" s="336"/>
      <c r="K34" s="336"/>
      <c r="M34" s="21"/>
    </row>
    <row r="35" spans="1:13" ht="12.75">
      <c r="A35" s="339"/>
      <c r="B35" s="271"/>
      <c r="C35" s="271"/>
      <c r="D35" s="271"/>
      <c r="E35" s="271"/>
      <c r="F35" s="271"/>
      <c r="G35" s="66"/>
      <c r="H35" s="66"/>
      <c r="I35" s="66"/>
      <c r="J35" s="336"/>
      <c r="K35" s="336"/>
      <c r="M35" s="21"/>
    </row>
    <row r="36" spans="1:13" ht="12.75">
      <c r="A36" s="339"/>
      <c r="B36" s="271"/>
      <c r="C36" s="271"/>
      <c r="D36" s="271"/>
      <c r="E36" s="271"/>
      <c r="F36" s="271"/>
      <c r="G36" s="66"/>
      <c r="H36" s="66"/>
      <c r="I36" s="66"/>
      <c r="J36" s="336"/>
      <c r="K36" s="336"/>
      <c r="M36" s="21"/>
    </row>
    <row r="37" spans="1:13" ht="15.75" customHeight="1">
      <c r="A37" s="339"/>
      <c r="B37" s="271"/>
      <c r="C37" s="271"/>
      <c r="D37" s="271"/>
      <c r="E37" s="271"/>
      <c r="F37" s="271"/>
      <c r="G37" s="66"/>
      <c r="H37" s="66"/>
      <c r="I37" s="66"/>
      <c r="J37" s="336"/>
      <c r="K37" s="336"/>
      <c r="M37" s="21"/>
    </row>
    <row r="38" spans="1:13" ht="12.75">
      <c r="A38" s="340" t="s">
        <v>327</v>
      </c>
      <c r="B38" s="271"/>
      <c r="C38" s="271"/>
      <c r="D38" s="271"/>
      <c r="E38" s="271"/>
      <c r="F38" s="271"/>
      <c r="G38" s="66"/>
      <c r="H38" s="66"/>
      <c r="I38" s="66"/>
      <c r="J38" s="336"/>
      <c r="K38" s="336"/>
      <c r="M38" s="21"/>
    </row>
    <row r="39" spans="1:12" ht="67.5" customHeight="1">
      <c r="A39" s="742" t="s">
        <v>1064</v>
      </c>
      <c r="B39" s="726"/>
      <c r="C39" s="726"/>
      <c r="D39" s="726"/>
      <c r="E39" s="726"/>
      <c r="F39" s="726"/>
      <c r="G39" s="726"/>
      <c r="H39" s="715"/>
      <c r="I39" s="715"/>
      <c r="J39" s="715"/>
      <c r="K39" s="715"/>
      <c r="L39" s="21"/>
    </row>
    <row r="40" spans="1:11" ht="18" customHeight="1">
      <c r="A40" s="21"/>
      <c r="B40" s="21"/>
      <c r="C40" s="21"/>
      <c r="D40" s="21"/>
      <c r="E40" s="21"/>
      <c r="F40" s="21"/>
      <c r="G40" s="21"/>
      <c r="H40" s="21"/>
      <c r="I40" s="21"/>
      <c r="J40" s="21"/>
      <c r="K40" s="21"/>
    </row>
    <row r="41" spans="1:13" ht="12.75">
      <c r="A41" s="340" t="s">
        <v>328</v>
      </c>
      <c r="B41" s="271"/>
      <c r="C41" s="271"/>
      <c r="D41" s="271"/>
      <c r="E41" s="271"/>
      <c r="F41" s="271"/>
      <c r="G41" s="66"/>
      <c r="H41" s="66"/>
      <c r="I41" s="66"/>
      <c r="J41" s="336"/>
      <c r="K41" s="336"/>
      <c r="M41" s="21"/>
    </row>
    <row r="42" spans="1:12" ht="54" customHeight="1">
      <c r="A42" s="742" t="s">
        <v>1075</v>
      </c>
      <c r="B42" s="742"/>
      <c r="C42" s="742"/>
      <c r="D42" s="742"/>
      <c r="E42" s="742"/>
      <c r="F42" s="742"/>
      <c r="G42" s="742"/>
      <c r="H42" s="742"/>
      <c r="I42" s="742"/>
      <c r="J42" s="742"/>
      <c r="K42" s="742"/>
      <c r="L42" s="21"/>
    </row>
    <row r="43" spans="1:12" ht="12" customHeight="1">
      <c r="A43" s="54"/>
      <c r="B43" s="58"/>
      <c r="C43" s="58"/>
      <c r="D43" s="58"/>
      <c r="E43" s="58"/>
      <c r="F43" s="58"/>
      <c r="G43" s="58"/>
      <c r="H43" s="301"/>
      <c r="I43" s="301"/>
      <c r="J43" s="301"/>
      <c r="K43" s="301"/>
      <c r="L43" s="21"/>
    </row>
    <row r="44" spans="1:11" ht="12.75">
      <c r="A44" s="340" t="s">
        <v>575</v>
      </c>
      <c r="B44" s="271"/>
      <c r="C44" s="271"/>
      <c r="D44" s="271"/>
      <c r="E44" s="271"/>
      <c r="F44" s="271"/>
      <c r="G44" s="66"/>
      <c r="H44" s="66"/>
      <c r="I44" s="66"/>
      <c r="J44" s="336"/>
      <c r="K44" s="336"/>
    </row>
    <row r="45" spans="1:11" ht="27.75" customHeight="1">
      <c r="A45" s="742" t="s">
        <v>811</v>
      </c>
      <c r="B45" s="742"/>
      <c r="C45" s="742"/>
      <c r="D45" s="742"/>
      <c r="E45" s="742"/>
      <c r="F45" s="742"/>
      <c r="G45" s="742"/>
      <c r="H45" s="742"/>
      <c r="I45" s="742"/>
      <c r="J45" s="742"/>
      <c r="K45" s="742"/>
    </row>
    <row r="46" spans="1:11" ht="12.75">
      <c r="A46" s="21"/>
      <c r="B46" s="21"/>
      <c r="C46" s="21"/>
      <c r="D46" s="21"/>
      <c r="E46" s="21"/>
      <c r="F46" s="21"/>
      <c r="G46" s="21"/>
      <c r="H46" s="21"/>
      <c r="I46" s="21"/>
      <c r="J46" s="21"/>
      <c r="K46" s="21"/>
    </row>
    <row r="47" spans="1:11" ht="12.75">
      <c r="A47" s="21"/>
      <c r="B47" s="21"/>
      <c r="C47" s="21"/>
      <c r="D47" s="21"/>
      <c r="E47" s="21"/>
      <c r="F47" s="21"/>
      <c r="G47" s="21"/>
      <c r="H47" s="21"/>
      <c r="I47" s="21"/>
      <c r="J47" s="21"/>
      <c r="K47" s="21"/>
    </row>
    <row r="48" spans="1:11" ht="12.75">
      <c r="A48" s="21"/>
      <c r="B48" s="21"/>
      <c r="C48" s="21"/>
      <c r="D48" s="21"/>
      <c r="E48" s="21"/>
      <c r="F48" s="21"/>
      <c r="G48" s="21"/>
      <c r="H48" s="21"/>
      <c r="I48" s="21"/>
      <c r="J48" s="21"/>
      <c r="K48" s="21"/>
    </row>
  </sheetData>
  <sheetProtection/>
  <mergeCells count="7">
    <mergeCell ref="A45:K45"/>
    <mergeCell ref="A8:F8"/>
    <mergeCell ref="A31:F31"/>
    <mergeCell ref="A11:K11"/>
    <mergeCell ref="A14:K14"/>
    <mergeCell ref="A42:K42"/>
    <mergeCell ref="A39:K39"/>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7.xml><?xml version="1.0" encoding="utf-8"?>
<worksheet xmlns="http://schemas.openxmlformats.org/spreadsheetml/2006/main" xmlns:r="http://schemas.openxmlformats.org/officeDocument/2006/relationships">
  <dimension ref="A1:M31"/>
  <sheetViews>
    <sheetView zoomScalePageLayoutView="0" workbookViewId="0" topLeftCell="A11">
      <selection activeCell="N9" sqref="N9"/>
    </sheetView>
  </sheetViews>
  <sheetFormatPr defaultColWidth="9.00390625" defaultRowHeight="12.75"/>
  <cols>
    <col min="1" max="1" width="5.625" style="0" customWidth="1"/>
    <col min="2" max="2" width="7.375" style="0" customWidth="1"/>
    <col min="3" max="3" width="6.625" style="0" customWidth="1"/>
    <col min="4" max="4" width="8.50390625" style="0" customWidth="1"/>
    <col min="5" max="5" width="10.375" style="0" customWidth="1"/>
    <col min="6" max="6" width="25.625" style="0" customWidth="1"/>
    <col min="7" max="7" width="12.125" style="0" customWidth="1"/>
    <col min="8" max="8" width="13.00390625" style="0" customWidth="1"/>
    <col min="9" max="9" width="17.875" style="0" customWidth="1"/>
  </cols>
  <sheetData>
    <row r="1" spans="1:6" ht="23.25" customHeight="1" thickBot="1">
      <c r="A1" s="41" t="s">
        <v>238</v>
      </c>
      <c r="B1" s="42"/>
      <c r="C1" s="42"/>
      <c r="D1" s="42"/>
      <c r="E1" s="42"/>
      <c r="F1" s="42"/>
    </row>
    <row r="2" spans="1:11" ht="14.25" customHeight="1" thickBot="1">
      <c r="A2" s="5" t="s">
        <v>224</v>
      </c>
      <c r="B2" s="193" t="s">
        <v>225</v>
      </c>
      <c r="C2" s="4" t="s">
        <v>34</v>
      </c>
      <c r="D2" s="4" t="s">
        <v>269</v>
      </c>
      <c r="E2" s="4" t="s">
        <v>270</v>
      </c>
      <c r="F2" s="26" t="s">
        <v>271</v>
      </c>
      <c r="G2" s="19" t="s">
        <v>241</v>
      </c>
      <c r="H2" s="19" t="s">
        <v>242</v>
      </c>
      <c r="I2" s="19" t="s">
        <v>243</v>
      </c>
      <c r="J2" s="209" t="s">
        <v>244</v>
      </c>
      <c r="K2" s="209" t="s">
        <v>245</v>
      </c>
    </row>
    <row r="3" spans="1:11" ht="13.5" customHeight="1">
      <c r="A3" s="208">
        <v>450</v>
      </c>
      <c r="B3" s="17">
        <v>3111</v>
      </c>
      <c r="C3" s="17">
        <v>6121</v>
      </c>
      <c r="D3" s="17">
        <v>81524</v>
      </c>
      <c r="E3" s="17">
        <v>84</v>
      </c>
      <c r="F3" s="2" t="s">
        <v>90</v>
      </c>
      <c r="G3" s="62">
        <v>0</v>
      </c>
      <c r="H3" s="62">
        <v>12000</v>
      </c>
      <c r="I3" s="62">
        <v>67.76</v>
      </c>
      <c r="J3" s="248">
        <v>0</v>
      </c>
      <c r="K3" s="248">
        <f aca="true" t="shared" si="0" ref="K3:K13">I3/H3%</f>
        <v>0.5646666666666668</v>
      </c>
    </row>
    <row r="4" spans="1:11" ht="13.5" customHeight="1">
      <c r="A4" s="29">
        <v>450</v>
      </c>
      <c r="B4" s="17">
        <v>3111</v>
      </c>
      <c r="C4" s="17">
        <v>6121</v>
      </c>
      <c r="D4" s="17">
        <v>50</v>
      </c>
      <c r="E4" s="17">
        <v>0</v>
      </c>
      <c r="F4" s="2" t="s">
        <v>90</v>
      </c>
      <c r="G4" s="62">
        <v>0</v>
      </c>
      <c r="H4" s="62">
        <v>1004.5</v>
      </c>
      <c r="I4" s="62">
        <v>1004.14</v>
      </c>
      <c r="J4" s="248">
        <v>0</v>
      </c>
      <c r="K4" s="248">
        <f t="shared" si="0"/>
        <v>99.9641612742658</v>
      </c>
    </row>
    <row r="5" spans="1:11" ht="13.5" customHeight="1">
      <c r="A5" s="2">
        <v>450</v>
      </c>
      <c r="B5" s="17">
        <v>3111</v>
      </c>
      <c r="C5" s="17">
        <v>6121</v>
      </c>
      <c r="D5" s="17">
        <v>50</v>
      </c>
      <c r="E5" s="17">
        <v>10</v>
      </c>
      <c r="F5" s="2" t="s">
        <v>90</v>
      </c>
      <c r="G5" s="62">
        <v>0</v>
      </c>
      <c r="H5" s="62">
        <v>1419.8</v>
      </c>
      <c r="I5" s="62">
        <v>1418.98</v>
      </c>
      <c r="J5" s="248">
        <v>0</v>
      </c>
      <c r="K5" s="248">
        <f t="shared" si="0"/>
        <v>99.94224538667417</v>
      </c>
    </row>
    <row r="6" spans="1:11" ht="13.5" customHeight="1">
      <c r="A6" s="29">
        <v>450</v>
      </c>
      <c r="B6" s="17">
        <v>3111</v>
      </c>
      <c r="C6" s="17">
        <v>6122</v>
      </c>
      <c r="D6" s="17">
        <v>50</v>
      </c>
      <c r="E6" s="17">
        <v>0</v>
      </c>
      <c r="F6" s="2" t="s">
        <v>648</v>
      </c>
      <c r="G6" s="62">
        <v>0</v>
      </c>
      <c r="H6" s="62">
        <v>240.8</v>
      </c>
      <c r="I6" s="62">
        <v>240.78</v>
      </c>
      <c r="J6" s="248">
        <v>0</v>
      </c>
      <c r="K6" s="248">
        <f t="shared" si="0"/>
        <v>99.99169435215947</v>
      </c>
    </row>
    <row r="7" spans="1:11" ht="13.5" customHeight="1">
      <c r="A7" s="2">
        <v>450</v>
      </c>
      <c r="B7" s="17">
        <v>3113</v>
      </c>
      <c r="C7" s="17">
        <v>6121</v>
      </c>
      <c r="D7" s="17">
        <v>50</v>
      </c>
      <c r="E7" s="17">
        <v>0</v>
      </c>
      <c r="F7" s="2" t="s">
        <v>90</v>
      </c>
      <c r="G7" s="62">
        <v>0</v>
      </c>
      <c r="H7" s="77">
        <v>77.1</v>
      </c>
      <c r="I7" s="62">
        <v>60.26</v>
      </c>
      <c r="J7" s="248">
        <v>0</v>
      </c>
      <c r="K7" s="248">
        <f t="shared" si="0"/>
        <v>78.15823605706875</v>
      </c>
    </row>
    <row r="8" spans="1:11" ht="13.5" customHeight="1">
      <c r="A8" s="2">
        <v>450</v>
      </c>
      <c r="B8" s="17">
        <v>3113</v>
      </c>
      <c r="C8" s="17">
        <v>6121</v>
      </c>
      <c r="D8" s="17">
        <v>50</v>
      </c>
      <c r="E8" s="17">
        <v>10</v>
      </c>
      <c r="F8" s="2" t="s">
        <v>90</v>
      </c>
      <c r="G8" s="62">
        <v>0</v>
      </c>
      <c r="H8" s="77">
        <v>465.9</v>
      </c>
      <c r="I8" s="62">
        <v>465.85</v>
      </c>
      <c r="J8" s="248">
        <v>0</v>
      </c>
      <c r="K8" s="248">
        <f t="shared" si="0"/>
        <v>99.98926808327968</v>
      </c>
    </row>
    <row r="9" spans="1:11" ht="14.25" customHeight="1">
      <c r="A9" s="2">
        <v>450</v>
      </c>
      <c r="B9" s="17">
        <v>3113</v>
      </c>
      <c r="C9" s="17">
        <v>6121</v>
      </c>
      <c r="D9" s="17">
        <v>50</v>
      </c>
      <c r="E9" s="17">
        <v>12</v>
      </c>
      <c r="F9" s="2" t="s">
        <v>90</v>
      </c>
      <c r="G9" s="62">
        <v>7971.1</v>
      </c>
      <c r="H9" s="62">
        <v>7756.6</v>
      </c>
      <c r="I9" s="62">
        <v>387.2</v>
      </c>
      <c r="J9" s="248">
        <f>I9/G9%</f>
        <v>4.857547891758979</v>
      </c>
      <c r="K9" s="248">
        <f t="shared" si="0"/>
        <v>4.991877884640177</v>
      </c>
    </row>
    <row r="10" spans="1:11" ht="14.25" customHeight="1">
      <c r="A10" s="2">
        <v>450</v>
      </c>
      <c r="B10" s="17">
        <v>3113</v>
      </c>
      <c r="C10" s="17">
        <v>6121</v>
      </c>
      <c r="D10" s="17">
        <v>81471</v>
      </c>
      <c r="E10" s="17">
        <v>90</v>
      </c>
      <c r="F10" s="2" t="s">
        <v>90</v>
      </c>
      <c r="G10" s="62">
        <v>0</v>
      </c>
      <c r="H10" s="62">
        <v>7000</v>
      </c>
      <c r="I10" s="62">
        <v>2642.69</v>
      </c>
      <c r="J10" s="248">
        <v>0</v>
      </c>
      <c r="K10" s="248">
        <f t="shared" si="0"/>
        <v>37.75271428571428</v>
      </c>
    </row>
    <row r="11" spans="1:11" ht="14.25" customHeight="1">
      <c r="A11" s="2">
        <v>450</v>
      </c>
      <c r="B11" s="17">
        <v>3113</v>
      </c>
      <c r="C11" s="17">
        <v>6122</v>
      </c>
      <c r="D11" s="17">
        <v>50</v>
      </c>
      <c r="E11" s="17">
        <v>0</v>
      </c>
      <c r="F11" s="2" t="s">
        <v>648</v>
      </c>
      <c r="G11" s="62">
        <v>0</v>
      </c>
      <c r="H11" s="62">
        <v>233.8</v>
      </c>
      <c r="I11" s="62">
        <v>233.73</v>
      </c>
      <c r="J11" s="248">
        <v>0</v>
      </c>
      <c r="K11" s="248">
        <f t="shared" si="0"/>
        <v>99.97005988023952</v>
      </c>
    </row>
    <row r="12" spans="1:11" ht="14.25" customHeight="1" thickBot="1">
      <c r="A12" s="2">
        <v>450</v>
      </c>
      <c r="B12" s="17">
        <v>3113</v>
      </c>
      <c r="C12" s="17">
        <v>6121</v>
      </c>
      <c r="D12" s="17">
        <v>81591</v>
      </c>
      <c r="E12" s="17">
        <v>84</v>
      </c>
      <c r="F12" s="2" t="s">
        <v>90</v>
      </c>
      <c r="G12" s="62">
        <v>0</v>
      </c>
      <c r="H12" s="62">
        <v>8000</v>
      </c>
      <c r="I12" s="62">
        <v>0</v>
      </c>
      <c r="J12" s="248">
        <v>0</v>
      </c>
      <c r="K12" s="248">
        <f t="shared" si="0"/>
        <v>0</v>
      </c>
    </row>
    <row r="13" spans="1:13" ht="13.5" thickBot="1">
      <c r="A13" s="736" t="s">
        <v>276</v>
      </c>
      <c r="B13" s="712"/>
      <c r="C13" s="712"/>
      <c r="D13" s="712"/>
      <c r="E13" s="712"/>
      <c r="F13" s="737"/>
      <c r="G13" s="64">
        <f>SUM(G3:G12)</f>
        <v>7971.1</v>
      </c>
      <c r="H13" s="64">
        <f>SUM(H3:H12)</f>
        <v>38198.5</v>
      </c>
      <c r="I13" s="64">
        <f>SUM(I3:I12)</f>
        <v>6521.389999999999</v>
      </c>
      <c r="J13" s="240">
        <f>I13/G13%</f>
        <v>81.81292418863143</v>
      </c>
      <c r="K13" s="241">
        <f t="shared" si="0"/>
        <v>17.07237195177821</v>
      </c>
      <c r="M13" s="21"/>
    </row>
    <row r="14" spans="1:13" ht="12.75">
      <c r="A14" s="32"/>
      <c r="B14" s="30"/>
      <c r="C14" s="30"/>
      <c r="D14" s="30"/>
      <c r="E14" s="30"/>
      <c r="F14" s="30"/>
      <c r="G14" s="66"/>
      <c r="H14" s="66"/>
      <c r="I14" s="66"/>
      <c r="J14" s="269"/>
      <c r="K14" s="269"/>
      <c r="M14" s="21"/>
    </row>
    <row r="15" spans="1:13" ht="12.75">
      <c r="A15" s="340" t="s">
        <v>438</v>
      </c>
      <c r="B15" s="271"/>
      <c r="C15" s="271"/>
      <c r="D15" s="271"/>
      <c r="E15" s="271"/>
      <c r="F15" s="271"/>
      <c r="G15" s="66"/>
      <c r="H15" s="66"/>
      <c r="I15" s="66"/>
      <c r="J15" s="336"/>
      <c r="K15" s="336"/>
      <c r="M15" s="21"/>
    </row>
    <row r="16" spans="1:11" ht="12.75">
      <c r="A16" s="54" t="s">
        <v>576</v>
      </c>
      <c r="B16" s="271"/>
      <c r="C16" s="271"/>
      <c r="D16" s="271"/>
      <c r="E16" s="271"/>
      <c r="F16" s="271"/>
      <c r="G16" s="66"/>
      <c r="H16" s="66"/>
      <c r="I16" s="66"/>
      <c r="J16" s="21"/>
      <c r="K16" s="21"/>
    </row>
    <row r="17" spans="1:11" ht="64.5" customHeight="1">
      <c r="A17" s="742" t="s">
        <v>789</v>
      </c>
      <c r="B17" s="726"/>
      <c r="C17" s="726"/>
      <c r="D17" s="726"/>
      <c r="E17" s="726"/>
      <c r="F17" s="726"/>
      <c r="G17" s="726"/>
      <c r="H17" s="715"/>
      <c r="I17" s="715"/>
      <c r="J17" s="715"/>
      <c r="K17" s="715"/>
    </row>
    <row r="18" spans="1:11" ht="9" customHeight="1" hidden="1">
      <c r="A18" s="59"/>
      <c r="B18" s="58"/>
      <c r="C18" s="58"/>
      <c r="D18" s="58"/>
      <c r="E18" s="58"/>
      <c r="F18" s="58"/>
      <c r="G18" s="58"/>
      <c r="H18" s="301"/>
      <c r="I18" s="301"/>
      <c r="J18" s="301"/>
      <c r="K18" s="301"/>
    </row>
    <row r="19" spans="1:11" ht="9.75" customHeight="1" hidden="1">
      <c r="A19" s="59"/>
      <c r="B19" s="58"/>
      <c r="C19" s="58"/>
      <c r="D19" s="58"/>
      <c r="E19" s="58"/>
      <c r="F19" s="58"/>
      <c r="G19" s="58"/>
      <c r="H19" s="301"/>
      <c r="I19" s="301"/>
      <c r="J19" s="301"/>
      <c r="K19" s="301"/>
    </row>
    <row r="20" spans="1:11" ht="12" customHeight="1" hidden="1">
      <c r="A20" s="54" t="s">
        <v>461</v>
      </c>
      <c r="B20" s="58"/>
      <c r="C20" s="58"/>
      <c r="D20" s="58"/>
      <c r="E20" s="58"/>
      <c r="F20" s="58"/>
      <c r="G20" s="58"/>
      <c r="H20" s="301"/>
      <c r="I20" s="301"/>
      <c r="J20" s="301"/>
      <c r="K20" s="301"/>
    </row>
    <row r="21" spans="1:11" ht="13.5" customHeight="1" hidden="1">
      <c r="A21" s="742" t="s">
        <v>495</v>
      </c>
      <c r="B21" s="726"/>
      <c r="C21" s="726"/>
      <c r="D21" s="726"/>
      <c r="E21" s="726"/>
      <c r="F21" s="726"/>
      <c r="G21" s="726"/>
      <c r="H21" s="715"/>
      <c r="I21" s="715"/>
      <c r="J21" s="715"/>
      <c r="K21" s="715"/>
    </row>
    <row r="22" spans="1:11" ht="9.75" customHeight="1" hidden="1">
      <c r="A22" s="59"/>
      <c r="B22" s="58"/>
      <c r="C22" s="58"/>
      <c r="D22" s="58"/>
      <c r="E22" s="58"/>
      <c r="F22" s="58"/>
      <c r="G22" s="58"/>
      <c r="H22" s="301"/>
      <c r="I22" s="301"/>
      <c r="J22" s="301"/>
      <c r="K22" s="301"/>
    </row>
    <row r="23" spans="1:11" ht="13.5" customHeight="1" hidden="1">
      <c r="A23" s="54" t="s">
        <v>494</v>
      </c>
      <c r="B23" s="21"/>
      <c r="C23" s="21"/>
      <c r="D23" s="21"/>
      <c r="E23" s="21"/>
      <c r="F23" s="21"/>
      <c r="G23" s="21"/>
      <c r="H23" s="21"/>
      <c r="I23" s="21"/>
      <c r="J23" s="21"/>
      <c r="K23" s="21"/>
    </row>
    <row r="24" spans="1:11" ht="12.75" customHeight="1" hidden="1">
      <c r="A24" s="742" t="s">
        <v>505</v>
      </c>
      <c r="B24" s="726"/>
      <c r="C24" s="726"/>
      <c r="D24" s="726"/>
      <c r="E24" s="726"/>
      <c r="F24" s="726"/>
      <c r="G24" s="726"/>
      <c r="H24" s="715"/>
      <c r="I24" s="715"/>
      <c r="J24" s="715"/>
      <c r="K24" s="715"/>
    </row>
    <row r="25" spans="1:11" ht="12.75" customHeight="1">
      <c r="A25" s="59"/>
      <c r="B25" s="58"/>
      <c r="C25" s="58"/>
      <c r="D25" s="58"/>
      <c r="E25" s="58"/>
      <c r="F25" s="58"/>
      <c r="G25" s="58"/>
      <c r="H25" s="301"/>
      <c r="I25" s="301"/>
      <c r="J25" s="301"/>
      <c r="K25" s="301"/>
    </row>
    <row r="26" spans="1:11" ht="13.5" customHeight="1">
      <c r="A26" s="54" t="s">
        <v>605</v>
      </c>
      <c r="B26" s="58"/>
      <c r="C26" s="58"/>
      <c r="D26" s="58"/>
      <c r="E26" s="58"/>
      <c r="F26" s="58"/>
      <c r="G26" s="58"/>
      <c r="H26" s="301"/>
      <c r="I26" s="301"/>
      <c r="J26" s="301"/>
      <c r="K26" s="301"/>
    </row>
    <row r="27" spans="1:11" ht="79.5" customHeight="1">
      <c r="A27" s="742" t="s">
        <v>1065</v>
      </c>
      <c r="B27" s="726"/>
      <c r="C27" s="726"/>
      <c r="D27" s="726"/>
      <c r="E27" s="726"/>
      <c r="F27" s="726"/>
      <c r="G27" s="726"/>
      <c r="H27" s="715"/>
      <c r="I27" s="715"/>
      <c r="J27" s="715"/>
      <c r="K27" s="715"/>
    </row>
    <row r="28" spans="1:11" ht="13.5" customHeight="1">
      <c r="A28" s="59"/>
      <c r="B28" s="58"/>
      <c r="C28" s="58"/>
      <c r="D28" s="58"/>
      <c r="E28" s="58"/>
      <c r="F28" s="58"/>
      <c r="G28" s="58"/>
      <c r="H28" s="301"/>
      <c r="I28" s="301"/>
      <c r="J28" s="301"/>
      <c r="K28" s="301"/>
    </row>
    <row r="29" spans="1:11" ht="12.75" customHeight="1">
      <c r="A29" s="59"/>
      <c r="B29" s="58"/>
      <c r="C29" s="58"/>
      <c r="D29" s="58"/>
      <c r="E29" s="58"/>
      <c r="F29" s="58"/>
      <c r="G29" s="58"/>
      <c r="H29" s="301"/>
      <c r="I29" s="301"/>
      <c r="J29" s="301"/>
      <c r="K29" s="301"/>
    </row>
    <row r="30" spans="1:9" ht="13.5" customHeight="1">
      <c r="A30" s="268"/>
      <c r="G30" s="21"/>
      <c r="H30" s="21"/>
      <c r="I30" s="21"/>
    </row>
    <row r="31" spans="8:9" ht="12.75">
      <c r="H31" s="21"/>
      <c r="I31" s="21"/>
    </row>
  </sheetData>
  <sheetProtection/>
  <mergeCells count="5">
    <mergeCell ref="A13:F13"/>
    <mergeCell ref="A17:K17"/>
    <mergeCell ref="A24:K24"/>
    <mergeCell ref="A27:K27"/>
    <mergeCell ref="A21:K21"/>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rowBreaks count="1" manualBreakCount="1">
    <brk id="29" max="255" man="1"/>
  </rowBreaks>
</worksheet>
</file>

<file path=xl/worksheets/sheet48.xml><?xml version="1.0" encoding="utf-8"?>
<worksheet xmlns="http://schemas.openxmlformats.org/spreadsheetml/2006/main" xmlns:r="http://schemas.openxmlformats.org/officeDocument/2006/relationships">
  <dimension ref="A1:K31"/>
  <sheetViews>
    <sheetView zoomScalePageLayoutView="0" workbookViewId="0" topLeftCell="A1">
      <selection activeCell="N28" sqref="N28"/>
    </sheetView>
  </sheetViews>
  <sheetFormatPr defaultColWidth="9.00390625" defaultRowHeight="12.75"/>
  <cols>
    <col min="1" max="1" width="5.125" style="0" customWidth="1"/>
    <col min="2" max="2" width="5.875" style="0" customWidth="1"/>
    <col min="3" max="3" width="6.125" style="0" customWidth="1"/>
    <col min="4" max="4" width="8.50390625" style="0" customWidth="1"/>
    <col min="5" max="5" width="10.625" style="0" customWidth="1"/>
    <col min="6" max="6" width="29.375" style="0" customWidth="1"/>
    <col min="7" max="7" width="11.875" style="0" customWidth="1"/>
    <col min="8" max="8" width="12.50390625" style="0" customWidth="1"/>
    <col min="9" max="9" width="18.625" style="0" customWidth="1"/>
    <col min="10" max="10" width="8.875" style="0" customWidth="1"/>
    <col min="11" max="11" width="8.375" style="0" customWidth="1"/>
  </cols>
  <sheetData>
    <row r="1" ht="13.5" thickBot="1">
      <c r="A1" s="1" t="s">
        <v>552</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4.25" customHeight="1">
      <c r="A3" s="316">
        <v>453</v>
      </c>
      <c r="B3" s="316">
        <v>3113</v>
      </c>
      <c r="C3" s="316">
        <v>6351</v>
      </c>
      <c r="D3" s="316">
        <v>455</v>
      </c>
      <c r="E3" s="316">
        <v>0</v>
      </c>
      <c r="F3" s="316" t="s">
        <v>628</v>
      </c>
      <c r="G3" s="62">
        <v>0</v>
      </c>
      <c r="H3" s="62">
        <v>99.3</v>
      </c>
      <c r="I3" s="62">
        <v>99.3</v>
      </c>
      <c r="J3" s="246">
        <v>0</v>
      </c>
      <c r="K3" s="246">
        <f aca="true" t="shared" si="0" ref="K3:K14">I3/H3%</f>
        <v>100</v>
      </c>
    </row>
    <row r="4" spans="1:11" ht="14.25" customHeight="1">
      <c r="A4" s="316">
        <v>453</v>
      </c>
      <c r="B4" s="316">
        <v>3113</v>
      </c>
      <c r="C4" s="316">
        <v>6351</v>
      </c>
      <c r="D4" s="316">
        <v>457</v>
      </c>
      <c r="E4" s="316">
        <v>0</v>
      </c>
      <c r="F4" s="316" t="s">
        <v>628</v>
      </c>
      <c r="G4" s="62">
        <v>0</v>
      </c>
      <c r="H4" s="62">
        <v>150</v>
      </c>
      <c r="I4" s="62">
        <v>150</v>
      </c>
      <c r="J4" s="246">
        <v>0</v>
      </c>
      <c r="K4" s="246">
        <f t="shared" si="0"/>
        <v>100</v>
      </c>
    </row>
    <row r="5" spans="1:11" ht="14.25" customHeight="1">
      <c r="A5" s="386">
        <v>453</v>
      </c>
      <c r="B5" s="386">
        <v>3113</v>
      </c>
      <c r="C5" s="386">
        <v>6356</v>
      </c>
      <c r="D5" s="386">
        <v>81717</v>
      </c>
      <c r="E5" s="386">
        <v>33504</v>
      </c>
      <c r="F5" s="386" t="s">
        <v>553</v>
      </c>
      <c r="G5" s="77">
        <v>0</v>
      </c>
      <c r="H5" s="77">
        <v>44.3</v>
      </c>
      <c r="I5" s="77">
        <v>44.28</v>
      </c>
      <c r="J5" s="77">
        <v>0</v>
      </c>
      <c r="K5" s="246">
        <f t="shared" si="0"/>
        <v>99.95485327313772</v>
      </c>
    </row>
    <row r="6" spans="1:11" ht="14.25" customHeight="1">
      <c r="A6" s="316">
        <v>453</v>
      </c>
      <c r="B6" s="316">
        <v>3113</v>
      </c>
      <c r="C6" s="316">
        <v>6356</v>
      </c>
      <c r="D6" s="316">
        <v>2540951</v>
      </c>
      <c r="E6" s="316">
        <v>108100105</v>
      </c>
      <c r="F6" s="316" t="s">
        <v>553</v>
      </c>
      <c r="G6" s="62">
        <v>0</v>
      </c>
      <c r="H6" s="62">
        <v>1000</v>
      </c>
      <c r="I6" s="62">
        <v>1000</v>
      </c>
      <c r="J6" s="246">
        <v>0</v>
      </c>
      <c r="K6" s="246">
        <f t="shared" si="0"/>
        <v>100</v>
      </c>
    </row>
    <row r="7" spans="1:11" ht="14.25" customHeight="1">
      <c r="A7" s="315">
        <v>453</v>
      </c>
      <c r="B7" s="315">
        <v>3113</v>
      </c>
      <c r="C7" s="315">
        <v>6356</v>
      </c>
      <c r="D7" s="315">
        <v>2540951</v>
      </c>
      <c r="E7" s="315">
        <v>108517985</v>
      </c>
      <c r="F7" s="316" t="s">
        <v>553</v>
      </c>
      <c r="G7" s="62">
        <v>0</v>
      </c>
      <c r="H7" s="62">
        <v>1250</v>
      </c>
      <c r="I7" s="62">
        <v>1250</v>
      </c>
      <c r="J7" s="246">
        <v>0</v>
      </c>
      <c r="K7" s="246">
        <f t="shared" si="0"/>
        <v>100</v>
      </c>
    </row>
    <row r="8" spans="1:11" ht="14.25" customHeight="1">
      <c r="A8" s="315">
        <v>453</v>
      </c>
      <c r="B8" s="315">
        <v>3113</v>
      </c>
      <c r="C8" s="315">
        <v>6356</v>
      </c>
      <c r="D8" s="315">
        <v>2540955</v>
      </c>
      <c r="E8" s="316">
        <v>108100105</v>
      </c>
      <c r="F8" s="316" t="s">
        <v>553</v>
      </c>
      <c r="G8" s="62">
        <v>0</v>
      </c>
      <c r="H8" s="62">
        <v>420</v>
      </c>
      <c r="I8" s="62">
        <v>402</v>
      </c>
      <c r="J8" s="246">
        <v>0</v>
      </c>
      <c r="K8" s="246">
        <f t="shared" si="0"/>
        <v>95.71428571428571</v>
      </c>
    </row>
    <row r="9" spans="1:11" ht="14.25" customHeight="1">
      <c r="A9" s="315">
        <v>453</v>
      </c>
      <c r="B9" s="315">
        <v>3113</v>
      </c>
      <c r="C9" s="315">
        <v>6356</v>
      </c>
      <c r="D9" s="315">
        <v>2540955</v>
      </c>
      <c r="E9" s="315">
        <v>108517985</v>
      </c>
      <c r="F9" s="316" t="s">
        <v>553</v>
      </c>
      <c r="G9" s="62">
        <v>0</v>
      </c>
      <c r="H9" s="62">
        <v>525</v>
      </c>
      <c r="I9" s="62">
        <v>502.5</v>
      </c>
      <c r="J9" s="246">
        <v>0</v>
      </c>
      <c r="K9" s="246">
        <f t="shared" si="0"/>
        <v>95.71428571428571</v>
      </c>
    </row>
    <row r="10" spans="1:11" ht="14.25" customHeight="1">
      <c r="A10" s="315">
        <v>453</v>
      </c>
      <c r="B10" s="315">
        <v>3113</v>
      </c>
      <c r="C10" s="315">
        <v>6356</v>
      </c>
      <c r="D10" s="315">
        <v>2540957</v>
      </c>
      <c r="E10" s="316">
        <v>108100105</v>
      </c>
      <c r="F10" s="316" t="s">
        <v>553</v>
      </c>
      <c r="G10" s="62">
        <v>0</v>
      </c>
      <c r="H10" s="62">
        <v>322</v>
      </c>
      <c r="I10" s="62">
        <v>0</v>
      </c>
      <c r="J10" s="246">
        <v>0</v>
      </c>
      <c r="K10" s="246">
        <f t="shared" si="0"/>
        <v>0</v>
      </c>
    </row>
    <row r="11" spans="1:11" ht="14.25" customHeight="1">
      <c r="A11" s="315">
        <v>453</v>
      </c>
      <c r="B11" s="315">
        <v>3113</v>
      </c>
      <c r="C11" s="315">
        <v>6356</v>
      </c>
      <c r="D11" s="315">
        <v>2540957</v>
      </c>
      <c r="E11" s="315">
        <v>108517985</v>
      </c>
      <c r="F11" s="316" t="s">
        <v>553</v>
      </c>
      <c r="G11" s="62">
        <v>0</v>
      </c>
      <c r="H11" s="62">
        <v>402.5</v>
      </c>
      <c r="I11" s="62">
        <v>0</v>
      </c>
      <c r="J11" s="246">
        <v>0</v>
      </c>
      <c r="K11" s="246">
        <f t="shared" si="0"/>
        <v>0</v>
      </c>
    </row>
    <row r="12" spans="1:11" ht="14.25" customHeight="1" hidden="1" thickBot="1">
      <c r="A12" s="316">
        <v>453</v>
      </c>
      <c r="B12" s="316">
        <v>3113</v>
      </c>
      <c r="C12" s="316">
        <v>6356</v>
      </c>
      <c r="D12" s="316">
        <v>2360434</v>
      </c>
      <c r="E12" s="315">
        <v>108517985</v>
      </c>
      <c r="F12" s="316" t="s">
        <v>553</v>
      </c>
      <c r="G12" s="62">
        <v>0</v>
      </c>
      <c r="H12" s="62">
        <v>0</v>
      </c>
      <c r="I12" s="62">
        <v>0</v>
      </c>
      <c r="J12" s="246">
        <v>0</v>
      </c>
      <c r="K12" s="246" t="e">
        <f t="shared" si="0"/>
        <v>#DIV/0!</v>
      </c>
    </row>
    <row r="13" spans="1:11" ht="14.25" customHeight="1">
      <c r="A13" s="316">
        <v>453</v>
      </c>
      <c r="B13" s="316">
        <v>3117</v>
      </c>
      <c r="C13" s="316">
        <v>6356</v>
      </c>
      <c r="D13" s="316">
        <v>2540961</v>
      </c>
      <c r="E13" s="316">
        <v>108100105</v>
      </c>
      <c r="F13" s="316" t="s">
        <v>553</v>
      </c>
      <c r="G13" s="62">
        <v>0</v>
      </c>
      <c r="H13" s="62">
        <v>500</v>
      </c>
      <c r="I13" s="62">
        <v>495.86</v>
      </c>
      <c r="J13" s="246">
        <v>0</v>
      </c>
      <c r="K13" s="246">
        <f t="shared" si="0"/>
        <v>99.172</v>
      </c>
    </row>
    <row r="14" spans="1:11" ht="14.25" customHeight="1">
      <c r="A14" s="316">
        <v>453</v>
      </c>
      <c r="B14" s="316">
        <v>3117</v>
      </c>
      <c r="C14" s="316">
        <v>6356</v>
      </c>
      <c r="D14" s="316">
        <v>2540961</v>
      </c>
      <c r="E14" s="315">
        <v>108517985</v>
      </c>
      <c r="F14" s="316" t="s">
        <v>553</v>
      </c>
      <c r="G14" s="62">
        <v>0</v>
      </c>
      <c r="H14" s="62">
        <v>625</v>
      </c>
      <c r="I14" s="62">
        <v>619.82</v>
      </c>
      <c r="J14" s="246">
        <v>0</v>
      </c>
      <c r="K14" s="246">
        <f t="shared" si="0"/>
        <v>99.17120000000001</v>
      </c>
    </row>
    <row r="15" spans="1:11" ht="14.25" customHeight="1">
      <c r="A15" s="315">
        <v>454</v>
      </c>
      <c r="B15" s="315">
        <v>3111</v>
      </c>
      <c r="C15" s="315">
        <v>6356</v>
      </c>
      <c r="D15" s="315">
        <v>2540950</v>
      </c>
      <c r="E15" s="316">
        <v>108100105</v>
      </c>
      <c r="F15" s="316" t="s">
        <v>553</v>
      </c>
      <c r="G15" s="62">
        <v>0</v>
      </c>
      <c r="H15" s="62">
        <v>480.4</v>
      </c>
      <c r="I15" s="62">
        <v>479.36</v>
      </c>
      <c r="J15" s="246">
        <v>0</v>
      </c>
      <c r="K15" s="246">
        <f aca="true" t="shared" si="1" ref="K15:K25">I15/H15%</f>
        <v>99.78351373855122</v>
      </c>
    </row>
    <row r="16" spans="1:11" ht="14.25" customHeight="1">
      <c r="A16" s="315">
        <v>454</v>
      </c>
      <c r="B16" s="315">
        <v>3111</v>
      </c>
      <c r="C16" s="315">
        <v>6356</v>
      </c>
      <c r="D16" s="315">
        <v>2540950</v>
      </c>
      <c r="E16" s="315">
        <v>108517985</v>
      </c>
      <c r="F16" s="316" t="s">
        <v>553</v>
      </c>
      <c r="G16" s="62">
        <v>0</v>
      </c>
      <c r="H16" s="62">
        <v>600.6</v>
      </c>
      <c r="I16" s="62">
        <v>599.2</v>
      </c>
      <c r="J16" s="246">
        <v>0</v>
      </c>
      <c r="K16" s="246">
        <f t="shared" si="1"/>
        <v>99.76689976689977</v>
      </c>
    </row>
    <row r="17" spans="1:11" ht="14.25" customHeight="1">
      <c r="A17" s="315">
        <v>454</v>
      </c>
      <c r="B17" s="315">
        <v>3111</v>
      </c>
      <c r="C17" s="315">
        <v>6356</v>
      </c>
      <c r="D17" s="315">
        <v>2540974</v>
      </c>
      <c r="E17" s="316">
        <v>108100105</v>
      </c>
      <c r="F17" s="316" t="s">
        <v>553</v>
      </c>
      <c r="G17" s="62">
        <v>0</v>
      </c>
      <c r="H17" s="62">
        <v>273.1</v>
      </c>
      <c r="I17" s="62">
        <v>266.46</v>
      </c>
      <c r="J17" s="246">
        <v>0</v>
      </c>
      <c r="K17" s="246">
        <f t="shared" si="1"/>
        <v>97.56865616990112</v>
      </c>
    </row>
    <row r="18" spans="1:11" ht="14.25" customHeight="1">
      <c r="A18" s="315">
        <v>454</v>
      </c>
      <c r="B18" s="315">
        <v>3111</v>
      </c>
      <c r="C18" s="315">
        <v>6356</v>
      </c>
      <c r="D18" s="315">
        <v>2540974</v>
      </c>
      <c r="E18" s="315">
        <v>108517985</v>
      </c>
      <c r="F18" s="316" t="s">
        <v>553</v>
      </c>
      <c r="G18" s="62">
        <v>0</v>
      </c>
      <c r="H18" s="62">
        <v>341.5</v>
      </c>
      <c r="I18" s="62">
        <v>333.07</v>
      </c>
      <c r="J18" s="246">
        <v>0</v>
      </c>
      <c r="K18" s="246">
        <f t="shared" si="1"/>
        <v>97.53147877013177</v>
      </c>
    </row>
    <row r="19" spans="1:11" ht="14.25" customHeight="1">
      <c r="A19" s="315">
        <v>454</v>
      </c>
      <c r="B19" s="315">
        <v>3111</v>
      </c>
      <c r="C19" s="315">
        <v>6356</v>
      </c>
      <c r="D19" s="315">
        <v>2540975</v>
      </c>
      <c r="E19" s="316">
        <v>108100105</v>
      </c>
      <c r="F19" s="316" t="s">
        <v>553</v>
      </c>
      <c r="G19" s="62">
        <v>0</v>
      </c>
      <c r="H19" s="62">
        <v>416.2</v>
      </c>
      <c r="I19" s="62">
        <v>394.33</v>
      </c>
      <c r="J19" s="246">
        <v>0</v>
      </c>
      <c r="K19" s="246">
        <f t="shared" si="1"/>
        <v>94.74531475252283</v>
      </c>
    </row>
    <row r="20" spans="1:11" ht="14.25" customHeight="1">
      <c r="A20" s="315">
        <v>454</v>
      </c>
      <c r="B20" s="315">
        <v>3111</v>
      </c>
      <c r="C20" s="315">
        <v>6356</v>
      </c>
      <c r="D20" s="315">
        <v>2540975</v>
      </c>
      <c r="E20" s="315">
        <v>108517985</v>
      </c>
      <c r="F20" s="316" t="s">
        <v>553</v>
      </c>
      <c r="G20" s="62">
        <v>0</v>
      </c>
      <c r="H20" s="62">
        <v>520.2</v>
      </c>
      <c r="I20" s="62">
        <v>492.91</v>
      </c>
      <c r="J20" s="246">
        <v>0</v>
      </c>
      <c r="K20" s="246">
        <f t="shared" si="1"/>
        <v>94.75394079200306</v>
      </c>
    </row>
    <row r="21" spans="1:11" ht="14.25" customHeight="1">
      <c r="A21" s="315">
        <v>454</v>
      </c>
      <c r="B21" s="315">
        <v>3111</v>
      </c>
      <c r="C21" s="315">
        <v>6356</v>
      </c>
      <c r="D21" s="315">
        <v>2541004</v>
      </c>
      <c r="E21" s="316">
        <v>108100105</v>
      </c>
      <c r="F21" s="316" t="s">
        <v>553</v>
      </c>
      <c r="G21" s="62">
        <v>0</v>
      </c>
      <c r="H21" s="62">
        <v>20</v>
      </c>
      <c r="I21" s="62">
        <v>17.73</v>
      </c>
      <c r="J21" s="246">
        <v>0</v>
      </c>
      <c r="K21" s="246">
        <f t="shared" si="1"/>
        <v>88.64999999999999</v>
      </c>
    </row>
    <row r="22" spans="1:11" ht="14.25" customHeight="1">
      <c r="A22" s="315">
        <v>454</v>
      </c>
      <c r="B22" s="315">
        <v>3111</v>
      </c>
      <c r="C22" s="315">
        <v>6356</v>
      </c>
      <c r="D22" s="315">
        <v>2541004</v>
      </c>
      <c r="E22" s="315">
        <v>108517985</v>
      </c>
      <c r="F22" s="316" t="s">
        <v>553</v>
      </c>
      <c r="G22" s="62">
        <v>0</v>
      </c>
      <c r="H22" s="62">
        <v>25</v>
      </c>
      <c r="I22" s="62">
        <v>22.16</v>
      </c>
      <c r="J22" s="246">
        <v>0</v>
      </c>
      <c r="K22" s="246">
        <f t="shared" si="1"/>
        <v>88.64</v>
      </c>
    </row>
    <row r="23" spans="1:11" ht="14.25" customHeight="1">
      <c r="A23" s="315">
        <v>454</v>
      </c>
      <c r="B23" s="315">
        <v>3111</v>
      </c>
      <c r="C23" s="315">
        <v>6356</v>
      </c>
      <c r="D23" s="315">
        <v>2541018</v>
      </c>
      <c r="E23" s="316">
        <v>108100105</v>
      </c>
      <c r="F23" s="316" t="s">
        <v>553</v>
      </c>
      <c r="G23" s="62">
        <v>0</v>
      </c>
      <c r="H23" s="62">
        <v>239.1</v>
      </c>
      <c r="I23" s="62">
        <v>0</v>
      </c>
      <c r="J23" s="246">
        <v>0</v>
      </c>
      <c r="K23" s="246">
        <f t="shared" si="1"/>
        <v>0</v>
      </c>
    </row>
    <row r="24" spans="1:11" ht="14.25" customHeight="1" thickBot="1">
      <c r="A24" s="315">
        <v>454</v>
      </c>
      <c r="B24" s="315">
        <v>3111</v>
      </c>
      <c r="C24" s="315">
        <v>6356</v>
      </c>
      <c r="D24" s="579">
        <v>2541018</v>
      </c>
      <c r="E24" s="315">
        <v>108517985</v>
      </c>
      <c r="F24" s="316" t="s">
        <v>553</v>
      </c>
      <c r="G24" s="74">
        <v>0</v>
      </c>
      <c r="H24" s="74">
        <v>298.9</v>
      </c>
      <c r="I24" s="74">
        <v>0</v>
      </c>
      <c r="J24" s="248">
        <v>0</v>
      </c>
      <c r="K24" s="248">
        <f t="shared" si="1"/>
        <v>0</v>
      </c>
    </row>
    <row r="25" spans="1:11" ht="13.5" thickBot="1">
      <c r="A25" s="9" t="s">
        <v>276</v>
      </c>
      <c r="B25" s="10"/>
      <c r="C25" s="10"/>
      <c r="D25" s="10"/>
      <c r="E25" s="10"/>
      <c r="F25" s="14"/>
      <c r="G25" s="64">
        <f>SUM(G3:G24)</f>
        <v>0</v>
      </c>
      <c r="H25" s="64">
        <f>SUM(H3:H24)</f>
        <v>8553.1</v>
      </c>
      <c r="I25" s="64">
        <f>SUM(I3:I24)</f>
        <v>7168.979999999999</v>
      </c>
      <c r="J25" s="240">
        <v>0</v>
      </c>
      <c r="K25" s="241">
        <f t="shared" si="1"/>
        <v>83.8173293893442</v>
      </c>
    </row>
    <row r="26" spans="1:11" ht="12.75">
      <c r="A26" s="13"/>
      <c r="B26" s="15"/>
      <c r="C26" s="15"/>
      <c r="D26" s="15"/>
      <c r="E26" s="15"/>
      <c r="F26" s="15"/>
      <c r="G26" s="66"/>
      <c r="H26" s="66"/>
      <c r="I26" s="66"/>
      <c r="J26" s="269"/>
      <c r="K26" s="269"/>
    </row>
    <row r="27" spans="1:11" ht="12.75">
      <c r="A27" s="340" t="s">
        <v>573</v>
      </c>
      <c r="B27" s="23"/>
      <c r="C27" s="23"/>
      <c r="D27" s="23"/>
      <c r="E27" s="23"/>
      <c r="F27" s="23"/>
      <c r="G27" s="66"/>
      <c r="H27" s="66"/>
      <c r="I27" s="66"/>
      <c r="J27" s="336"/>
      <c r="K27" s="336"/>
    </row>
    <row r="28" spans="1:11" ht="90.75" customHeight="1">
      <c r="A28" s="742" t="s">
        <v>1066</v>
      </c>
      <c r="B28" s="726"/>
      <c r="C28" s="726"/>
      <c r="D28" s="726"/>
      <c r="E28" s="726"/>
      <c r="F28" s="726"/>
      <c r="G28" s="726"/>
      <c r="H28" s="715"/>
      <c r="I28" s="715"/>
      <c r="J28" s="715"/>
      <c r="K28" s="715"/>
    </row>
    <row r="29" spans="1:11" ht="12.75" customHeight="1">
      <c r="A29" s="31"/>
      <c r="B29" s="21"/>
      <c r="C29" s="21"/>
      <c r="D29" s="21"/>
      <c r="E29" s="21"/>
      <c r="F29" s="21"/>
      <c r="G29" s="21"/>
      <c r="H29" s="21"/>
      <c r="I29" s="21"/>
      <c r="J29" s="21"/>
      <c r="K29" s="21"/>
    </row>
    <row r="30" spans="1:11" ht="12.75">
      <c r="A30" s="21"/>
      <c r="B30" s="21"/>
      <c r="C30" s="21"/>
      <c r="D30" s="21"/>
      <c r="E30" s="21"/>
      <c r="F30" s="21"/>
      <c r="G30" s="21"/>
      <c r="H30" s="21"/>
      <c r="I30" s="21"/>
      <c r="J30" s="21"/>
      <c r="K30" s="21"/>
    </row>
    <row r="31" spans="1:11" ht="12.75">
      <c r="A31" s="21"/>
      <c r="B31" s="21"/>
      <c r="C31" s="21"/>
      <c r="D31" s="21"/>
      <c r="E31" s="21"/>
      <c r="F31" s="21"/>
      <c r="G31" s="21"/>
      <c r="H31" s="21"/>
      <c r="I31" s="21"/>
      <c r="J31" s="21"/>
      <c r="K31" s="21"/>
    </row>
  </sheetData>
  <sheetProtection/>
  <mergeCells count="1">
    <mergeCell ref="A28:K28"/>
  </mergeCells>
  <printOptions/>
  <pageMargins left="0.7086614173228347" right="0.7086614173228347" top="0.7874015748031497" bottom="0.7874015748031497" header="0.31496062992125984" footer="0.31496062992125984"/>
  <pageSetup horizontalDpi="600" verticalDpi="600" orientation="landscape" paperSize="9" scale="98" r:id="rId1"/>
  <headerFooter>
    <oddFooter>&amp;LTrans. zříz.přís.org.- investiční výdaje&amp;R&amp;P</oddFooter>
  </headerFooter>
</worksheet>
</file>

<file path=xl/worksheets/sheet49.xml><?xml version="1.0" encoding="utf-8"?>
<worksheet xmlns="http://schemas.openxmlformats.org/spreadsheetml/2006/main" xmlns:r="http://schemas.openxmlformats.org/officeDocument/2006/relationships">
  <dimension ref="A1:M11"/>
  <sheetViews>
    <sheetView zoomScalePageLayoutView="0" workbookViewId="0" topLeftCell="A1">
      <selection activeCell="I15" sqref="I15"/>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29.375" style="0" customWidth="1"/>
    <col min="7" max="7" width="11.875" style="0" customWidth="1"/>
    <col min="8" max="8" width="12.50390625" style="0" customWidth="1"/>
    <col min="9" max="9" width="18.625" style="0" customWidth="1"/>
  </cols>
  <sheetData>
    <row r="1" ht="27.75" customHeight="1" thickBot="1">
      <c r="A1" s="1" t="s">
        <v>91</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4.25" customHeight="1">
      <c r="A3" s="372">
        <v>910</v>
      </c>
      <c r="B3" s="314">
        <v>6171</v>
      </c>
      <c r="C3" s="314">
        <v>6111</v>
      </c>
      <c r="D3" s="314">
        <v>10</v>
      </c>
      <c r="E3" s="314">
        <v>0</v>
      </c>
      <c r="F3" s="317" t="s">
        <v>209</v>
      </c>
      <c r="G3" s="62">
        <v>0</v>
      </c>
      <c r="H3" s="62">
        <v>316</v>
      </c>
      <c r="I3" s="62">
        <v>209.81</v>
      </c>
      <c r="J3" s="248">
        <v>0</v>
      </c>
      <c r="K3" s="248">
        <f>I3/H3%</f>
        <v>66.39556962025316</v>
      </c>
    </row>
    <row r="4" spans="1:13" ht="13.5" thickBot="1">
      <c r="A4" s="6">
        <v>910</v>
      </c>
      <c r="B4" s="6">
        <v>6171</v>
      </c>
      <c r="C4" s="6">
        <v>6125</v>
      </c>
      <c r="D4" s="6">
        <v>10</v>
      </c>
      <c r="E4" s="6">
        <v>0</v>
      </c>
      <c r="F4" s="6" t="s">
        <v>309</v>
      </c>
      <c r="G4" s="62">
        <v>1000</v>
      </c>
      <c r="H4" s="62">
        <v>84</v>
      </c>
      <c r="I4" s="62">
        <v>77.51</v>
      </c>
      <c r="J4" s="248">
        <f>I4/G4%</f>
        <v>7.751</v>
      </c>
      <c r="K4" s="248">
        <f>I4/H4%</f>
        <v>92.27380952380953</v>
      </c>
      <c r="M4" s="21"/>
    </row>
    <row r="5" spans="1:11" ht="13.5" thickBot="1">
      <c r="A5" s="9" t="s">
        <v>276</v>
      </c>
      <c r="B5" s="10"/>
      <c r="C5" s="10"/>
      <c r="D5" s="10"/>
      <c r="E5" s="10"/>
      <c r="F5" s="14"/>
      <c r="G5" s="64">
        <f>SUM(G3:G4)</f>
        <v>1000</v>
      </c>
      <c r="H5" s="64">
        <f>SUM(H3:H4)</f>
        <v>400</v>
      </c>
      <c r="I5" s="64">
        <f>SUM(I3:I4)</f>
        <v>287.32</v>
      </c>
      <c r="J5" s="243">
        <f>I5/G5%</f>
        <v>28.732</v>
      </c>
      <c r="K5" s="249">
        <f>I5/H5%</f>
        <v>71.83</v>
      </c>
    </row>
    <row r="6" spans="1:11" ht="12.75">
      <c r="A6" s="13"/>
      <c r="B6" s="15"/>
      <c r="C6" s="15"/>
      <c r="D6" s="15"/>
      <c r="E6" s="15"/>
      <c r="F6" s="15"/>
      <c r="G6" s="66"/>
      <c r="H6" s="66"/>
      <c r="I6" s="66"/>
      <c r="J6" s="269"/>
      <c r="K6" s="269"/>
    </row>
    <row r="7" spans="1:11" ht="12.75">
      <c r="A7" s="340" t="s">
        <v>408</v>
      </c>
      <c r="B7" s="23"/>
      <c r="C7" s="23"/>
      <c r="D7" s="23"/>
      <c r="E7" s="23"/>
      <c r="F7" s="23"/>
      <c r="G7" s="66"/>
      <c r="H7" s="66"/>
      <c r="I7" s="66"/>
      <c r="J7" s="336"/>
      <c r="K7" s="336"/>
    </row>
    <row r="8" spans="1:11" ht="30" customHeight="1">
      <c r="A8" s="725" t="s">
        <v>790</v>
      </c>
      <c r="B8" s="725"/>
      <c r="C8" s="725"/>
      <c r="D8" s="725"/>
      <c r="E8" s="725"/>
      <c r="F8" s="725"/>
      <c r="G8" s="725"/>
      <c r="H8" s="725"/>
      <c r="I8" s="725"/>
      <c r="J8" s="725"/>
      <c r="K8" s="725"/>
    </row>
    <row r="9" spans="1:11" ht="12.75">
      <c r="A9" s="43"/>
      <c r="B9" s="23"/>
      <c r="C9" s="23"/>
      <c r="D9" s="23"/>
      <c r="E9" s="23"/>
      <c r="F9" s="23"/>
      <c r="G9" s="66"/>
      <c r="H9" s="66"/>
      <c r="I9" s="66"/>
      <c r="J9" s="21"/>
      <c r="K9" s="21"/>
    </row>
    <row r="10" spans="1:11" ht="12.75">
      <c r="A10" s="43"/>
      <c r="B10" s="23"/>
      <c r="C10" s="23"/>
      <c r="D10" s="23"/>
      <c r="E10" s="23"/>
      <c r="F10" s="23"/>
      <c r="G10" s="66"/>
      <c r="H10" s="66"/>
      <c r="I10" s="66"/>
      <c r="J10" s="21"/>
      <c r="K10" s="21"/>
    </row>
    <row r="11" spans="1:11" ht="12.75" customHeight="1">
      <c r="A11" s="31"/>
      <c r="B11" s="21"/>
      <c r="C11" s="21"/>
      <c r="D11" s="21"/>
      <c r="E11" s="21"/>
      <c r="F11" s="21"/>
      <c r="G11" s="21"/>
      <c r="H11" s="21"/>
      <c r="I11" s="21"/>
      <c r="J11" s="21"/>
      <c r="K11" s="21"/>
    </row>
  </sheetData>
  <sheetProtection/>
  <mergeCells count="1">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dimension ref="A1:H34"/>
  <sheetViews>
    <sheetView workbookViewId="0" topLeftCell="A7">
      <selection activeCell="J11" sqref="J11"/>
    </sheetView>
  </sheetViews>
  <sheetFormatPr defaultColWidth="9.00390625" defaultRowHeight="12.75"/>
  <cols>
    <col min="1" max="1" width="31.50390625" style="0" customWidth="1"/>
    <col min="2" max="2" width="25.50390625" style="0" customWidth="1"/>
    <col min="3" max="3" width="23.125" style="0" customWidth="1"/>
    <col min="4" max="4" width="27.00390625" style="0" customWidth="1"/>
    <col min="5" max="6" width="8.125" style="0" customWidth="1"/>
  </cols>
  <sheetData>
    <row r="1" spans="1:6" ht="15">
      <c r="A1" s="85" t="s">
        <v>765</v>
      </c>
      <c r="B1" s="85"/>
      <c r="C1" s="85"/>
      <c r="D1" s="85"/>
      <c r="E1" s="85"/>
      <c r="F1" s="85"/>
    </row>
    <row r="2" spans="1:6" ht="15.75" thickBot="1">
      <c r="A2" s="87"/>
      <c r="B2" s="87"/>
      <c r="C2" s="85"/>
      <c r="D2" s="85"/>
      <c r="E2" s="87"/>
      <c r="F2" s="87"/>
    </row>
    <row r="3" spans="1:8" ht="15.75" thickBot="1">
      <c r="A3" s="87"/>
      <c r="B3" s="19" t="s">
        <v>241</v>
      </c>
      <c r="C3" s="19" t="s">
        <v>242</v>
      </c>
      <c r="D3" s="19" t="s">
        <v>243</v>
      </c>
      <c r="E3" s="209" t="s">
        <v>244</v>
      </c>
      <c r="F3" s="209" t="s">
        <v>245</v>
      </c>
      <c r="H3" s="21"/>
    </row>
    <row r="4" spans="1:8" ht="12.75">
      <c r="A4" s="181" t="s">
        <v>3</v>
      </c>
      <c r="B4" s="250">
        <f>'Přijaté transfery'!C37</f>
        <v>377022.2</v>
      </c>
      <c r="C4" s="182">
        <f>'Přijaté transfery'!D37</f>
        <v>505232.1</v>
      </c>
      <c r="D4" s="182">
        <f>'Přijaté transfery'!E37</f>
        <v>417092.87000000005</v>
      </c>
      <c r="E4" s="182">
        <f>D4/B4%</f>
        <v>110.62819908217607</v>
      </c>
      <c r="F4" s="182">
        <f>D4/C4%</f>
        <v>82.55470505535972</v>
      </c>
      <c r="H4" s="21"/>
    </row>
    <row r="5" spans="1:8" ht="12.75">
      <c r="A5" s="183"/>
      <c r="B5" s="251"/>
      <c r="C5" s="184"/>
      <c r="D5" s="184"/>
      <c r="E5" s="184"/>
      <c r="F5" s="184"/>
      <c r="H5" s="21"/>
    </row>
    <row r="6" spans="1:6" s="21" customFormat="1" ht="12.75">
      <c r="A6" s="258" t="s">
        <v>4</v>
      </c>
      <c r="B6" s="251">
        <f>'Daňové příjmy'!C87</f>
        <v>62590</v>
      </c>
      <c r="C6" s="251">
        <f>'Daňové příjmy'!D87</f>
        <v>62590</v>
      </c>
      <c r="D6" s="251">
        <f>'Daňové příjmy'!E87</f>
        <v>63598.19999999998</v>
      </c>
      <c r="E6" s="184">
        <f>D6/B6%</f>
        <v>101.61080044735579</v>
      </c>
      <c r="F6" s="184">
        <f>D6/C6%</f>
        <v>101.61080044735579</v>
      </c>
    </row>
    <row r="7" spans="1:6" s="21" customFormat="1" ht="12.75">
      <c r="A7" s="257"/>
      <c r="B7" s="251"/>
      <c r="C7" s="184"/>
      <c r="D7" s="184"/>
      <c r="E7" s="184"/>
      <c r="F7" s="184"/>
    </row>
    <row r="8" spans="1:7" s="21" customFormat="1" ht="12.75">
      <c r="A8" s="258" t="s">
        <v>5</v>
      </c>
      <c r="B8" s="251">
        <f>'Nedaňové příjmy'!D84</f>
        <v>2903</v>
      </c>
      <c r="C8" s="184">
        <f>'Nedaňové příjmy'!E84</f>
        <v>6704.2</v>
      </c>
      <c r="D8" s="184">
        <f>'Nedaňové příjmy'!F84</f>
        <v>7612.740000000001</v>
      </c>
      <c r="E8" s="184">
        <f>D8/B8%</f>
        <v>262.2369962108164</v>
      </c>
      <c r="F8" s="184">
        <f>D8/C8%</f>
        <v>113.55180334715553</v>
      </c>
      <c r="G8" s="293"/>
    </row>
    <row r="9" spans="1:6" s="21" customFormat="1" ht="12.75">
      <c r="A9" s="259"/>
      <c r="B9" s="251"/>
      <c r="C9" s="184"/>
      <c r="D9" s="184"/>
      <c r="E9" s="184"/>
      <c r="F9" s="184"/>
    </row>
    <row r="10" spans="1:6" s="21" customFormat="1" ht="12.75">
      <c r="A10" s="259" t="s">
        <v>6</v>
      </c>
      <c r="B10" s="251">
        <f>'Investiční příjmy'!D8</f>
        <v>0</v>
      </c>
      <c r="C10" s="184">
        <f>'Investiční příjmy'!E8</f>
        <v>0</v>
      </c>
      <c r="D10" s="184">
        <f>'Investiční příjmy'!F8</f>
        <v>0</v>
      </c>
      <c r="E10" s="184">
        <v>0</v>
      </c>
      <c r="F10" s="184">
        <v>0</v>
      </c>
    </row>
    <row r="11" spans="1:6" s="21" customFormat="1" ht="13.5" thickBot="1">
      <c r="A11" s="265"/>
      <c r="B11" s="255"/>
      <c r="C11" s="185"/>
      <c r="D11" s="185"/>
      <c r="E11" s="185"/>
      <c r="F11" s="185"/>
    </row>
    <row r="12" spans="1:6" s="21" customFormat="1" ht="19.5" customHeight="1" thickBot="1">
      <c r="A12" s="260" t="s">
        <v>7</v>
      </c>
      <c r="B12" s="253">
        <f>B4+B6+B8+B10</f>
        <v>442515.2</v>
      </c>
      <c r="C12" s="186">
        <f>C4+C6+C8+C10</f>
        <v>574526.2999999999</v>
      </c>
      <c r="D12" s="186">
        <f>D4+D6+D8+D10</f>
        <v>488303.81000000006</v>
      </c>
      <c r="E12" s="186">
        <f>D12/B12%</f>
        <v>110.34735304007637</v>
      </c>
      <c r="F12" s="186">
        <f>D12/C12%</f>
        <v>84.99242071250701</v>
      </c>
    </row>
    <row r="13" spans="1:6" s="21" customFormat="1" ht="15">
      <c r="A13" s="266"/>
      <c r="B13" s="250"/>
      <c r="C13" s="182"/>
      <c r="D13" s="303"/>
      <c r="E13" s="307"/>
      <c r="F13" s="305"/>
    </row>
    <row r="14" spans="1:6" s="21" customFormat="1" ht="12.75">
      <c r="A14" s="267" t="s">
        <v>8</v>
      </c>
      <c r="B14" s="251">
        <f>'Příjmy podle tříd'!B40</f>
        <v>0</v>
      </c>
      <c r="C14" s="251">
        <f>'Příjmy podle tříd'!C40</f>
        <v>82704</v>
      </c>
      <c r="D14" s="251">
        <f>'Příjmy podle tříd'!D40</f>
        <v>-7983.26</v>
      </c>
      <c r="E14" s="251">
        <v>0</v>
      </c>
      <c r="F14" s="481">
        <v>0</v>
      </c>
    </row>
    <row r="15" spans="1:6" s="21" customFormat="1" ht="15.75" thickBot="1">
      <c r="A15" s="265"/>
      <c r="B15" s="255"/>
      <c r="C15" s="185"/>
      <c r="D15" s="304"/>
      <c r="E15" s="308"/>
      <c r="F15" s="306"/>
    </row>
    <row r="16" spans="1:6" s="21" customFormat="1" ht="17.25" customHeight="1" thickBot="1">
      <c r="A16" s="264" t="s">
        <v>9</v>
      </c>
      <c r="B16" s="664">
        <f>B12+B14+B15</f>
        <v>442515.2</v>
      </c>
      <c r="C16" s="665">
        <f>C12+C14+C15</f>
        <v>657230.2999999999</v>
      </c>
      <c r="D16" s="665">
        <f>D12+D14+D15</f>
        <v>480320.55000000005</v>
      </c>
      <c r="E16" s="186">
        <f>D16/B16%</f>
        <v>108.54328845653212</v>
      </c>
      <c r="F16" s="186">
        <f>D16/C16%</f>
        <v>73.0825328655724</v>
      </c>
    </row>
    <row r="17" spans="1:6" s="21" customFormat="1" ht="12.75">
      <c r="A17" s="54"/>
      <c r="B17" s="187"/>
      <c r="C17" s="187"/>
      <c r="D17" s="187"/>
      <c r="E17" s="187"/>
      <c r="F17" s="187"/>
    </row>
    <row r="18" spans="1:6" s="21" customFormat="1" ht="13.5" thickBot="1">
      <c r="A18" s="54"/>
      <c r="B18" s="187"/>
      <c r="C18" s="187"/>
      <c r="D18" s="187"/>
      <c r="E18" s="187"/>
      <c r="F18" s="187"/>
    </row>
    <row r="19" spans="1:6" s="21" customFormat="1" ht="12.75">
      <c r="A19" s="256" t="s">
        <v>10</v>
      </c>
      <c r="B19" s="250">
        <f>'Neinvestiční výdaje celkem'!C63</f>
        <v>391694.39999999997</v>
      </c>
      <c r="C19" s="182">
        <f>'Neinvestiční výdaje celkem'!D63</f>
        <v>478390.60000000003</v>
      </c>
      <c r="D19" s="182">
        <f>'Neinvestiční výdaje celkem'!E63</f>
        <v>417916.8499999999</v>
      </c>
      <c r="E19" s="182">
        <f>D19/B19%</f>
        <v>106.69461958097945</v>
      </c>
      <c r="F19" s="182">
        <f>D19/C19%</f>
        <v>87.3589175874275</v>
      </c>
    </row>
    <row r="20" spans="1:6" s="21" customFormat="1" ht="12.75">
      <c r="A20" s="257"/>
      <c r="B20" s="251"/>
      <c r="C20" s="184"/>
      <c r="D20" s="184"/>
      <c r="E20" s="184"/>
      <c r="F20" s="184"/>
    </row>
    <row r="21" spans="1:6" s="21" customFormat="1" ht="12.75">
      <c r="A21" s="258" t="s">
        <v>146</v>
      </c>
      <c r="B21" s="251">
        <f>'Investiční výdaje celkem'!C13</f>
        <v>50820.799999999996</v>
      </c>
      <c r="C21" s="184">
        <f>'Investiční výdaje celkem'!D13</f>
        <v>178839.7</v>
      </c>
      <c r="D21" s="184">
        <f>'Investiční výdaje celkem'!E13</f>
        <v>62403.7</v>
      </c>
      <c r="E21" s="184">
        <f>D21/B21%</f>
        <v>122.79165223687939</v>
      </c>
      <c r="F21" s="184">
        <f>D21/C21%</f>
        <v>34.89365057087436</v>
      </c>
    </row>
    <row r="22" spans="1:6" s="21" customFormat="1" ht="13.5" thickBot="1">
      <c r="A22" s="259"/>
      <c r="B22" s="252"/>
      <c r="C22" s="188"/>
      <c r="D22" s="188"/>
      <c r="E22" s="188"/>
      <c r="F22" s="188"/>
    </row>
    <row r="23" spans="1:6" s="21" customFormat="1" ht="18" customHeight="1" thickBot="1">
      <c r="A23" s="260" t="s">
        <v>119</v>
      </c>
      <c r="B23" s="253">
        <f>B19+B21</f>
        <v>442515.19999999995</v>
      </c>
      <c r="C23" s="186">
        <f>C19+C21</f>
        <v>657230.3</v>
      </c>
      <c r="D23" s="186">
        <f>D19+D21</f>
        <v>480320.54999999993</v>
      </c>
      <c r="E23" s="186">
        <f>D23/B23%</f>
        <v>108.54328845653212</v>
      </c>
      <c r="F23" s="186">
        <f>D23/C23%</f>
        <v>73.08253286557238</v>
      </c>
    </row>
    <row r="24" spans="1:6" s="21" customFormat="1" ht="15">
      <c r="A24" s="261"/>
      <c r="B24" s="254"/>
      <c r="C24" s="189"/>
      <c r="D24" s="309"/>
      <c r="E24" s="307"/>
      <c r="F24" s="307"/>
    </row>
    <row r="25" spans="1:6" s="21" customFormat="1" ht="12.75">
      <c r="A25" s="262" t="s">
        <v>8</v>
      </c>
      <c r="B25" s="251">
        <f>'Výdaje dle kapitol'!D165</f>
        <v>0</v>
      </c>
      <c r="C25" s="251">
        <f>'Výdaje dle kapitol'!E165</f>
        <v>0</v>
      </c>
      <c r="D25" s="482">
        <f>'Výdaje dle kapitol'!F165</f>
        <v>0</v>
      </c>
      <c r="E25" s="251">
        <v>0</v>
      </c>
      <c r="F25" s="251">
        <v>0</v>
      </c>
    </row>
    <row r="26" spans="1:6" s="21" customFormat="1" ht="15.75" thickBot="1">
      <c r="A26" s="263"/>
      <c r="B26" s="255"/>
      <c r="C26" s="185"/>
      <c r="D26" s="304"/>
      <c r="E26" s="308"/>
      <c r="F26" s="308"/>
    </row>
    <row r="27" spans="1:6" s="21" customFormat="1" ht="18.75" customHeight="1" thickBot="1">
      <c r="A27" s="264" t="s">
        <v>147</v>
      </c>
      <c r="B27" s="664">
        <f>B23+B25</f>
        <v>442515.19999999995</v>
      </c>
      <c r="C27" s="665">
        <f>C23+C25</f>
        <v>657230.3</v>
      </c>
      <c r="D27" s="665">
        <f>D23+D25</f>
        <v>480320.54999999993</v>
      </c>
      <c r="E27" s="186">
        <f>D27/B27%</f>
        <v>108.54328845653212</v>
      </c>
      <c r="F27" s="186">
        <f>D27/C27%</f>
        <v>73.08253286557238</v>
      </c>
    </row>
    <row r="28" spans="1:6" ht="15">
      <c r="A28" s="483"/>
      <c r="B28" s="21"/>
      <c r="C28" s="21"/>
      <c r="D28" s="21"/>
      <c r="E28" s="21"/>
      <c r="F28" s="21"/>
    </row>
    <row r="29" spans="1:6" ht="15">
      <c r="A29" s="313" t="s">
        <v>778</v>
      </c>
      <c r="B29" s="313"/>
      <c r="C29" s="313"/>
      <c r="D29" s="21"/>
      <c r="E29" s="21"/>
      <c r="F29" s="21"/>
    </row>
    <row r="30" spans="1:7" ht="15">
      <c r="A30" s="313"/>
      <c r="B30" s="313"/>
      <c r="C30" s="313"/>
      <c r="D30" s="21"/>
      <c r="E30" s="21"/>
      <c r="F30" s="21"/>
      <c r="G30" t="s">
        <v>182</v>
      </c>
    </row>
    <row r="31" spans="1:6" ht="12.75">
      <c r="A31" s="21"/>
      <c r="B31" s="573"/>
      <c r="C31" s="573"/>
      <c r="D31" s="589"/>
      <c r="E31" s="21"/>
      <c r="F31" s="21"/>
    </row>
    <row r="32" spans="2:5" ht="12.75">
      <c r="B32" s="21"/>
      <c r="C32" s="21"/>
      <c r="D32" s="101"/>
      <c r="E32" s="21"/>
    </row>
    <row r="34" ht="12.75">
      <c r="C34" s="573"/>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ignoredErrors>
    <ignoredError sqref="E16" formula="1"/>
  </ignoredErrors>
</worksheet>
</file>

<file path=xl/worksheets/sheet50.xml><?xml version="1.0" encoding="utf-8"?>
<worksheet xmlns="http://schemas.openxmlformats.org/spreadsheetml/2006/main" xmlns:r="http://schemas.openxmlformats.org/officeDocument/2006/relationships">
  <dimension ref="A1:K15"/>
  <sheetViews>
    <sheetView zoomScalePageLayoutView="0" workbookViewId="0" topLeftCell="A1">
      <selection activeCell="F15" sqref="F15"/>
    </sheetView>
  </sheetViews>
  <sheetFormatPr defaultColWidth="9.00390625" defaultRowHeight="12.75"/>
  <cols>
    <col min="1" max="1" width="5.625" style="0" customWidth="1"/>
    <col min="2" max="2" width="7.00390625" style="0" customWidth="1"/>
    <col min="3" max="3" width="6.50390625" style="0" customWidth="1"/>
    <col min="4" max="4" width="6.625" style="0" customWidth="1"/>
    <col min="5" max="5" width="9.625" style="0" customWidth="1"/>
    <col min="6" max="6" width="30.125" style="0" customWidth="1"/>
    <col min="7" max="7" width="11.375" style="0" customWidth="1"/>
    <col min="8" max="8" width="11.50390625" style="0" customWidth="1"/>
    <col min="9" max="9" width="18.375" style="0" customWidth="1"/>
  </cols>
  <sheetData>
    <row r="1" ht="27" customHeight="1" thickBot="1">
      <c r="A1" s="1" t="s">
        <v>143</v>
      </c>
    </row>
    <row r="2" spans="1:11" ht="13.5" thickBot="1">
      <c r="A2" s="8" t="s">
        <v>224</v>
      </c>
      <c r="B2" s="4" t="s">
        <v>225</v>
      </c>
      <c r="C2" s="4" t="s">
        <v>34</v>
      </c>
      <c r="D2" s="4" t="s">
        <v>269</v>
      </c>
      <c r="E2" s="4" t="s">
        <v>270</v>
      </c>
      <c r="F2" s="26" t="s">
        <v>271</v>
      </c>
      <c r="G2" s="19" t="s">
        <v>241</v>
      </c>
      <c r="H2" s="19" t="s">
        <v>242</v>
      </c>
      <c r="I2" s="19" t="s">
        <v>243</v>
      </c>
      <c r="J2" s="209" t="s">
        <v>244</v>
      </c>
      <c r="K2" s="209" t="s">
        <v>245</v>
      </c>
    </row>
    <row r="3" spans="1:11" ht="12.75">
      <c r="A3" s="316">
        <v>260</v>
      </c>
      <c r="B3" s="316">
        <v>3745</v>
      </c>
      <c r="C3" s="316">
        <v>6121</v>
      </c>
      <c r="D3" s="316">
        <v>60</v>
      </c>
      <c r="E3" s="316">
        <v>0</v>
      </c>
      <c r="F3" s="3" t="s">
        <v>90</v>
      </c>
      <c r="G3" s="65">
        <v>1500</v>
      </c>
      <c r="H3" s="65">
        <v>4000</v>
      </c>
      <c r="I3" s="65">
        <v>3996.17</v>
      </c>
      <c r="J3" s="88">
        <f>I3/G3%</f>
        <v>266.41133333333335</v>
      </c>
      <c r="K3" s="88">
        <f aca="true" t="shared" si="0" ref="K3:K9">I3/H3%</f>
        <v>99.90425</v>
      </c>
    </row>
    <row r="4" spans="1:11" ht="12.75">
      <c r="A4" s="315">
        <v>260</v>
      </c>
      <c r="B4" s="315">
        <v>3745</v>
      </c>
      <c r="C4" s="315">
        <v>6121</v>
      </c>
      <c r="D4" s="315">
        <v>60</v>
      </c>
      <c r="E4" s="315">
        <v>98</v>
      </c>
      <c r="F4" s="2" t="s">
        <v>90</v>
      </c>
      <c r="G4" s="62">
        <v>0</v>
      </c>
      <c r="H4" s="62">
        <v>507</v>
      </c>
      <c r="I4" s="62">
        <v>503.12</v>
      </c>
      <c r="J4" s="246">
        <v>0</v>
      </c>
      <c r="K4" s="88">
        <f t="shared" si="0"/>
        <v>99.23471400394477</v>
      </c>
    </row>
    <row r="5" spans="1:11" ht="12.75">
      <c r="A5" s="315">
        <v>260</v>
      </c>
      <c r="B5" s="315">
        <v>3745</v>
      </c>
      <c r="C5" s="315">
        <v>6121</v>
      </c>
      <c r="D5" s="315">
        <v>81409</v>
      </c>
      <c r="E5" s="315">
        <v>90</v>
      </c>
      <c r="F5" s="2" t="s">
        <v>90</v>
      </c>
      <c r="G5" s="62">
        <v>0</v>
      </c>
      <c r="H5" s="62">
        <v>6000</v>
      </c>
      <c r="I5" s="62">
        <v>6000</v>
      </c>
      <c r="J5" s="246">
        <v>0</v>
      </c>
      <c r="K5" s="88">
        <f t="shared" si="0"/>
        <v>100</v>
      </c>
    </row>
    <row r="6" spans="1:11" ht="12.75">
      <c r="A6" s="579">
        <v>260</v>
      </c>
      <c r="B6" s="579">
        <v>3745</v>
      </c>
      <c r="C6" s="579">
        <v>6121</v>
      </c>
      <c r="D6" s="579">
        <v>81410</v>
      </c>
      <c r="E6" s="579">
        <v>90</v>
      </c>
      <c r="F6" s="2" t="s">
        <v>90</v>
      </c>
      <c r="G6" s="74">
        <v>0</v>
      </c>
      <c r="H6" s="74">
        <v>1500</v>
      </c>
      <c r="I6" s="74">
        <v>1500</v>
      </c>
      <c r="J6" s="248">
        <v>0</v>
      </c>
      <c r="K6" s="88">
        <f t="shared" si="0"/>
        <v>100</v>
      </c>
    </row>
    <row r="7" spans="1:11" ht="12.75">
      <c r="A7" s="579">
        <v>260</v>
      </c>
      <c r="B7" s="579">
        <v>3745</v>
      </c>
      <c r="C7" s="579">
        <v>6121</v>
      </c>
      <c r="D7" s="579">
        <v>81608</v>
      </c>
      <c r="E7" s="579">
        <v>84</v>
      </c>
      <c r="F7" s="2" t="s">
        <v>90</v>
      </c>
      <c r="G7" s="74">
        <v>0</v>
      </c>
      <c r="H7" s="74">
        <v>5000</v>
      </c>
      <c r="I7" s="74">
        <v>534.82</v>
      </c>
      <c r="J7" s="248">
        <v>0</v>
      </c>
      <c r="K7" s="88">
        <f t="shared" si="0"/>
        <v>10.6964</v>
      </c>
    </row>
    <row r="8" spans="1:11" ht="13.5" thickBot="1">
      <c r="A8" s="579">
        <v>260</v>
      </c>
      <c r="B8" s="579">
        <v>3745</v>
      </c>
      <c r="C8" s="579">
        <v>6121</v>
      </c>
      <c r="D8" s="579">
        <v>81633</v>
      </c>
      <c r="E8" s="579">
        <v>84</v>
      </c>
      <c r="F8" s="2" t="s">
        <v>90</v>
      </c>
      <c r="G8" s="74">
        <v>0</v>
      </c>
      <c r="H8" s="74">
        <v>5500</v>
      </c>
      <c r="I8" s="74">
        <v>1344.25</v>
      </c>
      <c r="J8" s="248">
        <v>0</v>
      </c>
      <c r="K8" s="88">
        <f t="shared" si="0"/>
        <v>24.44090909090909</v>
      </c>
    </row>
    <row r="9" spans="1:11" ht="13.5" thickBot="1">
      <c r="A9" s="9" t="s">
        <v>276</v>
      </c>
      <c r="B9" s="10"/>
      <c r="C9" s="10"/>
      <c r="D9" s="10"/>
      <c r="E9" s="10"/>
      <c r="F9" s="14"/>
      <c r="G9" s="64">
        <f>SUM(G3:G8)</f>
        <v>1500</v>
      </c>
      <c r="H9" s="64">
        <f>SUM(H3:H8)</f>
        <v>22507</v>
      </c>
      <c r="I9" s="64">
        <f>SUM(I3:I8)</f>
        <v>13878.36</v>
      </c>
      <c r="J9" s="240">
        <f>I9/G9%</f>
        <v>925.224</v>
      </c>
      <c r="K9" s="241">
        <f t="shared" si="0"/>
        <v>61.66241613720177</v>
      </c>
    </row>
    <row r="10" spans="7:9" ht="12.75">
      <c r="G10" s="21"/>
      <c r="H10" s="21"/>
      <c r="I10" s="21"/>
    </row>
    <row r="11" spans="1:11" ht="12.75">
      <c r="A11" s="57" t="s">
        <v>606</v>
      </c>
      <c r="B11" s="21"/>
      <c r="C11" s="21"/>
      <c r="D11" s="21"/>
      <c r="E11" s="21"/>
      <c r="F11" s="21"/>
      <c r="G11" s="21"/>
      <c r="H11" s="21"/>
      <c r="I11" s="21"/>
      <c r="J11" s="21"/>
      <c r="K11" s="21"/>
    </row>
    <row r="12" spans="1:11" ht="96" customHeight="1">
      <c r="A12" s="742" t="s">
        <v>1069</v>
      </c>
      <c r="B12" s="726"/>
      <c r="C12" s="726"/>
      <c r="D12" s="726"/>
      <c r="E12" s="726"/>
      <c r="F12" s="726"/>
      <c r="G12" s="726"/>
      <c r="H12" s="715"/>
      <c r="I12" s="715"/>
      <c r="J12" s="715"/>
      <c r="K12" s="715"/>
    </row>
    <row r="13" spans="1:11" ht="9.75" customHeight="1">
      <c r="A13" s="59"/>
      <c r="B13" s="58"/>
      <c r="C13" s="58"/>
      <c r="D13" s="58"/>
      <c r="E13" s="58"/>
      <c r="F13" s="58"/>
      <c r="G13" s="58"/>
      <c r="H13" s="301"/>
      <c r="I13" s="301"/>
      <c r="J13" s="301"/>
      <c r="K13" s="30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sheetData>
  <sheetProtection/>
  <mergeCells count="1">
    <mergeCell ref="A12:K12"/>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1.xml><?xml version="1.0" encoding="utf-8"?>
<worksheet xmlns="http://schemas.openxmlformats.org/spreadsheetml/2006/main" xmlns:r="http://schemas.openxmlformats.org/officeDocument/2006/relationships">
  <dimension ref="A1:K12"/>
  <sheetViews>
    <sheetView zoomScalePageLayoutView="0" workbookViewId="0" topLeftCell="A1">
      <selection activeCell="F13" sqref="F13"/>
    </sheetView>
  </sheetViews>
  <sheetFormatPr defaultColWidth="9.00390625" defaultRowHeight="12.75"/>
  <cols>
    <col min="1" max="1" width="5.625" style="0" customWidth="1"/>
    <col min="2" max="2" width="7.00390625" style="0" customWidth="1"/>
    <col min="3" max="3" width="6.50390625" style="0" customWidth="1"/>
    <col min="4" max="4" width="6.625" style="0" customWidth="1"/>
    <col min="5" max="5" width="9.625" style="0" customWidth="1"/>
    <col min="6" max="6" width="30.125" style="0" customWidth="1"/>
    <col min="7" max="7" width="11.375" style="0" customWidth="1"/>
    <col min="8" max="8" width="11.50390625" style="0" customWidth="1"/>
    <col min="9" max="9" width="18.375" style="0" customWidth="1"/>
  </cols>
  <sheetData>
    <row r="1" ht="26.25" customHeight="1" thickBot="1">
      <c r="A1" s="1" t="s">
        <v>622</v>
      </c>
    </row>
    <row r="2" spans="1:11" ht="13.5" thickBot="1">
      <c r="A2" s="8" t="s">
        <v>224</v>
      </c>
      <c r="B2" s="4" t="s">
        <v>225</v>
      </c>
      <c r="C2" s="4" t="s">
        <v>34</v>
      </c>
      <c r="D2" s="4" t="s">
        <v>269</v>
      </c>
      <c r="E2" s="4" t="s">
        <v>270</v>
      </c>
      <c r="F2" s="26" t="s">
        <v>271</v>
      </c>
      <c r="G2" s="19" t="s">
        <v>241</v>
      </c>
      <c r="H2" s="19" t="s">
        <v>242</v>
      </c>
      <c r="I2" s="19" t="s">
        <v>243</v>
      </c>
      <c r="J2" s="209" t="s">
        <v>244</v>
      </c>
      <c r="K2" s="209" t="s">
        <v>245</v>
      </c>
    </row>
    <row r="3" spans="1:11" ht="12.75">
      <c r="A3" s="316">
        <v>743</v>
      </c>
      <c r="B3" s="316">
        <v>5512</v>
      </c>
      <c r="C3" s="316">
        <v>6122</v>
      </c>
      <c r="D3" s="316">
        <v>81569</v>
      </c>
      <c r="E3" s="316">
        <v>84</v>
      </c>
      <c r="F3" s="2" t="s">
        <v>648</v>
      </c>
      <c r="G3" s="65">
        <v>0</v>
      </c>
      <c r="H3" s="65">
        <v>100</v>
      </c>
      <c r="I3" s="65">
        <v>100</v>
      </c>
      <c r="J3" s="88">
        <v>0</v>
      </c>
      <c r="K3" s="88">
        <f>I3/H3%</f>
        <v>100</v>
      </c>
    </row>
    <row r="4" spans="1:11" ht="13.5" thickBot="1">
      <c r="A4" s="316">
        <v>743</v>
      </c>
      <c r="B4" s="316">
        <v>5512</v>
      </c>
      <c r="C4" s="316">
        <v>6122</v>
      </c>
      <c r="D4" s="316">
        <v>43</v>
      </c>
      <c r="E4" s="316">
        <v>0</v>
      </c>
      <c r="F4" s="2" t="s">
        <v>648</v>
      </c>
      <c r="G4" s="65">
        <v>0</v>
      </c>
      <c r="H4" s="65">
        <v>5.5</v>
      </c>
      <c r="I4" s="65">
        <v>5.45</v>
      </c>
      <c r="J4" s="88">
        <v>0</v>
      </c>
      <c r="K4" s="88">
        <f>I4/H4%</f>
        <v>99.0909090909091</v>
      </c>
    </row>
    <row r="5" spans="1:11" ht="13.5" thickBot="1">
      <c r="A5" s="9" t="s">
        <v>276</v>
      </c>
      <c r="B5" s="10"/>
      <c r="C5" s="10"/>
      <c r="D5" s="10"/>
      <c r="E5" s="10"/>
      <c r="F5" s="14"/>
      <c r="G5" s="64">
        <f>SUM(G3:G4)</f>
        <v>0</v>
      </c>
      <c r="H5" s="64">
        <f>SUM(H3:H4)</f>
        <v>105.5</v>
      </c>
      <c r="I5" s="64">
        <f>SUM(I3:I4)</f>
        <v>105.45</v>
      </c>
      <c r="J5" s="240">
        <v>0</v>
      </c>
      <c r="K5" s="241">
        <f>I5/H5%</f>
        <v>99.95260663507109</v>
      </c>
    </row>
    <row r="6" spans="7:9" ht="12.75">
      <c r="G6" s="21"/>
      <c r="H6" s="21"/>
      <c r="I6" s="21"/>
    </row>
    <row r="7" spans="1:11" ht="12.75">
      <c r="A7" s="57" t="s">
        <v>497</v>
      </c>
      <c r="B7" s="21"/>
      <c r="C7" s="21"/>
      <c r="D7" s="21"/>
      <c r="E7" s="21"/>
      <c r="F7" s="21"/>
      <c r="G7" s="21"/>
      <c r="H7" s="21"/>
      <c r="I7" s="21"/>
      <c r="J7" s="21"/>
      <c r="K7" s="21"/>
    </row>
    <row r="8" spans="1:11" ht="18" customHeight="1">
      <c r="A8" s="742" t="s">
        <v>795</v>
      </c>
      <c r="B8" s="726"/>
      <c r="C8" s="726"/>
      <c r="D8" s="726"/>
      <c r="E8" s="726"/>
      <c r="F8" s="726"/>
      <c r="G8" s="726"/>
      <c r="H8" s="715"/>
      <c r="I8" s="715"/>
      <c r="J8" s="715"/>
      <c r="K8" s="715"/>
    </row>
    <row r="9" spans="1:11" ht="9.75" customHeight="1">
      <c r="A9" s="59"/>
      <c r="B9" s="58"/>
      <c r="C9" s="58"/>
      <c r="D9" s="58"/>
      <c r="E9" s="58"/>
      <c r="F9" s="58"/>
      <c r="G9" s="58"/>
      <c r="H9" s="301"/>
      <c r="I9" s="301"/>
      <c r="J9" s="301"/>
      <c r="K9" s="301"/>
    </row>
    <row r="10" spans="1:11" ht="12.75">
      <c r="A10" s="21"/>
      <c r="B10" s="21"/>
      <c r="C10" s="21"/>
      <c r="D10" s="21"/>
      <c r="E10" s="21"/>
      <c r="F10" s="21"/>
      <c r="G10" s="21"/>
      <c r="H10" s="21"/>
      <c r="I10" s="21"/>
      <c r="J10" s="21"/>
      <c r="K10" s="21"/>
    </row>
    <row r="11" spans="1:11" ht="12.75">
      <c r="A11" s="21"/>
      <c r="B11" s="21"/>
      <c r="C11" s="21"/>
      <c r="D11" s="21"/>
      <c r="E11" s="21"/>
      <c r="F11" s="21"/>
      <c r="G11" s="21"/>
      <c r="H11" s="21"/>
      <c r="I11" s="21"/>
      <c r="J11" s="21"/>
      <c r="K11" s="21"/>
    </row>
    <row r="12" spans="1:11" ht="12.75">
      <c r="A12" s="21"/>
      <c r="B12" s="21"/>
      <c r="C12" s="21"/>
      <c r="D12" s="21"/>
      <c r="E12" s="21"/>
      <c r="F12" s="21"/>
      <c r="G12" s="21"/>
      <c r="H12" s="21"/>
      <c r="I12" s="21"/>
      <c r="J12" s="21"/>
      <c r="K12" s="21"/>
    </row>
  </sheetData>
  <sheetProtection/>
  <mergeCells count="1">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2.xml><?xml version="1.0" encoding="utf-8"?>
<worksheet xmlns="http://schemas.openxmlformats.org/spreadsheetml/2006/main" xmlns:r="http://schemas.openxmlformats.org/officeDocument/2006/relationships">
  <dimension ref="A1:K11"/>
  <sheetViews>
    <sheetView zoomScalePageLayoutView="0" workbookViewId="0" topLeftCell="A1">
      <selection activeCell="A7" sqref="A7:K7"/>
    </sheetView>
  </sheetViews>
  <sheetFormatPr defaultColWidth="9.00390625" defaultRowHeight="12.75"/>
  <cols>
    <col min="1" max="1" width="5.625" style="0" customWidth="1"/>
    <col min="2" max="2" width="7.00390625" style="0" customWidth="1"/>
    <col min="3" max="3" width="6.50390625" style="0" customWidth="1"/>
    <col min="4" max="4" width="6.625" style="0" customWidth="1"/>
    <col min="5" max="5" width="9.625" style="0" customWidth="1"/>
    <col min="6" max="6" width="30.125" style="0" customWidth="1"/>
    <col min="7" max="7" width="11.375" style="0" customWidth="1"/>
    <col min="8" max="8" width="11.50390625" style="0" customWidth="1"/>
    <col min="9" max="9" width="18.375" style="0" customWidth="1"/>
  </cols>
  <sheetData>
    <row r="1" ht="25.5" customHeight="1" thickBot="1">
      <c r="A1" s="1" t="s">
        <v>625</v>
      </c>
    </row>
    <row r="2" spans="1:11" ht="13.5" thickBot="1">
      <c r="A2" s="8" t="s">
        <v>224</v>
      </c>
      <c r="B2" s="4" t="s">
        <v>225</v>
      </c>
      <c r="C2" s="4" t="s">
        <v>34</v>
      </c>
      <c r="D2" s="4" t="s">
        <v>269</v>
      </c>
      <c r="E2" s="4" t="s">
        <v>270</v>
      </c>
      <c r="F2" s="26" t="s">
        <v>271</v>
      </c>
      <c r="G2" s="19" t="s">
        <v>241</v>
      </c>
      <c r="H2" s="19" t="s">
        <v>242</v>
      </c>
      <c r="I2" s="19" t="s">
        <v>243</v>
      </c>
      <c r="J2" s="209" t="s">
        <v>244</v>
      </c>
      <c r="K2" s="209" t="s">
        <v>245</v>
      </c>
    </row>
    <row r="3" spans="1:11" ht="13.5" thickBot="1">
      <c r="A3" s="314">
        <v>480</v>
      </c>
      <c r="B3" s="314">
        <v>3419</v>
      </c>
      <c r="C3" s="314">
        <v>6322</v>
      </c>
      <c r="D3" s="314">
        <v>80</v>
      </c>
      <c r="E3" s="314">
        <v>98</v>
      </c>
      <c r="F3" s="6" t="s">
        <v>627</v>
      </c>
      <c r="G3" s="581">
        <f>'Investiční výdaje celkem'!C9</f>
        <v>0</v>
      </c>
      <c r="H3" s="581">
        <v>1200</v>
      </c>
      <c r="I3" s="581">
        <v>1200</v>
      </c>
      <c r="J3" s="234">
        <v>0</v>
      </c>
      <c r="K3" s="234">
        <f>H3/I3%</f>
        <v>100</v>
      </c>
    </row>
    <row r="4" spans="1:11" ht="13.5" thickBot="1">
      <c r="A4" s="9" t="s">
        <v>276</v>
      </c>
      <c r="B4" s="10"/>
      <c r="C4" s="10"/>
      <c r="D4" s="10"/>
      <c r="E4" s="10"/>
      <c r="F4" s="14"/>
      <c r="G4" s="64">
        <f>SUM(G3:G3)</f>
        <v>0</v>
      </c>
      <c r="H4" s="64">
        <f>SUM(H3:H3)</f>
        <v>1200</v>
      </c>
      <c r="I4" s="64">
        <f>SUM(I3:I3)</f>
        <v>1200</v>
      </c>
      <c r="J4" s="240">
        <v>0</v>
      </c>
      <c r="K4" s="513">
        <f>H4/I4%</f>
        <v>100</v>
      </c>
    </row>
    <row r="5" spans="7:9" ht="12.75">
      <c r="G5" s="21"/>
      <c r="H5" s="21"/>
      <c r="I5" s="21"/>
    </row>
    <row r="6" spans="1:11" ht="12.75">
      <c r="A6" s="57" t="s">
        <v>626</v>
      </c>
      <c r="B6" s="21"/>
      <c r="C6" s="21"/>
      <c r="D6" s="21"/>
      <c r="E6" s="21"/>
      <c r="F6" s="21"/>
      <c r="G6" s="21"/>
      <c r="H6" s="21"/>
      <c r="I6" s="21"/>
      <c r="J6" s="21"/>
      <c r="K6" s="21"/>
    </row>
    <row r="7" spans="1:11" ht="15" customHeight="1">
      <c r="A7" s="742" t="s">
        <v>1067</v>
      </c>
      <c r="B7" s="726"/>
      <c r="C7" s="726"/>
      <c r="D7" s="726"/>
      <c r="E7" s="726"/>
      <c r="F7" s="726"/>
      <c r="G7" s="726"/>
      <c r="H7" s="715"/>
      <c r="I7" s="715"/>
      <c r="J7" s="715"/>
      <c r="K7" s="715"/>
    </row>
    <row r="8" spans="1:11" ht="9.75" customHeight="1">
      <c r="A8" s="59"/>
      <c r="B8" s="58"/>
      <c r="C8" s="58"/>
      <c r="D8" s="58"/>
      <c r="E8" s="58"/>
      <c r="F8" s="58"/>
      <c r="G8" s="58"/>
      <c r="H8" s="301"/>
      <c r="I8" s="301"/>
      <c r="J8" s="301"/>
      <c r="K8" s="301"/>
    </row>
    <row r="9" spans="1:11" ht="12.75">
      <c r="A9" s="21"/>
      <c r="B9" s="21"/>
      <c r="C9" s="21"/>
      <c r="D9" s="21"/>
      <c r="E9" s="21"/>
      <c r="F9" s="21"/>
      <c r="G9" s="21"/>
      <c r="H9" s="21"/>
      <c r="I9" s="21"/>
      <c r="J9" s="21"/>
      <c r="K9" s="21"/>
    </row>
    <row r="10" spans="1:11" ht="12.75">
      <c r="A10" s="21"/>
      <c r="B10" s="21"/>
      <c r="C10" s="21"/>
      <c r="D10" s="21"/>
      <c r="E10" s="21"/>
      <c r="F10" s="21"/>
      <c r="G10" s="21"/>
      <c r="H10" s="21"/>
      <c r="I10" s="21"/>
      <c r="J10" s="21"/>
      <c r="K10" s="21"/>
    </row>
    <row r="11" spans="1:11" ht="12.75">
      <c r="A11" s="21"/>
      <c r="B11" s="21"/>
      <c r="C11" s="21"/>
      <c r="D11" s="21"/>
      <c r="E11" s="21"/>
      <c r="F11" s="21"/>
      <c r="G11" s="21"/>
      <c r="H11" s="21"/>
      <c r="I11" s="21"/>
      <c r="J11" s="21"/>
      <c r="K11" s="21"/>
    </row>
  </sheetData>
  <sheetProtection/>
  <mergeCells count="1">
    <mergeCell ref="A7:K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3.xml><?xml version="1.0" encoding="utf-8"?>
<worksheet xmlns="http://schemas.openxmlformats.org/spreadsheetml/2006/main" xmlns:r="http://schemas.openxmlformats.org/officeDocument/2006/relationships">
  <dimension ref="A1:K12"/>
  <sheetViews>
    <sheetView zoomScalePageLayoutView="0" workbookViewId="0" topLeftCell="A1">
      <selection activeCell="A9" sqref="A9:K9"/>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29.375" style="0" customWidth="1"/>
    <col min="7" max="7" width="11.875" style="0" customWidth="1"/>
    <col min="8" max="8" width="12.50390625" style="0" customWidth="1"/>
    <col min="9" max="9" width="18.625" style="0" customWidth="1"/>
  </cols>
  <sheetData>
    <row r="1" ht="27" customHeight="1" thickBot="1">
      <c r="A1" s="1" t="s">
        <v>512</v>
      </c>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4.25" customHeight="1">
      <c r="A3" s="316">
        <v>925</v>
      </c>
      <c r="B3" s="316">
        <v>6171</v>
      </c>
      <c r="C3" s="316">
        <v>6121</v>
      </c>
      <c r="D3" s="316">
        <v>25</v>
      </c>
      <c r="E3" s="316">
        <v>0</v>
      </c>
      <c r="F3" s="316" t="s">
        <v>90</v>
      </c>
      <c r="G3" s="65">
        <v>3000</v>
      </c>
      <c r="H3" s="65">
        <v>3000</v>
      </c>
      <c r="I3" s="65">
        <v>1964.49</v>
      </c>
      <c r="J3" s="88">
        <f>I3/G3%</f>
        <v>65.483</v>
      </c>
      <c r="K3" s="88">
        <f>I3/H3%</f>
        <v>65.483</v>
      </c>
    </row>
    <row r="4" spans="1:11" ht="14.25" customHeight="1">
      <c r="A4" s="316">
        <v>925</v>
      </c>
      <c r="B4" s="316">
        <v>6171</v>
      </c>
      <c r="C4" s="316">
        <v>6122</v>
      </c>
      <c r="D4" s="316">
        <v>25</v>
      </c>
      <c r="E4" s="316">
        <v>0</v>
      </c>
      <c r="F4" s="316" t="s">
        <v>648</v>
      </c>
      <c r="G4" s="65">
        <v>0</v>
      </c>
      <c r="H4" s="65">
        <v>666</v>
      </c>
      <c r="I4" s="65">
        <v>642.17</v>
      </c>
      <c r="J4" s="88">
        <v>0</v>
      </c>
      <c r="K4" s="88">
        <f>I4/H4%</f>
        <v>96.4219219219219</v>
      </c>
    </row>
    <row r="5" spans="1:11" ht="14.25" customHeight="1" thickBot="1">
      <c r="A5" s="579">
        <v>925</v>
      </c>
      <c r="B5" s="579">
        <v>6171</v>
      </c>
      <c r="C5" s="579">
        <v>6123</v>
      </c>
      <c r="D5" s="579">
        <v>25</v>
      </c>
      <c r="E5" s="579">
        <v>0</v>
      </c>
      <c r="F5" s="579" t="s">
        <v>577</v>
      </c>
      <c r="G5" s="74">
        <v>0</v>
      </c>
      <c r="H5" s="74">
        <v>314</v>
      </c>
      <c r="I5" s="74">
        <v>313.8</v>
      </c>
      <c r="J5" s="248">
        <v>0</v>
      </c>
      <c r="K5" s="248">
        <f>I5/H5%</f>
        <v>99.93630573248407</v>
      </c>
    </row>
    <row r="6" spans="1:11" ht="13.5" thickBot="1">
      <c r="A6" s="9" t="s">
        <v>276</v>
      </c>
      <c r="B6" s="10"/>
      <c r="C6" s="10"/>
      <c r="D6" s="10"/>
      <c r="E6" s="10"/>
      <c r="F6" s="14"/>
      <c r="G6" s="64">
        <f>SUM(G3:G5)</f>
        <v>3000</v>
      </c>
      <c r="H6" s="64">
        <f>SUM(H3:H5)</f>
        <v>3980</v>
      </c>
      <c r="I6" s="64">
        <f>SUM(I3:I5)</f>
        <v>2920.46</v>
      </c>
      <c r="J6" s="243">
        <f>I6/G6%</f>
        <v>97.34866666666667</v>
      </c>
      <c r="K6" s="249">
        <f>I6/H6%</f>
        <v>73.378391959799</v>
      </c>
    </row>
    <row r="7" spans="1:11" ht="12.75">
      <c r="A7" s="13"/>
      <c r="B7" s="15"/>
      <c r="C7" s="15"/>
      <c r="D7" s="15"/>
      <c r="E7" s="15"/>
      <c r="F7" s="15"/>
      <c r="G7" s="66"/>
      <c r="H7" s="66"/>
      <c r="I7" s="66"/>
      <c r="J7" s="269"/>
      <c r="K7" s="269"/>
    </row>
    <row r="8" spans="1:11" ht="12.75">
      <c r="A8" s="340" t="s">
        <v>131</v>
      </c>
      <c r="B8" s="23"/>
      <c r="C8" s="23"/>
      <c r="D8" s="23"/>
      <c r="E8" s="23"/>
      <c r="F8" s="23"/>
      <c r="G8" s="66"/>
      <c r="H8" s="66"/>
      <c r="I8" s="66"/>
      <c r="J8" s="336"/>
      <c r="K8" s="336"/>
    </row>
    <row r="9" spans="1:11" ht="53.25" customHeight="1">
      <c r="A9" s="725" t="s">
        <v>1068</v>
      </c>
      <c r="B9" s="726"/>
      <c r="C9" s="726"/>
      <c r="D9" s="726"/>
      <c r="E9" s="726"/>
      <c r="F9" s="726"/>
      <c r="G9" s="726"/>
      <c r="H9" s="715"/>
      <c r="I9" s="715"/>
      <c r="J9" s="715"/>
      <c r="K9" s="715"/>
    </row>
    <row r="10" spans="1:11" ht="12.75">
      <c r="A10" s="43"/>
      <c r="B10" s="23"/>
      <c r="C10" s="23"/>
      <c r="D10" s="23"/>
      <c r="E10" s="23"/>
      <c r="F10" s="23"/>
      <c r="G10" s="66"/>
      <c r="H10" s="66"/>
      <c r="I10" s="66"/>
      <c r="J10" s="21"/>
      <c r="K10" s="21"/>
    </row>
    <row r="11" spans="1:11" ht="12.75">
      <c r="A11" s="21"/>
      <c r="B11" s="21"/>
      <c r="C11" s="21"/>
      <c r="D11" s="21"/>
      <c r="E11" s="21"/>
      <c r="F11" s="21"/>
      <c r="G11" s="21"/>
      <c r="H11" s="21"/>
      <c r="I11" s="21"/>
      <c r="J11" s="21"/>
      <c r="K11" s="21"/>
    </row>
    <row r="12" spans="1:11" ht="12.75">
      <c r="A12" s="21"/>
      <c r="B12" s="21"/>
      <c r="C12" s="21"/>
      <c r="D12" s="21"/>
      <c r="E12" s="21"/>
      <c r="F12" s="21"/>
      <c r="G12" s="21"/>
      <c r="H12" s="21"/>
      <c r="I12" s="21"/>
      <c r="J12" s="21"/>
      <c r="K12" s="21"/>
    </row>
  </sheetData>
  <sheetProtection/>
  <mergeCells count="1">
    <mergeCell ref="A9:K9"/>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4.xml><?xml version="1.0" encoding="utf-8"?>
<worksheet xmlns="http://schemas.openxmlformats.org/spreadsheetml/2006/main" xmlns:r="http://schemas.openxmlformats.org/officeDocument/2006/relationships">
  <dimension ref="A1:M12"/>
  <sheetViews>
    <sheetView zoomScalePageLayoutView="0" workbookViewId="0" topLeftCell="A1">
      <selection activeCell="I10" sqref="I10"/>
    </sheetView>
  </sheetViews>
  <sheetFormatPr defaultColWidth="9.00390625" defaultRowHeight="12.75"/>
  <cols>
    <col min="1" max="1" width="4.50390625" style="0" customWidth="1"/>
    <col min="2" max="2" width="6.125" style="0" customWidth="1"/>
    <col min="3" max="3" width="5.875" style="0" customWidth="1"/>
    <col min="4" max="4" width="8.625" style="0" customWidth="1"/>
    <col min="5" max="5" width="6.125" style="0" customWidth="1"/>
    <col min="6" max="6" width="36.125" style="0" customWidth="1"/>
    <col min="7" max="8" width="11.50390625" style="0" customWidth="1"/>
    <col min="9" max="9" width="22.375" style="0" customWidth="1"/>
  </cols>
  <sheetData>
    <row r="1" spans="1:5" ht="26.25" customHeight="1" thickBot="1">
      <c r="A1" s="41" t="s">
        <v>236</v>
      </c>
      <c r="B1" s="42"/>
      <c r="C1" s="42"/>
      <c r="D1" s="42"/>
      <c r="E1" s="42"/>
    </row>
    <row r="2" spans="1:11" ht="14.25" customHeight="1" thickBot="1">
      <c r="A2" s="8" t="s">
        <v>224</v>
      </c>
      <c r="B2" s="4" t="s">
        <v>225</v>
      </c>
      <c r="C2" s="4" t="s">
        <v>34</v>
      </c>
      <c r="D2" s="4" t="s">
        <v>269</v>
      </c>
      <c r="E2" s="4" t="s">
        <v>270</v>
      </c>
      <c r="F2" s="26" t="s">
        <v>271</v>
      </c>
      <c r="G2" s="19" t="s">
        <v>241</v>
      </c>
      <c r="H2" s="19" t="s">
        <v>242</v>
      </c>
      <c r="I2" s="19" t="s">
        <v>243</v>
      </c>
      <c r="J2" s="209" t="s">
        <v>244</v>
      </c>
      <c r="K2" s="209" t="s">
        <v>245</v>
      </c>
    </row>
    <row r="3" spans="1:11" ht="12.75">
      <c r="A3" s="2">
        <v>820</v>
      </c>
      <c r="B3" s="2">
        <v>3612</v>
      </c>
      <c r="C3" s="2">
        <v>6121</v>
      </c>
      <c r="D3" s="2">
        <v>840</v>
      </c>
      <c r="E3" s="2">
        <v>0</v>
      </c>
      <c r="F3" s="2" t="s">
        <v>433</v>
      </c>
      <c r="G3" s="77">
        <v>250</v>
      </c>
      <c r="H3" s="77">
        <v>250</v>
      </c>
      <c r="I3" s="77">
        <v>74.06</v>
      </c>
      <c r="J3" s="248">
        <f>I3/G3%</f>
        <v>29.624000000000002</v>
      </c>
      <c r="K3" s="248">
        <f>I3/H3%</f>
        <v>29.624000000000002</v>
      </c>
    </row>
    <row r="4" spans="1:11" ht="13.5" thickBot="1">
      <c r="A4" s="6">
        <v>820</v>
      </c>
      <c r="B4" s="6">
        <v>3612</v>
      </c>
      <c r="C4" s="6">
        <v>6121</v>
      </c>
      <c r="D4" s="36">
        <v>848</v>
      </c>
      <c r="E4" s="36">
        <v>0</v>
      </c>
      <c r="F4" s="6" t="s">
        <v>432</v>
      </c>
      <c r="G4" s="294">
        <v>250</v>
      </c>
      <c r="H4" s="294">
        <v>250</v>
      </c>
      <c r="I4" s="294">
        <v>177.44</v>
      </c>
      <c r="J4" s="248">
        <f>I4/G4%</f>
        <v>70.976</v>
      </c>
      <c r="K4" s="248">
        <f>I4/H4%</f>
        <v>70.976</v>
      </c>
    </row>
    <row r="5" spans="1:13" ht="13.5" thickBot="1">
      <c r="A5" s="9" t="s">
        <v>276</v>
      </c>
      <c r="B5" s="10"/>
      <c r="C5" s="10"/>
      <c r="D5" s="10"/>
      <c r="E5" s="10"/>
      <c r="F5" s="10"/>
      <c r="G5" s="64">
        <f>SUM(G3:G4)</f>
        <v>500</v>
      </c>
      <c r="H5" s="64">
        <f>SUM(H3:H4)</f>
        <v>500</v>
      </c>
      <c r="I5" s="64">
        <f>SUM(I3:I4)</f>
        <v>251.5</v>
      </c>
      <c r="J5" s="242">
        <f>I5/G5%</f>
        <v>50.3</v>
      </c>
      <c r="K5" s="243">
        <f>I5/H5%</f>
        <v>50.3</v>
      </c>
      <c r="M5" s="21"/>
    </row>
    <row r="6" spans="1:13" ht="12.75">
      <c r="A6" s="13"/>
      <c r="B6" s="15"/>
      <c r="C6" s="15"/>
      <c r="D6" s="15"/>
      <c r="E6" s="15"/>
      <c r="F6" s="15"/>
      <c r="G6" s="66"/>
      <c r="H6" s="66"/>
      <c r="I6" s="66"/>
      <c r="J6" s="269"/>
      <c r="K6" s="269"/>
      <c r="M6" s="21"/>
    </row>
    <row r="7" spans="1:11" ht="12.75">
      <c r="A7" s="340" t="s">
        <v>427</v>
      </c>
      <c r="B7" s="23"/>
      <c r="C7" s="23"/>
      <c r="D7" s="23"/>
      <c r="E7" s="23"/>
      <c r="F7" s="23"/>
      <c r="G7" s="66"/>
      <c r="H7" s="66"/>
      <c r="I7" s="66"/>
      <c r="J7" s="21"/>
      <c r="K7" s="21"/>
    </row>
    <row r="8" spans="1:11" ht="30" customHeight="1">
      <c r="A8" s="742" t="s">
        <v>784</v>
      </c>
      <c r="B8" s="726"/>
      <c r="C8" s="726"/>
      <c r="D8" s="726"/>
      <c r="E8" s="726"/>
      <c r="F8" s="726"/>
      <c r="G8" s="726"/>
      <c r="H8" s="715"/>
      <c r="I8" s="715"/>
      <c r="J8" s="715"/>
      <c r="K8" s="715"/>
    </row>
    <row r="9" spans="1:11" ht="12.75">
      <c r="A9" s="55"/>
      <c r="B9" s="21"/>
      <c r="C9" s="21"/>
      <c r="D9" s="21"/>
      <c r="E9" s="21"/>
      <c r="F9" s="21"/>
      <c r="G9" s="21"/>
      <c r="H9" s="21"/>
      <c r="I9" s="21"/>
      <c r="J9" s="21"/>
      <c r="K9" s="21"/>
    </row>
    <row r="10" spans="1:11" ht="12.75">
      <c r="A10" s="55"/>
      <c r="B10" s="21"/>
      <c r="C10" s="21"/>
      <c r="D10" s="21"/>
      <c r="E10" s="21"/>
      <c r="F10" s="21"/>
      <c r="G10" s="21"/>
      <c r="H10" s="21"/>
      <c r="I10" s="21"/>
      <c r="J10" s="21"/>
      <c r="K10" s="21"/>
    </row>
    <row r="11" spans="1:11" ht="12.75">
      <c r="A11" s="57"/>
      <c r="B11" s="21"/>
      <c r="C11" s="21"/>
      <c r="D11" s="21"/>
      <c r="E11" s="21"/>
      <c r="F11" s="21"/>
      <c r="G11" s="21"/>
      <c r="H11" s="21"/>
      <c r="I11" s="21"/>
      <c r="J11" s="21"/>
      <c r="K11" s="21"/>
    </row>
    <row r="12" spans="1:11" ht="12.75">
      <c r="A12" s="21"/>
      <c r="B12" s="21"/>
      <c r="C12" s="21"/>
      <c r="D12" s="21"/>
      <c r="E12" s="21"/>
      <c r="F12" s="21"/>
      <c r="G12" s="21"/>
      <c r="H12" s="21"/>
      <c r="I12" s="21"/>
      <c r="J12" s="21"/>
      <c r="K12" s="21"/>
    </row>
  </sheetData>
  <sheetProtection/>
  <mergeCells count="1">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5.xml><?xml version="1.0" encoding="utf-8"?>
<worksheet xmlns="http://schemas.openxmlformats.org/spreadsheetml/2006/main" xmlns:r="http://schemas.openxmlformats.org/officeDocument/2006/relationships">
  <dimension ref="A1:A1"/>
  <sheetViews>
    <sheetView zoomScalePageLayoutView="0" workbookViewId="0" topLeftCell="A1">
      <selection activeCell="L18" sqref="L18"/>
    </sheetView>
  </sheetViews>
  <sheetFormatPr defaultColWidth="9.00390625" defaultRowHeight="12.75"/>
  <sheetData/>
  <sheetProtection/>
  <printOptions/>
  <pageMargins left="0.7" right="0.7" top="0.787401575" bottom="0.7874015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69"/>
  <sheetViews>
    <sheetView zoomScalePageLayoutView="0" workbookViewId="0" topLeftCell="A19">
      <selection activeCell="C37" sqref="C37"/>
    </sheetView>
  </sheetViews>
  <sheetFormatPr defaultColWidth="9.00390625" defaultRowHeight="12.75"/>
  <cols>
    <col min="1" max="1" width="9.875" style="0" customWidth="1"/>
    <col min="2" max="2" width="39.50390625" style="0" customWidth="1"/>
    <col min="3" max="3" width="17.125" style="0" customWidth="1"/>
    <col min="4" max="4" width="18.375" style="0" customWidth="1"/>
    <col min="5" max="5" width="17.00390625" style="0" customWidth="1"/>
    <col min="7" max="7" width="9.125" style="0" customWidth="1"/>
    <col min="9" max="9" width="13.625" style="0" bestFit="1" customWidth="1"/>
    <col min="10" max="10" width="9.125" style="0" bestFit="1" customWidth="1"/>
  </cols>
  <sheetData>
    <row r="1" spans="1:3" s="21" customFormat="1" ht="27.75" customHeight="1">
      <c r="A1" s="85" t="s">
        <v>766</v>
      </c>
      <c r="C1" s="86"/>
    </row>
    <row r="2" spans="1:10" ht="15.75" customHeight="1" thickBot="1">
      <c r="A2" s="85"/>
      <c r="B2" s="21"/>
      <c r="C2" s="86"/>
      <c r="D2" s="21"/>
      <c r="E2" s="21"/>
      <c r="F2" s="21"/>
      <c r="G2" s="21"/>
      <c r="I2" s="21"/>
      <c r="J2" s="21"/>
    </row>
    <row r="3" spans="1:10" ht="13.5" thickBot="1">
      <c r="A3" s="94" t="s">
        <v>186</v>
      </c>
      <c r="B3" s="94" t="s">
        <v>158</v>
      </c>
      <c r="C3" s="209" t="s">
        <v>241</v>
      </c>
      <c r="D3" s="209" t="s">
        <v>242</v>
      </c>
      <c r="E3" s="209" t="s">
        <v>243</v>
      </c>
      <c r="F3" s="209" t="s">
        <v>244</v>
      </c>
      <c r="G3" s="209" t="s">
        <v>245</v>
      </c>
      <c r="I3" s="21"/>
      <c r="J3" s="21"/>
    </row>
    <row r="4" spans="1:10" ht="12.75">
      <c r="A4" s="90">
        <v>4137</v>
      </c>
      <c r="B4" s="92" t="s">
        <v>350</v>
      </c>
      <c r="C4" s="67">
        <v>48543</v>
      </c>
      <c r="D4" s="67">
        <v>48543</v>
      </c>
      <c r="E4" s="67">
        <v>48543</v>
      </c>
      <c r="F4" s="67">
        <f>E4/C4%</f>
        <v>100</v>
      </c>
      <c r="G4" s="67">
        <f>E4/D4%</f>
        <v>100</v>
      </c>
      <c r="H4" s="21"/>
      <c r="I4" s="21"/>
      <c r="J4" s="21"/>
    </row>
    <row r="5" spans="1:10" ht="27" customHeight="1">
      <c r="A5" s="713" t="s">
        <v>828</v>
      </c>
      <c r="B5" s="713"/>
      <c r="C5" s="713"/>
      <c r="D5" s="714"/>
      <c r="E5" s="714"/>
      <c r="F5" s="714"/>
      <c r="G5" s="714"/>
      <c r="H5" s="21"/>
      <c r="I5" s="21"/>
      <c r="J5" s="21"/>
    </row>
    <row r="6" spans="1:10" ht="19.5" customHeight="1" thickBot="1">
      <c r="A6" s="270"/>
      <c r="B6" s="270"/>
      <c r="C6" s="270"/>
      <c r="D6" s="300"/>
      <c r="E6" s="300"/>
      <c r="F6" s="300"/>
      <c r="G6" s="300"/>
      <c r="H6" s="21"/>
      <c r="I6" s="21"/>
      <c r="J6" s="21"/>
    </row>
    <row r="7" spans="1:12" ht="15.75" customHeight="1" thickBot="1">
      <c r="A7" s="94" t="s">
        <v>186</v>
      </c>
      <c r="B7" s="94" t="s">
        <v>158</v>
      </c>
      <c r="C7" s="209" t="s">
        <v>241</v>
      </c>
      <c r="D7" s="209" t="s">
        <v>242</v>
      </c>
      <c r="E7" s="209" t="s">
        <v>243</v>
      </c>
      <c r="F7" s="209" t="s">
        <v>244</v>
      </c>
      <c r="G7" s="209" t="s">
        <v>245</v>
      </c>
      <c r="H7" s="21"/>
      <c r="I7" s="21"/>
      <c r="J7" s="21"/>
      <c r="L7" t="s">
        <v>394</v>
      </c>
    </row>
    <row r="8" spans="1:10" ht="15.75" customHeight="1">
      <c r="A8" s="90">
        <v>4137</v>
      </c>
      <c r="B8" s="92" t="s">
        <v>1077</v>
      </c>
      <c r="C8" s="67">
        <v>0</v>
      </c>
      <c r="D8" s="67">
        <v>31360.32</v>
      </c>
      <c r="E8" s="67">
        <v>31360.25</v>
      </c>
      <c r="F8" s="67">
        <v>0</v>
      </c>
      <c r="G8" s="67">
        <f>E8/D8%</f>
        <v>99.99977678799195</v>
      </c>
      <c r="H8" s="21"/>
      <c r="I8" s="98"/>
      <c r="J8" s="98"/>
    </row>
    <row r="9" spans="1:10" ht="102" customHeight="1">
      <c r="A9" s="713" t="s">
        <v>1078</v>
      </c>
      <c r="B9" s="713"/>
      <c r="C9" s="713"/>
      <c r="D9" s="714"/>
      <c r="E9" s="714"/>
      <c r="F9" s="714"/>
      <c r="G9" s="714"/>
      <c r="H9" s="21"/>
      <c r="I9" s="21"/>
      <c r="J9" s="21"/>
    </row>
    <row r="10" spans="1:10" ht="15" customHeight="1" thickBot="1">
      <c r="A10" s="270"/>
      <c r="B10" s="270"/>
      <c r="C10" s="270"/>
      <c r="D10" s="300"/>
      <c r="E10" s="300"/>
      <c r="F10" s="300"/>
      <c r="G10" s="300"/>
      <c r="H10" s="21"/>
      <c r="I10" s="21"/>
      <c r="J10" s="21"/>
    </row>
    <row r="11" spans="1:10" ht="15" customHeight="1" thickBot="1">
      <c r="A11" s="94" t="s">
        <v>186</v>
      </c>
      <c r="B11" s="94" t="s">
        <v>158</v>
      </c>
      <c r="C11" s="209" t="s">
        <v>241</v>
      </c>
      <c r="D11" s="209" t="s">
        <v>242</v>
      </c>
      <c r="E11" s="209" t="s">
        <v>243</v>
      </c>
      <c r="F11" s="209" t="s">
        <v>244</v>
      </c>
      <c r="G11" s="209" t="s">
        <v>245</v>
      </c>
      <c r="H11" s="21"/>
      <c r="I11" s="21"/>
      <c r="J11" s="21"/>
    </row>
    <row r="12" spans="1:10" ht="15" customHeight="1">
      <c r="A12" s="90">
        <v>4251</v>
      </c>
      <c r="B12" s="92" t="s">
        <v>1079</v>
      </c>
      <c r="C12" s="67">
        <v>0</v>
      </c>
      <c r="D12" s="67">
        <v>44.28</v>
      </c>
      <c r="E12" s="67">
        <v>44.28</v>
      </c>
      <c r="F12" s="67">
        <v>0</v>
      </c>
      <c r="G12" s="67">
        <f>E12/D12%</f>
        <v>100</v>
      </c>
      <c r="H12" s="21"/>
      <c r="I12" s="21"/>
      <c r="J12" s="21"/>
    </row>
    <row r="13" spans="1:10" ht="13.5" customHeight="1">
      <c r="A13" s="713" t="s">
        <v>1080</v>
      </c>
      <c r="B13" s="713"/>
      <c r="C13" s="713"/>
      <c r="D13" s="714"/>
      <c r="E13" s="714"/>
      <c r="F13" s="714"/>
      <c r="G13" s="714"/>
      <c r="H13" s="21"/>
      <c r="I13" s="21"/>
      <c r="J13" s="21"/>
    </row>
    <row r="14" spans="1:10" ht="12.75" customHeight="1" thickBot="1">
      <c r="A14" s="270"/>
      <c r="B14" s="270"/>
      <c r="C14" s="270"/>
      <c r="D14" s="300"/>
      <c r="E14" s="300"/>
      <c r="F14" s="300"/>
      <c r="G14" s="300"/>
      <c r="H14" s="21"/>
      <c r="I14" s="21"/>
      <c r="J14" s="21"/>
    </row>
    <row r="15" spans="1:10" ht="15" customHeight="1" thickBot="1">
      <c r="A15" s="94" t="s">
        <v>186</v>
      </c>
      <c r="B15" s="94" t="s">
        <v>158</v>
      </c>
      <c r="C15" s="209" t="s">
        <v>241</v>
      </c>
      <c r="D15" s="209" t="s">
        <v>242</v>
      </c>
      <c r="E15" s="209" t="s">
        <v>243</v>
      </c>
      <c r="F15" s="209" t="s">
        <v>244</v>
      </c>
      <c r="G15" s="209" t="s">
        <v>245</v>
      </c>
      <c r="H15" s="21"/>
      <c r="I15" s="21"/>
      <c r="J15" s="21"/>
    </row>
    <row r="16" spans="1:10" ht="12.75" customHeight="1">
      <c r="A16" s="90">
        <v>4137</v>
      </c>
      <c r="B16" s="92" t="s">
        <v>351</v>
      </c>
      <c r="C16" s="67">
        <v>244890</v>
      </c>
      <c r="D16" s="67">
        <v>244890</v>
      </c>
      <c r="E16" s="67">
        <v>244890</v>
      </c>
      <c r="F16" s="67">
        <f>E16/C16%</f>
        <v>100</v>
      </c>
      <c r="G16" s="67">
        <f>E16/D16%</f>
        <v>100</v>
      </c>
      <c r="H16" s="21"/>
      <c r="I16" s="21"/>
      <c r="J16" s="21"/>
    </row>
    <row r="17" spans="1:10" ht="15.75" customHeight="1">
      <c r="A17" s="713" t="s">
        <v>829</v>
      </c>
      <c r="B17" s="713"/>
      <c r="C17" s="713"/>
      <c r="D17" s="714"/>
      <c r="E17" s="714"/>
      <c r="F17" s="714"/>
      <c r="G17" s="714"/>
      <c r="H17" s="21"/>
      <c r="I17" s="21"/>
      <c r="J17" s="21"/>
    </row>
    <row r="18" spans="1:10" ht="21.75" customHeight="1" thickBot="1">
      <c r="A18" s="270"/>
      <c r="B18" s="270"/>
      <c r="C18" s="270"/>
      <c r="D18" s="300"/>
      <c r="E18" s="300"/>
      <c r="F18" s="300"/>
      <c r="G18" s="300"/>
      <c r="I18" s="21"/>
      <c r="J18" s="21"/>
    </row>
    <row r="19" spans="1:10" ht="15.75" customHeight="1" thickBot="1">
      <c r="A19" s="94" t="s">
        <v>186</v>
      </c>
      <c r="B19" s="94" t="s">
        <v>158</v>
      </c>
      <c r="C19" s="209" t="s">
        <v>241</v>
      </c>
      <c r="D19" s="209" t="s">
        <v>242</v>
      </c>
      <c r="E19" s="209" t="s">
        <v>243</v>
      </c>
      <c r="F19" s="209" t="s">
        <v>244</v>
      </c>
      <c r="G19" s="209" t="s">
        <v>245</v>
      </c>
      <c r="I19" s="21"/>
      <c r="J19" s="21"/>
    </row>
    <row r="20" spans="1:10" ht="15.75" customHeight="1">
      <c r="A20" s="91">
        <v>4137</v>
      </c>
      <c r="B20" s="93" t="s">
        <v>1081</v>
      </c>
      <c r="C20" s="296">
        <v>0</v>
      </c>
      <c r="D20" s="296">
        <v>46135.8</v>
      </c>
      <c r="E20" s="296">
        <v>42297.67</v>
      </c>
      <c r="F20" s="296">
        <v>0</v>
      </c>
      <c r="G20" s="67">
        <f>E20/D20%</f>
        <v>91.68079885902054</v>
      </c>
      <c r="I20" s="98"/>
      <c r="J20" s="21"/>
    </row>
    <row r="21" spans="1:10" ht="102.75" customHeight="1">
      <c r="A21" s="716" t="s">
        <v>1082</v>
      </c>
      <c r="B21" s="716"/>
      <c r="C21" s="716"/>
      <c r="D21" s="717"/>
      <c r="E21" s="717"/>
      <c r="F21" s="717"/>
      <c r="G21" s="717"/>
      <c r="I21" s="21"/>
      <c r="J21" s="21"/>
    </row>
    <row r="22" spans="1:10" ht="16.5" customHeight="1" thickBot="1">
      <c r="A22" s="270"/>
      <c r="B22" s="270"/>
      <c r="C22" s="270"/>
      <c r="D22" s="300"/>
      <c r="E22" s="300"/>
      <c r="F22" s="300"/>
      <c r="G22" s="300"/>
      <c r="I22" s="21"/>
      <c r="J22" s="21"/>
    </row>
    <row r="23" spans="1:10" ht="16.5" customHeight="1" thickBot="1">
      <c r="A23" s="94" t="s">
        <v>186</v>
      </c>
      <c r="B23" s="94" t="s">
        <v>158</v>
      </c>
      <c r="C23" s="209" t="s">
        <v>241</v>
      </c>
      <c r="D23" s="209" t="s">
        <v>242</v>
      </c>
      <c r="E23" s="209" t="s">
        <v>243</v>
      </c>
      <c r="F23" s="209" t="s">
        <v>244</v>
      </c>
      <c r="G23" s="209" t="s">
        <v>245</v>
      </c>
      <c r="I23" s="21"/>
      <c r="J23" s="21"/>
    </row>
    <row r="24" spans="1:10" ht="16.5" customHeight="1">
      <c r="A24" s="91">
        <v>4251</v>
      </c>
      <c r="B24" s="93" t="s">
        <v>1083</v>
      </c>
      <c r="C24" s="296">
        <v>0</v>
      </c>
      <c r="D24" s="296">
        <v>50669.5</v>
      </c>
      <c r="E24" s="296">
        <v>49285.4</v>
      </c>
      <c r="F24" s="296">
        <v>0</v>
      </c>
      <c r="G24" s="67">
        <f>E24/D24%</f>
        <v>97.26837643947543</v>
      </c>
      <c r="I24" s="21"/>
      <c r="J24" s="21"/>
    </row>
    <row r="25" spans="1:10" ht="54" customHeight="1">
      <c r="A25" s="716" t="s">
        <v>1084</v>
      </c>
      <c r="B25" s="716"/>
      <c r="C25" s="716"/>
      <c r="D25" s="717"/>
      <c r="E25" s="717"/>
      <c r="F25" s="717"/>
      <c r="G25" s="717"/>
      <c r="I25" s="21"/>
      <c r="J25" s="21"/>
    </row>
    <row r="26" spans="1:10" ht="15" customHeight="1">
      <c r="A26" s="270"/>
      <c r="B26" s="270"/>
      <c r="C26" s="270"/>
      <c r="D26" s="300"/>
      <c r="E26" s="300"/>
      <c r="F26" s="300"/>
      <c r="G26" s="300"/>
      <c r="I26" s="21"/>
      <c r="J26" s="21"/>
    </row>
    <row r="27" spans="1:9" ht="12" customHeight="1" thickBot="1">
      <c r="A27" s="414"/>
      <c r="B27" s="271"/>
      <c r="C27" s="271"/>
      <c r="D27" s="21"/>
      <c r="E27" s="21"/>
      <c r="F27" s="21"/>
      <c r="G27" s="21"/>
      <c r="I27" s="21"/>
    </row>
    <row r="28" spans="1:9" ht="13.5" thickBot="1">
      <c r="A28" s="94" t="s">
        <v>186</v>
      </c>
      <c r="B28" s="94" t="s">
        <v>158</v>
      </c>
      <c r="C28" s="209" t="s">
        <v>241</v>
      </c>
      <c r="D28" s="209" t="s">
        <v>242</v>
      </c>
      <c r="E28" s="209" t="s">
        <v>243</v>
      </c>
      <c r="F28" s="209" t="s">
        <v>244</v>
      </c>
      <c r="G28" s="209" t="s">
        <v>245</v>
      </c>
      <c r="I28" s="21"/>
    </row>
    <row r="29" spans="1:10" ht="12.75">
      <c r="A29" s="91">
        <v>4131</v>
      </c>
      <c r="B29" s="93" t="s">
        <v>28</v>
      </c>
      <c r="C29" s="67">
        <v>64350</v>
      </c>
      <c r="D29" s="67">
        <v>64350</v>
      </c>
      <c r="E29" s="67">
        <v>0</v>
      </c>
      <c r="F29" s="67">
        <f>E29/C29%</f>
        <v>0</v>
      </c>
      <c r="G29" s="67">
        <f>E29/D29%</f>
        <v>0</v>
      </c>
      <c r="I29" s="21"/>
      <c r="J29" s="21"/>
    </row>
    <row r="30" spans="1:9" ht="29.25" customHeight="1">
      <c r="A30" s="713" t="s">
        <v>830</v>
      </c>
      <c r="B30" s="713"/>
      <c r="C30" s="713"/>
      <c r="D30" s="714"/>
      <c r="E30" s="714"/>
      <c r="F30" s="714"/>
      <c r="G30" s="714"/>
      <c r="I30" s="21"/>
    </row>
    <row r="31" spans="1:9" ht="21.75" customHeight="1" thickBot="1">
      <c r="A31" s="270"/>
      <c r="B31" s="270"/>
      <c r="C31" s="270"/>
      <c r="D31" s="300"/>
      <c r="E31" s="300"/>
      <c r="F31" s="300"/>
      <c r="G31" s="300"/>
      <c r="I31" s="21"/>
    </row>
    <row r="32" spans="1:9" ht="16.5" customHeight="1" thickBot="1">
      <c r="A32" s="94" t="s">
        <v>186</v>
      </c>
      <c r="B32" s="94" t="s">
        <v>158</v>
      </c>
      <c r="C32" s="209" t="s">
        <v>241</v>
      </c>
      <c r="D32" s="209" t="s">
        <v>242</v>
      </c>
      <c r="E32" s="209" t="s">
        <v>243</v>
      </c>
      <c r="F32" s="209" t="s">
        <v>244</v>
      </c>
      <c r="G32" s="209" t="s">
        <v>245</v>
      </c>
      <c r="I32" s="21"/>
    </row>
    <row r="33" spans="1:10" ht="16.5" customHeight="1">
      <c r="A33" s="91">
        <v>4131</v>
      </c>
      <c r="B33" s="93" t="s">
        <v>28</v>
      </c>
      <c r="C33" s="67">
        <v>19239.2</v>
      </c>
      <c r="D33" s="67">
        <v>19239.2</v>
      </c>
      <c r="E33" s="590">
        <v>672.27</v>
      </c>
      <c r="F33" s="67">
        <f>E33/C33%</f>
        <v>3.4942721111064907</v>
      </c>
      <c r="G33" s="67">
        <f>E33/D33%</f>
        <v>3.4942721111064907</v>
      </c>
      <c r="I33" s="21"/>
      <c r="J33" s="21"/>
    </row>
    <row r="34" spans="1:9" ht="27.75" customHeight="1">
      <c r="A34" s="713" t="s">
        <v>831</v>
      </c>
      <c r="B34" s="713"/>
      <c r="C34" s="713"/>
      <c r="D34" s="714"/>
      <c r="E34" s="714"/>
      <c r="F34" s="714"/>
      <c r="G34" s="714"/>
      <c r="I34" s="21"/>
    </row>
    <row r="35" spans="1:9" ht="15" customHeight="1">
      <c r="A35" s="270"/>
      <c r="B35" s="270"/>
      <c r="C35" s="270"/>
      <c r="D35" s="300"/>
      <c r="E35" s="300"/>
      <c r="F35" s="300"/>
      <c r="G35" s="300"/>
      <c r="I35" s="21"/>
    </row>
    <row r="36" spans="1:7" ht="13.5" thickBot="1">
      <c r="A36" s="21"/>
      <c r="B36" s="21"/>
      <c r="C36" s="21"/>
      <c r="D36" s="21"/>
      <c r="E36" s="21"/>
      <c r="F36" s="21"/>
      <c r="G36" s="21"/>
    </row>
    <row r="37" spans="1:7" s="89" customFormat="1" ht="17.25" customHeight="1" thickBot="1">
      <c r="A37" s="260" t="s">
        <v>29</v>
      </c>
      <c r="B37" s="419"/>
      <c r="C37" s="82">
        <f>C4+C8+C12+C16+C20+C24+C29+C33</f>
        <v>377022.2</v>
      </c>
      <c r="D37" s="82">
        <f>D4+D8+D12+D16+D20+D24+D29+D33</f>
        <v>505232.1</v>
      </c>
      <c r="E37" s="82">
        <f>E4+E8+E12+E16+E20+E24+E29+E33</f>
        <v>417092.87000000005</v>
      </c>
      <c r="F37" s="420">
        <f>E37/C37%</f>
        <v>110.62819908217607</v>
      </c>
      <c r="G37" s="421">
        <f>E37/D37%</f>
        <v>82.55470505535972</v>
      </c>
    </row>
    <row r="38" spans="1:7" ht="12.75">
      <c r="A38" s="715"/>
      <c r="B38" s="715"/>
      <c r="C38" s="715"/>
      <c r="D38" s="21"/>
      <c r="E38" s="21"/>
      <c r="F38" s="21"/>
      <c r="G38" s="21"/>
    </row>
    <row r="39" spans="1:7" ht="12.75">
      <c r="A39" s="715" t="s">
        <v>477</v>
      </c>
      <c r="B39" s="715"/>
      <c r="C39" s="715"/>
      <c r="D39" s="101"/>
      <c r="E39" s="695">
        <f>E29+E33</f>
        <v>672.27</v>
      </c>
      <c r="F39" s="21"/>
      <c r="G39" s="21"/>
    </row>
    <row r="40" spans="1:7" ht="12.75">
      <c r="A40" s="715" t="s">
        <v>148</v>
      </c>
      <c r="B40" s="715"/>
      <c r="C40" s="715"/>
      <c r="D40" s="21"/>
      <c r="E40" s="695">
        <v>416420.6</v>
      </c>
      <c r="F40" s="21"/>
      <c r="G40" s="21"/>
    </row>
    <row r="41" spans="1:7" ht="12.75">
      <c r="A41" s="21"/>
      <c r="B41" s="21"/>
      <c r="C41" s="21"/>
      <c r="D41" s="21"/>
      <c r="E41" s="21"/>
      <c r="F41" s="21"/>
      <c r="G41" s="21"/>
    </row>
    <row r="42" spans="1:7" ht="12.75">
      <c r="A42" s="21"/>
      <c r="B42" s="21"/>
      <c r="C42" s="21"/>
      <c r="D42" s="101"/>
      <c r="E42" s="101"/>
      <c r="F42" s="21"/>
      <c r="G42" s="21"/>
    </row>
    <row r="43" spans="1:8" ht="12.75">
      <c r="A43" s="23"/>
      <c r="B43" s="23"/>
      <c r="C43" s="98"/>
      <c r="D43" s="98"/>
      <c r="E43" s="666"/>
      <c r="F43" s="23"/>
      <c r="G43" s="23"/>
      <c r="H43" s="15"/>
    </row>
    <row r="44" spans="1:8" ht="12" customHeight="1">
      <c r="A44" s="716"/>
      <c r="B44" s="716"/>
      <c r="C44" s="716"/>
      <c r="D44" s="717"/>
      <c r="E44" s="717"/>
      <c r="F44" s="717"/>
      <c r="G44" s="717"/>
      <c r="H44" s="15"/>
    </row>
    <row r="45" spans="1:8" ht="12.75">
      <c r="A45" s="23"/>
      <c r="B45" s="23"/>
      <c r="C45" s="23"/>
      <c r="D45" s="23"/>
      <c r="E45" s="23"/>
      <c r="F45" s="23"/>
      <c r="G45" s="23"/>
      <c r="H45" s="15"/>
    </row>
    <row r="46" spans="1:7" ht="12.75">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4" spans="1:7" ht="11.25" customHeight="1">
      <c r="A54" s="21"/>
      <c r="B54" s="21"/>
      <c r="C54" s="21"/>
      <c r="D54" s="21"/>
      <c r="E54" s="21"/>
      <c r="F54" s="21"/>
      <c r="G54" s="21"/>
    </row>
    <row r="55" spans="1:7" ht="12.75">
      <c r="A55" s="21"/>
      <c r="B55" s="21"/>
      <c r="C55" s="21"/>
      <c r="D55" s="21"/>
      <c r="E55" s="21"/>
      <c r="F55" s="21"/>
      <c r="G55" s="21"/>
    </row>
    <row r="56" spans="1:7" ht="12.75">
      <c r="A56" s="21"/>
      <c r="B56" s="21"/>
      <c r="C56" s="21"/>
      <c r="D56" s="21"/>
      <c r="E56" s="21"/>
      <c r="F56" s="21"/>
      <c r="G56" s="21"/>
    </row>
    <row r="57" spans="1:7" ht="12.75">
      <c r="A57" s="21"/>
      <c r="B57" s="21"/>
      <c r="C57" s="21"/>
      <c r="D57" s="21"/>
      <c r="E57" s="21"/>
      <c r="F57" s="21"/>
      <c r="G57" s="21"/>
    </row>
    <row r="58" spans="1:7" ht="12.75">
      <c r="A58" s="21"/>
      <c r="B58" s="21"/>
      <c r="C58" s="21"/>
      <c r="D58" s="21"/>
      <c r="E58" s="21"/>
      <c r="F58" s="21"/>
      <c r="G58" s="21"/>
    </row>
    <row r="59" spans="1:7" ht="12.75">
      <c r="A59" s="21"/>
      <c r="B59" s="21"/>
      <c r="C59" s="21"/>
      <c r="D59" s="21"/>
      <c r="E59" s="21"/>
      <c r="F59" s="21"/>
      <c r="G59" s="21"/>
    </row>
    <row r="60" spans="1:7" ht="12.75">
      <c r="A60" s="21"/>
      <c r="B60" s="21"/>
      <c r="C60" s="21"/>
      <c r="D60" s="21"/>
      <c r="E60" s="21"/>
      <c r="F60" s="21"/>
      <c r="G60" s="21"/>
    </row>
    <row r="61" spans="1:7" ht="12.75">
      <c r="A61" s="21"/>
      <c r="B61" s="21"/>
      <c r="C61" s="21"/>
      <c r="D61" s="21"/>
      <c r="E61" s="21"/>
      <c r="F61" s="21"/>
      <c r="G61" s="21"/>
    </row>
    <row r="62" spans="1:7" ht="12.75">
      <c r="A62" s="21"/>
      <c r="B62" s="21"/>
      <c r="C62" s="21"/>
      <c r="D62" s="21"/>
      <c r="E62" s="21"/>
      <c r="F62" s="21"/>
      <c r="G62" s="21"/>
    </row>
    <row r="66" spans="2:3" ht="12.75">
      <c r="B66" s="78"/>
      <c r="C66" s="78"/>
    </row>
    <row r="67" spans="2:3" ht="12.75">
      <c r="B67" s="78"/>
      <c r="C67" s="78"/>
    </row>
    <row r="68" spans="2:3" ht="12.75">
      <c r="B68" s="83"/>
      <c r="C68" s="78"/>
    </row>
    <row r="69" spans="2:3" ht="12.75">
      <c r="B69" s="78"/>
      <c r="C69" s="78"/>
    </row>
  </sheetData>
  <sheetProtection/>
  <mergeCells count="12">
    <mergeCell ref="A5:G5"/>
    <mergeCell ref="A21:G21"/>
    <mergeCell ref="A13:G13"/>
    <mergeCell ref="A25:G25"/>
    <mergeCell ref="A17:G17"/>
    <mergeCell ref="A9:G9"/>
    <mergeCell ref="A30:G30"/>
    <mergeCell ref="A34:G34"/>
    <mergeCell ref="A38:C38"/>
    <mergeCell ref="A39:C39"/>
    <mergeCell ref="A40:C40"/>
    <mergeCell ref="A44:G44"/>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I93"/>
  <sheetViews>
    <sheetView zoomScalePageLayoutView="0" workbookViewId="0" topLeftCell="A73">
      <selection activeCell="B14" sqref="B14"/>
    </sheetView>
  </sheetViews>
  <sheetFormatPr defaultColWidth="9.00390625" defaultRowHeight="12.75"/>
  <cols>
    <col min="2" max="2" width="42.125" style="0" customWidth="1"/>
    <col min="3" max="3" width="13.00390625" style="0" customWidth="1"/>
    <col min="4" max="4" width="12.125" style="0" customWidth="1"/>
    <col min="5" max="5" width="23.375" style="0" customWidth="1"/>
  </cols>
  <sheetData>
    <row r="1" s="21" customFormat="1" ht="17.25" customHeight="1">
      <c r="A1" s="85" t="s">
        <v>767</v>
      </c>
    </row>
    <row r="2" ht="15" customHeight="1">
      <c r="A2" s="102"/>
    </row>
    <row r="3" spans="1:9" ht="12.75" customHeight="1">
      <c r="A3" s="409"/>
      <c r="B3" s="301"/>
      <c r="C3" s="301"/>
      <c r="D3" s="301"/>
      <c r="E3" s="301"/>
      <c r="F3" s="21"/>
      <c r="G3" s="21"/>
      <c r="I3" s="21"/>
    </row>
    <row r="4" spans="1:9" ht="13.5" thickBot="1">
      <c r="A4" s="54" t="s">
        <v>150</v>
      </c>
      <c r="B4" s="21"/>
      <c r="C4" s="21"/>
      <c r="D4" s="21"/>
      <c r="E4" s="21"/>
      <c r="F4" s="21"/>
      <c r="G4" s="21"/>
      <c r="I4" s="21"/>
    </row>
    <row r="5" spans="1:9" ht="13.5" thickBot="1">
      <c r="A5" s="94" t="s">
        <v>186</v>
      </c>
      <c r="B5" s="94" t="s">
        <v>158</v>
      </c>
      <c r="C5" s="209" t="s">
        <v>241</v>
      </c>
      <c r="D5" s="209" t="s">
        <v>242</v>
      </c>
      <c r="E5" s="209" t="s">
        <v>243</v>
      </c>
      <c r="F5" s="209" t="s">
        <v>244</v>
      </c>
      <c r="G5" s="209" t="s">
        <v>245</v>
      </c>
      <c r="I5" s="21"/>
    </row>
    <row r="6" spans="1:9" ht="12.75">
      <c r="A6" s="91">
        <v>1341</v>
      </c>
      <c r="B6" s="93" t="s">
        <v>199</v>
      </c>
      <c r="C6" s="67">
        <v>2400</v>
      </c>
      <c r="D6" s="67">
        <v>2400</v>
      </c>
      <c r="E6" s="67">
        <v>2085.56</v>
      </c>
      <c r="F6" s="67">
        <f>E6/C6%</f>
        <v>86.89833333333333</v>
      </c>
      <c r="G6" s="67">
        <f>E6/D6%</f>
        <v>86.89833333333333</v>
      </c>
      <c r="I6" s="21"/>
    </row>
    <row r="7" spans="1:9" ht="42.75" customHeight="1">
      <c r="A7" s="713" t="s">
        <v>820</v>
      </c>
      <c r="B7" s="713"/>
      <c r="C7" s="713"/>
      <c r="D7" s="714"/>
      <c r="E7" s="714"/>
      <c r="F7" s="714"/>
      <c r="G7" s="714"/>
      <c r="I7" s="387"/>
    </row>
    <row r="8" spans="1:9" ht="8.25" customHeight="1">
      <c r="A8" s="97"/>
      <c r="B8" s="23"/>
      <c r="C8" s="410"/>
      <c r="D8" s="410"/>
      <c r="E8" s="410"/>
      <c r="F8" s="21"/>
      <c r="G8" s="21"/>
      <c r="I8" s="21"/>
    </row>
    <row r="9" spans="1:9" ht="13.5" thickBot="1">
      <c r="A9" s="54" t="s">
        <v>150</v>
      </c>
      <c r="B9" s="21"/>
      <c r="C9" s="21"/>
      <c r="D9" s="21"/>
      <c r="E9" s="21"/>
      <c r="F9" s="21"/>
      <c r="G9" s="21"/>
      <c r="I9" s="21"/>
    </row>
    <row r="10" spans="1:9" ht="13.5" thickBot="1">
      <c r="A10" s="94" t="s">
        <v>186</v>
      </c>
      <c r="B10" s="94" t="s">
        <v>158</v>
      </c>
      <c r="C10" s="209" t="s">
        <v>241</v>
      </c>
      <c r="D10" s="209" t="s">
        <v>242</v>
      </c>
      <c r="E10" s="209" t="s">
        <v>243</v>
      </c>
      <c r="F10" s="209" t="s">
        <v>244</v>
      </c>
      <c r="G10" s="209" t="s">
        <v>245</v>
      </c>
      <c r="I10" s="21"/>
    </row>
    <row r="11" spans="1:9" ht="12.75">
      <c r="A11" s="91">
        <v>1342</v>
      </c>
      <c r="B11" s="103" t="s">
        <v>547</v>
      </c>
      <c r="C11" s="67">
        <v>300</v>
      </c>
      <c r="D11" s="67">
        <v>300</v>
      </c>
      <c r="E11" s="67">
        <v>188.64</v>
      </c>
      <c r="F11" s="67">
        <f>E11/C11%</f>
        <v>62.879999999999995</v>
      </c>
      <c r="G11" s="67">
        <f>E11/D11%</f>
        <v>62.879999999999995</v>
      </c>
      <c r="I11" s="21"/>
    </row>
    <row r="12" spans="1:9" ht="26.25" customHeight="1">
      <c r="A12" s="713" t="s">
        <v>821</v>
      </c>
      <c r="B12" s="713"/>
      <c r="C12" s="713"/>
      <c r="D12" s="714"/>
      <c r="E12" s="714"/>
      <c r="F12" s="714"/>
      <c r="G12" s="714"/>
      <c r="I12" s="21"/>
    </row>
    <row r="13" spans="1:9" ht="13.5" customHeight="1">
      <c r="A13" s="716"/>
      <c r="B13" s="716"/>
      <c r="C13" s="716"/>
      <c r="D13" s="21"/>
      <c r="E13" s="21"/>
      <c r="F13" s="21"/>
      <c r="G13" s="21"/>
      <c r="I13" s="21"/>
    </row>
    <row r="14" spans="1:9" ht="13.5" thickBot="1">
      <c r="A14" s="54" t="s">
        <v>150</v>
      </c>
      <c r="B14" s="21"/>
      <c r="C14" s="21"/>
      <c r="D14" s="21"/>
      <c r="E14" s="21"/>
      <c r="F14" s="21"/>
      <c r="G14" s="21"/>
      <c r="I14" s="21"/>
    </row>
    <row r="15" spans="1:9" ht="13.5" thickBot="1">
      <c r="A15" s="94" t="s">
        <v>186</v>
      </c>
      <c r="B15" s="94" t="s">
        <v>158</v>
      </c>
      <c r="C15" s="209" t="s">
        <v>241</v>
      </c>
      <c r="D15" s="209" t="s">
        <v>242</v>
      </c>
      <c r="E15" s="209" t="s">
        <v>243</v>
      </c>
      <c r="F15" s="209" t="s">
        <v>244</v>
      </c>
      <c r="G15" s="209" t="s">
        <v>245</v>
      </c>
      <c r="I15" s="21"/>
    </row>
    <row r="16" spans="1:9" ht="12.75">
      <c r="A16" s="91">
        <v>1343</v>
      </c>
      <c r="B16" s="103" t="s">
        <v>200</v>
      </c>
      <c r="C16" s="67">
        <v>4000</v>
      </c>
      <c r="D16" s="67">
        <v>4000</v>
      </c>
      <c r="E16" s="67">
        <v>3580.61</v>
      </c>
      <c r="F16" s="67">
        <f>E16/C16%</f>
        <v>89.51525000000001</v>
      </c>
      <c r="G16" s="67">
        <f>E16/D16%</f>
        <v>89.51525000000001</v>
      </c>
      <c r="I16" s="21"/>
    </row>
    <row r="17" spans="1:9" ht="28.5" customHeight="1">
      <c r="A17" s="713" t="s">
        <v>676</v>
      </c>
      <c r="B17" s="713"/>
      <c r="C17" s="713"/>
      <c r="D17" s="714"/>
      <c r="E17" s="714"/>
      <c r="F17" s="714"/>
      <c r="G17" s="714"/>
      <c r="I17" s="21"/>
    </row>
    <row r="18" spans="1:9" ht="12" customHeight="1">
      <c r="A18" s="54"/>
      <c r="B18" s="21"/>
      <c r="C18" s="21"/>
      <c r="D18" s="21"/>
      <c r="E18" s="21"/>
      <c r="F18" s="21"/>
      <c r="G18" s="21"/>
      <c r="I18" s="21"/>
    </row>
    <row r="19" spans="1:9" ht="12" customHeight="1" thickBot="1">
      <c r="A19" s="54" t="s">
        <v>150</v>
      </c>
      <c r="B19" s="21"/>
      <c r="C19" s="21"/>
      <c r="D19" s="21"/>
      <c r="E19" s="21"/>
      <c r="F19" s="21"/>
      <c r="G19" s="21"/>
      <c r="I19" s="21"/>
    </row>
    <row r="20" spans="1:9" ht="13.5" thickBot="1">
      <c r="A20" s="94" t="s">
        <v>186</v>
      </c>
      <c r="B20" s="94" t="s">
        <v>158</v>
      </c>
      <c r="C20" s="209" t="s">
        <v>241</v>
      </c>
      <c r="D20" s="209" t="s">
        <v>242</v>
      </c>
      <c r="E20" s="209" t="s">
        <v>243</v>
      </c>
      <c r="F20" s="209" t="s">
        <v>244</v>
      </c>
      <c r="G20" s="209" t="s">
        <v>245</v>
      </c>
      <c r="I20" s="21"/>
    </row>
    <row r="21" spans="1:9" ht="12.75">
      <c r="A21" s="91">
        <v>1344</v>
      </c>
      <c r="B21" s="103" t="s">
        <v>201</v>
      </c>
      <c r="C21" s="67">
        <v>5</v>
      </c>
      <c r="D21" s="67">
        <v>5</v>
      </c>
      <c r="E21" s="67">
        <v>2</v>
      </c>
      <c r="F21" s="67">
        <f>E21/C21%</f>
        <v>40</v>
      </c>
      <c r="G21" s="67">
        <f>E21/D21%</f>
        <v>40</v>
      </c>
      <c r="I21" s="500"/>
    </row>
    <row r="22" spans="1:9" ht="28.5" customHeight="1">
      <c r="A22" s="713" t="s">
        <v>822</v>
      </c>
      <c r="B22" s="713"/>
      <c r="C22" s="713"/>
      <c r="D22" s="714"/>
      <c r="E22" s="714"/>
      <c r="F22" s="714"/>
      <c r="G22" s="714"/>
      <c r="I22" s="21"/>
    </row>
    <row r="23" spans="1:9" ht="11.25" customHeight="1">
      <c r="A23" s="270"/>
      <c r="B23" s="270"/>
      <c r="C23" s="270"/>
      <c r="D23" s="300"/>
      <c r="E23" s="300"/>
      <c r="F23" s="300"/>
      <c r="G23" s="300"/>
      <c r="I23" s="21"/>
    </row>
    <row r="24" spans="1:9" ht="13.5" customHeight="1" thickBot="1">
      <c r="A24" s="54" t="s">
        <v>150</v>
      </c>
      <c r="B24" s="21"/>
      <c r="C24" s="21"/>
      <c r="D24" s="21"/>
      <c r="E24" s="21"/>
      <c r="F24" s="21"/>
      <c r="G24" s="21"/>
      <c r="I24" s="21"/>
    </row>
    <row r="25" spans="1:9" ht="15" customHeight="1" thickBot="1">
      <c r="A25" s="94" t="s">
        <v>186</v>
      </c>
      <c r="B25" s="94" t="s">
        <v>158</v>
      </c>
      <c r="C25" s="209" t="s">
        <v>241</v>
      </c>
      <c r="D25" s="209" t="s">
        <v>242</v>
      </c>
      <c r="E25" s="209" t="s">
        <v>243</v>
      </c>
      <c r="F25" s="209" t="s">
        <v>244</v>
      </c>
      <c r="G25" s="209" t="s">
        <v>245</v>
      </c>
      <c r="I25" s="21"/>
    </row>
    <row r="26" spans="1:9" ht="13.5" customHeight="1">
      <c r="A26" s="91">
        <v>1349</v>
      </c>
      <c r="B26" s="103" t="s">
        <v>706</v>
      </c>
      <c r="C26" s="67">
        <v>0</v>
      </c>
      <c r="D26" s="67">
        <v>0</v>
      </c>
      <c r="E26" s="67">
        <v>7.45</v>
      </c>
      <c r="F26" s="67">
        <v>0</v>
      </c>
      <c r="G26" s="67">
        <v>0</v>
      </c>
      <c r="I26" s="21"/>
    </row>
    <row r="27" spans="1:9" ht="13.5" customHeight="1">
      <c r="A27" s="713" t="s">
        <v>823</v>
      </c>
      <c r="B27" s="713"/>
      <c r="C27" s="713"/>
      <c r="D27" s="714"/>
      <c r="E27" s="714"/>
      <c r="F27" s="714"/>
      <c r="G27" s="714"/>
      <c r="I27" s="21"/>
    </row>
    <row r="28" spans="1:9" ht="13.5" customHeight="1">
      <c r="A28" s="270"/>
      <c r="B28" s="270"/>
      <c r="C28" s="270"/>
      <c r="D28" s="300"/>
      <c r="E28" s="300"/>
      <c r="F28" s="300"/>
      <c r="G28" s="300"/>
      <c r="I28" s="21"/>
    </row>
    <row r="29" spans="1:9" ht="13.5" customHeight="1" thickBot="1">
      <c r="A29" s="54" t="s">
        <v>150</v>
      </c>
      <c r="B29" s="21"/>
      <c r="C29" s="21"/>
      <c r="D29" s="21"/>
      <c r="E29" s="21"/>
      <c r="F29" s="21"/>
      <c r="G29" s="21"/>
      <c r="I29" s="21"/>
    </row>
    <row r="30" spans="1:9" ht="13.5" customHeight="1" thickBot="1">
      <c r="A30" s="94" t="s">
        <v>186</v>
      </c>
      <c r="B30" s="94" t="s">
        <v>158</v>
      </c>
      <c r="C30" s="209" t="s">
        <v>241</v>
      </c>
      <c r="D30" s="209" t="s">
        <v>242</v>
      </c>
      <c r="E30" s="209" t="s">
        <v>243</v>
      </c>
      <c r="F30" s="209" t="s">
        <v>244</v>
      </c>
      <c r="G30" s="209" t="s">
        <v>245</v>
      </c>
      <c r="I30" s="21"/>
    </row>
    <row r="31" spans="1:9" ht="13.5" customHeight="1">
      <c r="A31" s="91">
        <v>1361</v>
      </c>
      <c r="B31" s="276" t="s">
        <v>757</v>
      </c>
      <c r="C31" s="67">
        <v>0</v>
      </c>
      <c r="D31" s="67">
        <v>0</v>
      </c>
      <c r="E31" s="67">
        <v>13.1</v>
      </c>
      <c r="F31" s="67">
        <v>0</v>
      </c>
      <c r="G31" s="67">
        <v>0</v>
      </c>
      <c r="I31" s="21"/>
    </row>
    <row r="32" spans="1:9" ht="13.5" customHeight="1">
      <c r="A32" s="713" t="s">
        <v>708</v>
      </c>
      <c r="B32" s="713"/>
      <c r="C32" s="713"/>
      <c r="D32" s="714"/>
      <c r="E32" s="714"/>
      <c r="F32" s="714"/>
      <c r="G32" s="714"/>
      <c r="I32" s="21"/>
    </row>
    <row r="33" spans="1:9" ht="13.5" customHeight="1">
      <c r="A33" s="270"/>
      <c r="B33" s="270"/>
      <c r="C33" s="270"/>
      <c r="D33" s="300"/>
      <c r="E33" s="300"/>
      <c r="F33" s="300"/>
      <c r="G33" s="300"/>
      <c r="I33" s="21"/>
    </row>
    <row r="34" spans="1:9" ht="6" customHeight="1">
      <c r="A34" s="270"/>
      <c r="B34" s="270"/>
      <c r="C34" s="270"/>
      <c r="D34" s="300"/>
      <c r="E34" s="300"/>
      <c r="F34" s="300"/>
      <c r="G34" s="300"/>
      <c r="I34" s="21"/>
    </row>
    <row r="35" spans="1:9" ht="13.5" thickBot="1">
      <c r="A35" s="54" t="s">
        <v>189</v>
      </c>
      <c r="B35" s="21"/>
      <c r="C35" s="21"/>
      <c r="D35" s="21"/>
      <c r="E35" s="21"/>
      <c r="F35" s="21"/>
      <c r="G35" s="21"/>
      <c r="I35" s="21"/>
    </row>
    <row r="36" spans="1:9" ht="13.5" thickBot="1">
      <c r="A36" s="94" t="s">
        <v>186</v>
      </c>
      <c r="B36" s="94" t="s">
        <v>158</v>
      </c>
      <c r="C36" s="209" t="s">
        <v>241</v>
      </c>
      <c r="D36" s="209" t="s">
        <v>242</v>
      </c>
      <c r="E36" s="209" t="s">
        <v>243</v>
      </c>
      <c r="F36" s="209" t="s">
        <v>244</v>
      </c>
      <c r="G36" s="209" t="s">
        <v>245</v>
      </c>
      <c r="I36" s="21"/>
    </row>
    <row r="37" spans="1:9" ht="12.75">
      <c r="A37" s="91">
        <v>1361</v>
      </c>
      <c r="B37" s="276" t="s">
        <v>755</v>
      </c>
      <c r="C37" s="67">
        <v>25</v>
      </c>
      <c r="D37" s="67">
        <v>25</v>
      </c>
      <c r="E37" s="67">
        <v>34.2</v>
      </c>
      <c r="F37" s="67">
        <f>E37/C37%</f>
        <v>136.8</v>
      </c>
      <c r="G37" s="67">
        <f>E37/D37%</f>
        <v>136.8</v>
      </c>
      <c r="I37" s="21"/>
    </row>
    <row r="38" spans="1:9" ht="12.75">
      <c r="A38" s="97"/>
      <c r="B38" s="23" t="s">
        <v>303</v>
      </c>
      <c r="C38" s="98"/>
      <c r="D38" s="98"/>
      <c r="E38" s="98"/>
      <c r="F38" s="21"/>
      <c r="G38" s="21"/>
      <c r="I38" s="21"/>
    </row>
    <row r="39" spans="1:9" ht="12" customHeight="1">
      <c r="A39" s="719" t="s">
        <v>373</v>
      </c>
      <c r="B39" s="715"/>
      <c r="C39" s="715"/>
      <c r="D39" s="715"/>
      <c r="E39" s="715"/>
      <c r="F39" s="715"/>
      <c r="G39" s="715"/>
      <c r="I39" s="21"/>
    </row>
    <row r="40" spans="1:9" ht="10.5" customHeight="1">
      <c r="A40" s="408"/>
      <c r="B40" s="301"/>
      <c r="C40" s="301"/>
      <c r="D40" s="301"/>
      <c r="E40" s="301"/>
      <c r="F40" s="301"/>
      <c r="G40" s="301"/>
      <c r="I40" s="21"/>
    </row>
    <row r="41" spans="1:9" ht="13.5" thickBot="1">
      <c r="A41" s="54" t="s">
        <v>260</v>
      </c>
      <c r="B41" s="21"/>
      <c r="C41" s="21"/>
      <c r="D41" s="21"/>
      <c r="E41" s="21"/>
      <c r="F41" s="21"/>
      <c r="G41" s="21"/>
      <c r="I41" s="21"/>
    </row>
    <row r="42" spans="1:9" ht="13.5" thickBot="1">
      <c r="A42" s="94" t="s">
        <v>186</v>
      </c>
      <c r="B42" s="94" t="s">
        <v>158</v>
      </c>
      <c r="C42" s="209" t="s">
        <v>241</v>
      </c>
      <c r="D42" s="209" t="s">
        <v>242</v>
      </c>
      <c r="E42" s="209" t="s">
        <v>243</v>
      </c>
      <c r="F42" s="209" t="s">
        <v>244</v>
      </c>
      <c r="G42" s="209" t="s">
        <v>245</v>
      </c>
      <c r="I42" s="21"/>
    </row>
    <row r="43" spans="1:9" ht="12.75">
      <c r="A43" s="91">
        <v>1361</v>
      </c>
      <c r="B43" s="93" t="s">
        <v>174</v>
      </c>
      <c r="C43" s="67">
        <v>800</v>
      </c>
      <c r="D43" s="67">
        <v>800</v>
      </c>
      <c r="E43" s="67">
        <v>823.6</v>
      </c>
      <c r="F43" s="67">
        <f>E43/C43%</f>
        <v>102.95</v>
      </c>
      <c r="G43" s="67">
        <f>E43/D43%</f>
        <v>102.95</v>
      </c>
      <c r="I43" s="21"/>
    </row>
    <row r="44" spans="1:9" ht="12.75" hidden="1">
      <c r="A44" s="97"/>
      <c r="B44" s="718" t="s">
        <v>98</v>
      </c>
      <c r="C44" s="718"/>
      <c r="D44" s="21"/>
      <c r="E44" s="21"/>
      <c r="F44" s="21"/>
      <c r="G44" s="21"/>
      <c r="I44" s="21"/>
    </row>
    <row r="45" spans="1:9" ht="12.75">
      <c r="A45" s="719" t="s">
        <v>374</v>
      </c>
      <c r="B45" s="715"/>
      <c r="C45" s="715"/>
      <c r="D45" s="715"/>
      <c r="E45" s="715"/>
      <c r="F45" s="715"/>
      <c r="G45" s="715"/>
      <c r="I45" s="21"/>
    </row>
    <row r="46" spans="1:9" ht="12.75" customHeight="1">
      <c r="A46" s="55"/>
      <c r="B46" s="23"/>
      <c r="C46" s="271"/>
      <c r="D46" s="271"/>
      <c r="E46" s="271"/>
      <c r="F46" s="21"/>
      <c r="G46" s="21"/>
      <c r="I46" s="21"/>
    </row>
    <row r="47" spans="1:9" ht="13.5" thickBot="1">
      <c r="A47" s="54" t="s">
        <v>190</v>
      </c>
      <c r="B47" s="21"/>
      <c r="C47" s="21"/>
      <c r="D47" s="21"/>
      <c r="E47" s="21"/>
      <c r="F47" s="21"/>
      <c r="G47" s="21"/>
      <c r="I47" s="21"/>
    </row>
    <row r="48" spans="1:9" ht="13.5" thickBot="1">
      <c r="A48" s="94" t="s">
        <v>186</v>
      </c>
      <c r="B48" s="94" t="s">
        <v>158</v>
      </c>
      <c r="C48" s="209" t="s">
        <v>241</v>
      </c>
      <c r="D48" s="209" t="s">
        <v>242</v>
      </c>
      <c r="E48" s="209" t="s">
        <v>243</v>
      </c>
      <c r="F48" s="209" t="s">
        <v>244</v>
      </c>
      <c r="G48" s="209" t="s">
        <v>245</v>
      </c>
      <c r="I48" s="21"/>
    </row>
    <row r="49" spans="1:9" ht="12.75">
      <c r="A49" s="91">
        <v>1361</v>
      </c>
      <c r="B49" s="93" t="s">
        <v>174</v>
      </c>
      <c r="C49" s="67">
        <v>1500</v>
      </c>
      <c r="D49" s="67">
        <v>1500</v>
      </c>
      <c r="E49" s="67">
        <v>1814.61</v>
      </c>
      <c r="F49" s="67">
        <f>E49/C49%</f>
        <v>120.97399999999999</v>
      </c>
      <c r="G49" s="67">
        <f>E49/D49%</f>
        <v>120.97399999999999</v>
      </c>
      <c r="I49" s="21"/>
    </row>
    <row r="50" spans="1:9" ht="12.75">
      <c r="A50" s="97"/>
      <c r="B50" s="23" t="s">
        <v>99</v>
      </c>
      <c r="C50" s="98"/>
      <c r="D50" s="98"/>
      <c r="E50" s="98"/>
      <c r="F50" s="21"/>
      <c r="G50" s="21"/>
      <c r="I50" s="21"/>
    </row>
    <row r="51" spans="1:9" ht="12.75">
      <c r="A51" s="719" t="s">
        <v>709</v>
      </c>
      <c r="B51" s="715"/>
      <c r="C51" s="715"/>
      <c r="D51" s="715"/>
      <c r="E51" s="715"/>
      <c r="F51" s="715"/>
      <c r="G51" s="715"/>
      <c r="I51" s="21"/>
    </row>
    <row r="52" spans="1:9" ht="12.75">
      <c r="A52" s="408"/>
      <c r="B52" s="301"/>
      <c r="C52" s="301"/>
      <c r="D52" s="301"/>
      <c r="E52" s="301"/>
      <c r="F52" s="301"/>
      <c r="G52" s="301"/>
      <c r="I52" s="21"/>
    </row>
    <row r="53" spans="1:9" ht="13.5" thickBot="1">
      <c r="A53" s="54" t="s">
        <v>152</v>
      </c>
      <c r="B53" s="21"/>
      <c r="C53" s="21"/>
      <c r="D53" s="21"/>
      <c r="E53" s="21"/>
      <c r="F53" s="21"/>
      <c r="G53" s="21"/>
      <c r="I53" s="21"/>
    </row>
    <row r="54" spans="1:9" ht="13.5" thickBot="1">
      <c r="A54" s="94" t="s">
        <v>186</v>
      </c>
      <c r="B54" s="94" t="s">
        <v>158</v>
      </c>
      <c r="C54" s="209" t="s">
        <v>241</v>
      </c>
      <c r="D54" s="209" t="s">
        <v>242</v>
      </c>
      <c r="E54" s="209" t="s">
        <v>243</v>
      </c>
      <c r="F54" s="209" t="s">
        <v>244</v>
      </c>
      <c r="G54" s="209" t="s">
        <v>245</v>
      </c>
      <c r="I54" s="21"/>
    </row>
    <row r="55" spans="1:9" ht="12.75">
      <c r="A55" s="91">
        <v>1361</v>
      </c>
      <c r="B55" s="93" t="s">
        <v>174</v>
      </c>
      <c r="C55" s="67">
        <v>130</v>
      </c>
      <c r="D55" s="67">
        <v>130</v>
      </c>
      <c r="E55" s="67">
        <v>120.15</v>
      </c>
      <c r="F55" s="67">
        <f>E55/C55%</f>
        <v>92.42307692307692</v>
      </c>
      <c r="G55" s="67">
        <f>E55/D55%</f>
        <v>92.42307692307692</v>
      </c>
      <c r="I55" s="21"/>
    </row>
    <row r="56" spans="1:9" ht="12.75">
      <c r="A56" s="97"/>
      <c r="B56" s="23" t="s">
        <v>100</v>
      </c>
      <c r="C56" s="98"/>
      <c r="D56" s="98"/>
      <c r="E56" s="98"/>
      <c r="F56" s="21"/>
      <c r="G56" s="21"/>
      <c r="I56" s="21"/>
    </row>
    <row r="57" spans="1:9" ht="14.25" customHeight="1">
      <c r="A57" s="719" t="s">
        <v>824</v>
      </c>
      <c r="B57" s="715"/>
      <c r="C57" s="715"/>
      <c r="D57" s="715"/>
      <c r="E57" s="715"/>
      <c r="F57" s="715"/>
      <c r="G57" s="715"/>
      <c r="I57" s="21"/>
    </row>
    <row r="58" spans="1:9" ht="14.25" customHeight="1">
      <c r="A58" s="408"/>
      <c r="B58" s="301"/>
      <c r="C58" s="301"/>
      <c r="D58" s="301"/>
      <c r="E58" s="301"/>
      <c r="F58" s="301"/>
      <c r="G58" s="301"/>
      <c r="I58" s="21"/>
    </row>
    <row r="59" spans="1:9" ht="13.5" thickBot="1">
      <c r="A59" s="54" t="s">
        <v>275</v>
      </c>
      <c r="B59" s="21"/>
      <c r="C59" s="21"/>
      <c r="D59" s="21"/>
      <c r="E59" s="21"/>
      <c r="F59" s="21"/>
      <c r="G59" s="21"/>
      <c r="I59" s="21"/>
    </row>
    <row r="60" spans="1:9" ht="13.5" thickBot="1">
      <c r="A60" s="94" t="s">
        <v>186</v>
      </c>
      <c r="B60" s="94" t="s">
        <v>158</v>
      </c>
      <c r="C60" s="209" t="s">
        <v>241</v>
      </c>
      <c r="D60" s="209" t="s">
        <v>242</v>
      </c>
      <c r="E60" s="209" t="s">
        <v>243</v>
      </c>
      <c r="F60" s="209" t="s">
        <v>244</v>
      </c>
      <c r="G60" s="209" t="s">
        <v>245</v>
      </c>
      <c r="I60" s="21"/>
    </row>
    <row r="61" spans="1:9" ht="12.75">
      <c r="A61" s="90">
        <v>1361</v>
      </c>
      <c r="B61" s="92" t="s">
        <v>277</v>
      </c>
      <c r="C61" s="67">
        <v>1400</v>
      </c>
      <c r="D61" s="67">
        <v>1400</v>
      </c>
      <c r="E61" s="67">
        <v>1205.79</v>
      </c>
      <c r="F61" s="67">
        <f>E61/C61%</f>
        <v>86.12785714285714</v>
      </c>
      <c r="G61" s="67">
        <f>E61/D61%</f>
        <v>86.12785714285714</v>
      </c>
      <c r="I61" s="21"/>
    </row>
    <row r="62" spans="1:9" ht="13.5" thickBot="1">
      <c r="A62" s="451">
        <v>1361</v>
      </c>
      <c r="B62" s="36" t="s">
        <v>405</v>
      </c>
      <c r="C62" s="294">
        <v>0</v>
      </c>
      <c r="D62" s="294">
        <v>0</v>
      </c>
      <c r="E62" s="294">
        <v>18.3</v>
      </c>
      <c r="F62" s="294">
        <v>0</v>
      </c>
      <c r="G62" s="294">
        <v>0</v>
      </c>
      <c r="I62" s="21"/>
    </row>
    <row r="63" spans="1:9" ht="13.5" thickBot="1">
      <c r="A63" s="411" t="s">
        <v>127</v>
      </c>
      <c r="B63" s="426"/>
      <c r="C63" s="385">
        <f>SUM(C61:C62)</f>
        <v>1400</v>
      </c>
      <c r="D63" s="385">
        <f>SUM(D61:D62)</f>
        <v>1400</v>
      </c>
      <c r="E63" s="385">
        <f>SUM(E61:E62)</f>
        <v>1224.09</v>
      </c>
      <c r="F63" s="385">
        <f>E63/C63%</f>
        <v>87.43499999999999</v>
      </c>
      <c r="G63" s="425">
        <f>E63/D63%</f>
        <v>87.43499999999999</v>
      </c>
      <c r="I63" s="21"/>
    </row>
    <row r="64" spans="1:9" ht="12.75">
      <c r="A64" s="97"/>
      <c r="B64" s="23" t="s">
        <v>278</v>
      </c>
      <c r="C64" s="98"/>
      <c r="D64" s="98"/>
      <c r="E64" s="98"/>
      <c r="F64" s="21"/>
      <c r="G64" s="21"/>
      <c r="I64" s="21"/>
    </row>
    <row r="65" spans="1:9" ht="15" customHeight="1">
      <c r="A65" s="716" t="s">
        <v>417</v>
      </c>
      <c r="B65" s="716"/>
      <c r="C65" s="716"/>
      <c r="D65" s="720"/>
      <c r="E65" s="720"/>
      <c r="F65" s="720"/>
      <c r="G65" s="720"/>
      <c r="I65" s="21"/>
    </row>
    <row r="66" spans="1:9" ht="15" customHeight="1">
      <c r="A66" s="270"/>
      <c r="B66" s="270"/>
      <c r="C66" s="270"/>
      <c r="D66" s="271"/>
      <c r="E66" s="271"/>
      <c r="F66" s="271"/>
      <c r="G66" s="271"/>
      <c r="I66" s="21"/>
    </row>
    <row r="67" spans="1:9" ht="13.5" thickBot="1">
      <c r="A67" s="54" t="s">
        <v>124</v>
      </c>
      <c r="B67" s="21"/>
      <c r="C67" s="21"/>
      <c r="D67" s="21"/>
      <c r="E67" s="21"/>
      <c r="F67" s="21"/>
      <c r="G67" s="21"/>
      <c r="I67" s="21"/>
    </row>
    <row r="68" spans="1:9" ht="13.5" thickBot="1">
      <c r="A68" s="94" t="s">
        <v>186</v>
      </c>
      <c r="B68" s="94" t="s">
        <v>158</v>
      </c>
      <c r="C68" s="209" t="s">
        <v>241</v>
      </c>
      <c r="D68" s="209" t="s">
        <v>242</v>
      </c>
      <c r="E68" s="209" t="s">
        <v>243</v>
      </c>
      <c r="F68" s="209" t="s">
        <v>244</v>
      </c>
      <c r="G68" s="209" t="s">
        <v>245</v>
      </c>
      <c r="I68" s="21"/>
    </row>
    <row r="69" spans="1:9" ht="12.75">
      <c r="A69" s="91">
        <v>1361</v>
      </c>
      <c r="B69" s="93" t="s">
        <v>125</v>
      </c>
      <c r="C69" s="67">
        <v>1900</v>
      </c>
      <c r="D69" s="67">
        <v>1900</v>
      </c>
      <c r="E69" s="67">
        <v>2859.2</v>
      </c>
      <c r="F69" s="67">
        <f>E69/C69%</f>
        <v>150.4842105263158</v>
      </c>
      <c r="G69" s="67">
        <f>E69/D69%</f>
        <v>150.4842105263158</v>
      </c>
      <c r="I69" s="21"/>
    </row>
    <row r="70" spans="1:9" ht="13.5" thickBot="1">
      <c r="A70" s="412">
        <v>1361</v>
      </c>
      <c r="B70" s="24" t="s">
        <v>126</v>
      </c>
      <c r="C70" s="77">
        <v>500</v>
      </c>
      <c r="D70" s="77">
        <v>500</v>
      </c>
      <c r="E70" s="77">
        <v>800.25</v>
      </c>
      <c r="F70" s="77">
        <f>E70/C70%</f>
        <v>160.05</v>
      </c>
      <c r="G70" s="77">
        <f>E70/D70%</f>
        <v>160.05</v>
      </c>
      <c r="I70" s="21"/>
    </row>
    <row r="71" spans="1:9" ht="13.5" thickBot="1">
      <c r="A71" s="411" t="s">
        <v>127</v>
      </c>
      <c r="B71" s="426"/>
      <c r="C71" s="425">
        <f>SUM(C69:C70)</f>
        <v>2400</v>
      </c>
      <c r="D71" s="425">
        <f>SUM(D69:D70)</f>
        <v>2400</v>
      </c>
      <c r="E71" s="425">
        <f>SUM(E69:E70)</f>
        <v>3659.45</v>
      </c>
      <c r="F71" s="333">
        <f>E71/C71%</f>
        <v>152.47708333333333</v>
      </c>
      <c r="G71" s="334">
        <f>E71/D71%</f>
        <v>152.47708333333333</v>
      </c>
      <c r="I71" s="21"/>
    </row>
    <row r="72" spans="1:9" ht="12.75">
      <c r="A72" s="97"/>
      <c r="B72" s="23" t="s">
        <v>128</v>
      </c>
      <c r="C72" s="98"/>
      <c r="D72" s="98"/>
      <c r="E72" s="98"/>
      <c r="F72" s="21"/>
      <c r="G72" s="21"/>
      <c r="I72" s="21"/>
    </row>
    <row r="73" spans="1:9" ht="13.5" customHeight="1">
      <c r="A73" s="716" t="s">
        <v>416</v>
      </c>
      <c r="B73" s="716"/>
      <c r="C73" s="716"/>
      <c r="D73" s="720"/>
      <c r="E73" s="720"/>
      <c r="F73" s="720"/>
      <c r="G73" s="720"/>
      <c r="I73" s="21"/>
    </row>
    <row r="74" spans="1:9" ht="33.75" customHeight="1">
      <c r="A74" s="97"/>
      <c r="B74" s="270"/>
      <c r="C74" s="270"/>
      <c r="D74" s="270"/>
      <c r="E74" s="270"/>
      <c r="F74" s="21"/>
      <c r="G74" s="21"/>
      <c r="I74" s="21"/>
    </row>
    <row r="75" spans="1:9" ht="13.5" thickBot="1">
      <c r="A75" s="54" t="s">
        <v>423</v>
      </c>
      <c r="B75" s="21"/>
      <c r="C75" s="21"/>
      <c r="D75" s="21"/>
      <c r="E75" s="21"/>
      <c r="F75" s="21"/>
      <c r="G75" s="21"/>
      <c r="I75" s="21"/>
    </row>
    <row r="76" spans="1:9" ht="13.5" thickBot="1">
      <c r="A76" s="94" t="s">
        <v>186</v>
      </c>
      <c r="B76" s="94" t="s">
        <v>158</v>
      </c>
      <c r="C76" s="209" t="s">
        <v>241</v>
      </c>
      <c r="D76" s="209" t="s">
        <v>242</v>
      </c>
      <c r="E76" s="209" t="s">
        <v>243</v>
      </c>
      <c r="F76" s="209" t="s">
        <v>244</v>
      </c>
      <c r="G76" s="209" t="s">
        <v>245</v>
      </c>
      <c r="I76" s="21"/>
    </row>
    <row r="77" spans="1:9" ht="14.25" customHeight="1">
      <c r="A77" s="412">
        <v>1361</v>
      </c>
      <c r="B77" s="93" t="s">
        <v>233</v>
      </c>
      <c r="C77" s="67">
        <v>630</v>
      </c>
      <c r="D77" s="67">
        <v>630</v>
      </c>
      <c r="E77" s="67">
        <v>390.57</v>
      </c>
      <c r="F77" s="67">
        <f>E77/C77%</f>
        <v>61.99523809523809</v>
      </c>
      <c r="G77" s="67">
        <f>E77/D77%</f>
        <v>61.99523809523809</v>
      </c>
      <c r="I77" s="21"/>
    </row>
    <row r="78" spans="1:9" ht="14.25" customHeight="1">
      <c r="A78" s="97"/>
      <c r="B78" s="716" t="s">
        <v>71</v>
      </c>
      <c r="C78" s="716"/>
      <c r="D78" s="21"/>
      <c r="E78" s="21"/>
      <c r="F78" s="21"/>
      <c r="G78" s="21"/>
      <c r="I78" s="21"/>
    </row>
    <row r="79" spans="1:9" ht="14.25" customHeight="1">
      <c r="A79" s="716" t="s">
        <v>302</v>
      </c>
      <c r="B79" s="716"/>
      <c r="C79" s="716"/>
      <c r="D79" s="720"/>
      <c r="E79" s="720"/>
      <c r="F79" s="720"/>
      <c r="G79" s="720"/>
      <c r="I79" s="21"/>
    </row>
    <row r="80" spans="1:9" ht="14.25" customHeight="1">
      <c r="A80" s="270"/>
      <c r="B80" s="270"/>
      <c r="C80" s="270"/>
      <c r="D80" s="271"/>
      <c r="E80" s="271"/>
      <c r="F80" s="271"/>
      <c r="G80" s="271"/>
      <c r="I80" s="21"/>
    </row>
    <row r="81" spans="1:9" ht="14.25" customHeight="1" thickBot="1">
      <c r="A81" s="54" t="s">
        <v>150</v>
      </c>
      <c r="B81" s="413"/>
      <c r="C81" s="301"/>
      <c r="D81" s="301"/>
      <c r="E81" s="301"/>
      <c r="F81" s="21"/>
      <c r="G81" s="21"/>
      <c r="I81" s="21"/>
    </row>
    <row r="82" spans="1:9" ht="13.5" thickBot="1">
      <c r="A82" s="94" t="s">
        <v>186</v>
      </c>
      <c r="B82" s="94" t="s">
        <v>158</v>
      </c>
      <c r="C82" s="209" t="s">
        <v>241</v>
      </c>
      <c r="D82" s="209" t="s">
        <v>242</v>
      </c>
      <c r="E82" s="209" t="s">
        <v>243</v>
      </c>
      <c r="F82" s="209" t="s">
        <v>244</v>
      </c>
      <c r="G82" s="209" t="s">
        <v>245</v>
      </c>
      <c r="I82" s="21"/>
    </row>
    <row r="83" spans="1:9" ht="12.75">
      <c r="A83" s="91">
        <v>1511</v>
      </c>
      <c r="B83" s="93" t="s">
        <v>312</v>
      </c>
      <c r="C83" s="67">
        <v>49000</v>
      </c>
      <c r="D83" s="67">
        <v>49000</v>
      </c>
      <c r="E83" s="67">
        <v>49654.17</v>
      </c>
      <c r="F83" s="67">
        <f>E83/C83%</f>
        <v>101.33504081632653</v>
      </c>
      <c r="G83" s="67">
        <f>E83/D83%</f>
        <v>101.33504081632653</v>
      </c>
      <c r="I83" s="21"/>
    </row>
    <row r="84" spans="1:9" ht="18" customHeight="1">
      <c r="A84" s="21"/>
      <c r="B84" s="713" t="s">
        <v>372</v>
      </c>
      <c r="C84" s="713"/>
      <c r="D84" s="718"/>
      <c r="E84" s="718"/>
      <c r="F84" s="718"/>
      <c r="G84" s="718"/>
      <c r="I84" s="21"/>
    </row>
    <row r="85" spans="1:9" ht="29.25" customHeight="1">
      <c r="A85" s="716" t="s">
        <v>393</v>
      </c>
      <c r="B85" s="716"/>
      <c r="C85" s="716"/>
      <c r="D85" s="720"/>
      <c r="E85" s="720"/>
      <c r="F85" s="720"/>
      <c r="G85" s="720"/>
      <c r="I85" s="21"/>
    </row>
    <row r="86" spans="1:9" ht="18" customHeight="1" thickBot="1">
      <c r="A86" s="1"/>
      <c r="I86" s="21"/>
    </row>
    <row r="87" spans="1:9" ht="19.5" customHeight="1" thickBot="1">
      <c r="A87" s="80" t="s">
        <v>15</v>
      </c>
      <c r="B87" s="81"/>
      <c r="C87" s="82">
        <f>C83+C77+C71+C63+C55+C49+C43+C37+C31+C21+C11+C16+C6</f>
        <v>62590</v>
      </c>
      <c r="D87" s="82">
        <f>D83+D77+D71+D63+D55+D49+D43+D37+D31+D21+D11+D16+D6</f>
        <v>62590</v>
      </c>
      <c r="E87" s="82">
        <f>E83+E77+E71+E63+E55+E49+E43+E37+E31+E26+E21+E11+E16+E6</f>
        <v>63598.19999999998</v>
      </c>
      <c r="F87" s="232">
        <f>E87/C87%</f>
        <v>101.61080044735579</v>
      </c>
      <c r="G87" s="233">
        <f>E87/D87%</f>
        <v>101.61080044735579</v>
      </c>
      <c r="I87" s="21"/>
    </row>
    <row r="88" spans="3:9" ht="12.75">
      <c r="C88" s="20"/>
      <c r="D88" s="20"/>
      <c r="E88" s="20"/>
      <c r="I88" s="21"/>
    </row>
    <row r="89" spans="1:9" ht="12.75">
      <c r="A89" s="21"/>
      <c r="B89" s="21"/>
      <c r="C89" s="21"/>
      <c r="D89" s="21"/>
      <c r="E89" s="21"/>
      <c r="I89" s="21"/>
    </row>
    <row r="90" spans="1:9" ht="12.75">
      <c r="A90" s="715"/>
      <c r="B90" s="715"/>
      <c r="C90" s="715"/>
      <c r="D90" s="21"/>
      <c r="E90" s="21"/>
      <c r="I90" s="21"/>
    </row>
    <row r="91" spans="1:5" ht="12.75">
      <c r="A91" s="21"/>
      <c r="B91" s="21"/>
      <c r="C91" s="21"/>
      <c r="D91" s="21"/>
      <c r="E91" s="21"/>
    </row>
    <row r="92" spans="1:5" ht="12.75">
      <c r="A92" s="21"/>
      <c r="B92" s="21"/>
      <c r="C92" s="21"/>
      <c r="D92" s="21"/>
      <c r="E92" s="21"/>
    </row>
    <row r="93" spans="1:5" ht="12.75">
      <c r="A93" s="21"/>
      <c r="B93" s="21"/>
      <c r="C93" s="21"/>
      <c r="D93" s="21"/>
      <c r="E93" s="21"/>
    </row>
  </sheetData>
  <sheetProtection/>
  <mergeCells count="19">
    <mergeCell ref="A90:C90"/>
    <mergeCell ref="A73:G73"/>
    <mergeCell ref="A85:G85"/>
    <mergeCell ref="A51:G51"/>
    <mergeCell ref="A57:G57"/>
    <mergeCell ref="B84:G84"/>
    <mergeCell ref="A79:G79"/>
    <mergeCell ref="A65:G65"/>
    <mergeCell ref="B78:C78"/>
    <mergeCell ref="B44:C44"/>
    <mergeCell ref="A45:G45"/>
    <mergeCell ref="A32:G32"/>
    <mergeCell ref="A39:G39"/>
    <mergeCell ref="A7:G7"/>
    <mergeCell ref="A12:G12"/>
    <mergeCell ref="A17:G17"/>
    <mergeCell ref="A22:G22"/>
    <mergeCell ref="A13:C13"/>
    <mergeCell ref="A27:G2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J91"/>
  <sheetViews>
    <sheetView zoomScalePageLayoutView="0" workbookViewId="0" topLeftCell="A60">
      <selection activeCell="A67" sqref="A67:H67"/>
    </sheetView>
  </sheetViews>
  <sheetFormatPr defaultColWidth="9.00390625" defaultRowHeight="12.75"/>
  <cols>
    <col min="1" max="1" width="10.50390625" style="0" customWidth="1"/>
    <col min="2" max="2" width="10.375" style="0" customWidth="1"/>
    <col min="3" max="3" width="38.50390625" style="0" customWidth="1"/>
    <col min="4" max="4" width="14.875" style="0" customWidth="1"/>
    <col min="5" max="5" width="13.875" style="0" customWidth="1"/>
    <col min="6" max="6" width="23.50390625" style="0" customWidth="1"/>
    <col min="8" max="8" width="9.375" style="0" customWidth="1"/>
  </cols>
  <sheetData>
    <row r="1" s="21" customFormat="1" ht="17.25" customHeight="1">
      <c r="A1" s="85" t="s">
        <v>768</v>
      </c>
    </row>
    <row r="2" spans="1:2" s="21" customFormat="1" ht="9" customHeight="1">
      <c r="A2" s="43"/>
      <c r="B2" s="23"/>
    </row>
    <row r="3" s="21" customFormat="1" ht="11.25" customHeight="1" hidden="1" thickBot="1">
      <c r="A3" s="54" t="s">
        <v>150</v>
      </c>
    </row>
    <row r="4" spans="1:10" s="21" customFormat="1" ht="13.5" customHeight="1" hidden="1" thickBot="1">
      <c r="A4" s="94" t="s">
        <v>225</v>
      </c>
      <c r="B4" s="94" t="s">
        <v>186</v>
      </c>
      <c r="C4" s="94" t="s">
        <v>158</v>
      </c>
      <c r="D4" s="209" t="s">
        <v>241</v>
      </c>
      <c r="E4" s="209" t="s">
        <v>242</v>
      </c>
      <c r="F4" s="209" t="s">
        <v>243</v>
      </c>
      <c r="G4" s="209" t="s">
        <v>244</v>
      </c>
      <c r="H4" s="209" t="s">
        <v>245</v>
      </c>
      <c r="J4" s="499"/>
    </row>
    <row r="5" spans="1:10" s="21" customFormat="1" ht="12.75" customHeight="1" hidden="1">
      <c r="A5" s="90">
        <v>6171</v>
      </c>
      <c r="B5" s="90">
        <v>2122</v>
      </c>
      <c r="C5" s="92" t="s">
        <v>406</v>
      </c>
      <c r="D5" s="67">
        <v>0</v>
      </c>
      <c r="E5" s="67">
        <v>0</v>
      </c>
      <c r="F5" s="67">
        <v>0</v>
      </c>
      <c r="G5" s="67">
        <v>0</v>
      </c>
      <c r="H5" s="67">
        <v>0</v>
      </c>
      <c r="J5" s="499"/>
    </row>
    <row r="6" spans="1:10" ht="19.5" customHeight="1" hidden="1">
      <c r="A6" s="713" t="s">
        <v>480</v>
      </c>
      <c r="B6" s="713"/>
      <c r="C6" s="713"/>
      <c r="D6" s="713"/>
      <c r="E6" s="718"/>
      <c r="F6" s="718"/>
      <c r="G6" s="718"/>
      <c r="H6" s="718"/>
      <c r="J6" s="21"/>
    </row>
    <row r="7" spans="1:10" ht="12" customHeight="1">
      <c r="A7" s="270"/>
      <c r="B7" s="270"/>
      <c r="C7" s="270"/>
      <c r="D7" s="270"/>
      <c r="E7" s="271"/>
      <c r="F7" s="271"/>
      <c r="G7" s="271"/>
      <c r="H7" s="271"/>
      <c r="J7" s="21"/>
    </row>
    <row r="8" spans="1:10" ht="13.5" thickBot="1">
      <c r="A8" s="43" t="s">
        <v>150</v>
      </c>
      <c r="B8" s="21"/>
      <c r="C8" s="54"/>
      <c r="D8" s="21"/>
      <c r="E8" s="21"/>
      <c r="F8" s="21"/>
      <c r="G8" s="21"/>
      <c r="H8" s="21"/>
      <c r="J8" s="21"/>
    </row>
    <row r="9" spans="1:10" ht="13.5" thickBot="1">
      <c r="A9" s="94" t="s">
        <v>225</v>
      </c>
      <c r="B9" s="94" t="s">
        <v>186</v>
      </c>
      <c r="C9" s="94" t="s">
        <v>158</v>
      </c>
      <c r="D9" s="209" t="s">
        <v>241</v>
      </c>
      <c r="E9" s="209" t="s">
        <v>242</v>
      </c>
      <c r="F9" s="209" t="s">
        <v>243</v>
      </c>
      <c r="G9" s="209" t="s">
        <v>244</v>
      </c>
      <c r="H9" s="209" t="s">
        <v>245</v>
      </c>
      <c r="J9" s="21"/>
    </row>
    <row r="10" spans="1:10" ht="12.75">
      <c r="A10" s="91">
        <v>6310</v>
      </c>
      <c r="B10" s="91">
        <v>2141</v>
      </c>
      <c r="C10" s="416" t="s">
        <v>32</v>
      </c>
      <c r="D10" s="67">
        <v>398</v>
      </c>
      <c r="E10" s="67">
        <v>398</v>
      </c>
      <c r="F10" s="67">
        <v>723.1</v>
      </c>
      <c r="G10" s="67">
        <f>F10/D10%</f>
        <v>181.68341708542715</v>
      </c>
      <c r="H10" s="67">
        <f>F10/E10%</f>
        <v>181.68341708542715</v>
      </c>
      <c r="J10" s="21"/>
    </row>
    <row r="11" spans="1:10" ht="12.75">
      <c r="A11" s="713" t="s">
        <v>54</v>
      </c>
      <c r="B11" s="713"/>
      <c r="C11" s="713"/>
      <c r="D11" s="713"/>
      <c r="E11" s="21"/>
      <c r="F11" s="21"/>
      <c r="G11" s="21"/>
      <c r="H11" s="21"/>
      <c r="J11" s="21"/>
    </row>
    <row r="12" spans="1:10" ht="12.75">
      <c r="A12" s="270"/>
      <c r="B12" s="270"/>
      <c r="C12" s="270"/>
      <c r="D12" s="270"/>
      <c r="E12" s="21"/>
      <c r="F12" s="21"/>
      <c r="G12" s="21"/>
      <c r="H12" s="21"/>
      <c r="J12" s="21"/>
    </row>
    <row r="13" spans="1:10" ht="13.5" thickBot="1">
      <c r="A13" s="54" t="s">
        <v>150</v>
      </c>
      <c r="B13" s="21"/>
      <c r="C13" s="21"/>
      <c r="D13" s="21"/>
      <c r="E13" s="21"/>
      <c r="F13" s="21"/>
      <c r="G13" s="21"/>
      <c r="H13" s="21"/>
      <c r="J13" s="21"/>
    </row>
    <row r="14" spans="1:10" ht="13.5" thickBot="1">
      <c r="A14" s="94" t="s">
        <v>225</v>
      </c>
      <c r="B14" s="94" t="s">
        <v>186</v>
      </c>
      <c r="C14" s="94" t="s">
        <v>158</v>
      </c>
      <c r="D14" s="209" t="s">
        <v>241</v>
      </c>
      <c r="E14" s="209" t="s">
        <v>242</v>
      </c>
      <c r="F14" s="209" t="s">
        <v>243</v>
      </c>
      <c r="G14" s="209" t="s">
        <v>244</v>
      </c>
      <c r="H14" s="209" t="s">
        <v>245</v>
      </c>
      <c r="J14" s="21"/>
    </row>
    <row r="15" spans="1:10" ht="12.75">
      <c r="A15" s="90">
        <v>6171</v>
      </c>
      <c r="B15" s="90">
        <v>2212</v>
      </c>
      <c r="C15" s="92" t="s">
        <v>185</v>
      </c>
      <c r="D15" s="67">
        <v>20</v>
      </c>
      <c r="E15" s="67">
        <v>20</v>
      </c>
      <c r="F15" s="67">
        <v>10</v>
      </c>
      <c r="G15" s="67">
        <f>F15/D15%</f>
        <v>50</v>
      </c>
      <c r="H15" s="67">
        <f>F15/E15%</f>
        <v>50</v>
      </c>
      <c r="J15" s="21"/>
    </row>
    <row r="16" spans="1:10" ht="26.25" customHeight="1">
      <c r="A16" s="713" t="s">
        <v>569</v>
      </c>
      <c r="B16" s="713"/>
      <c r="C16" s="713"/>
      <c r="D16" s="713"/>
      <c r="E16" s="718"/>
      <c r="F16" s="718"/>
      <c r="G16" s="718"/>
      <c r="H16" s="718"/>
      <c r="J16" s="21"/>
    </row>
    <row r="17" spans="1:10" ht="12.75">
      <c r="A17" s="270"/>
      <c r="B17" s="270"/>
      <c r="C17" s="270"/>
      <c r="D17" s="270"/>
      <c r="E17" s="21"/>
      <c r="F17" s="21"/>
      <c r="G17" s="21"/>
      <c r="H17" s="21"/>
      <c r="J17" s="21"/>
    </row>
    <row r="18" spans="1:10" ht="13.5" thickBot="1">
      <c r="A18" s="54" t="s">
        <v>189</v>
      </c>
      <c r="B18" s="21"/>
      <c r="C18" s="21"/>
      <c r="D18" s="21"/>
      <c r="E18" s="21"/>
      <c r="F18" s="21"/>
      <c r="G18" s="21"/>
      <c r="H18" s="21"/>
      <c r="J18" s="21"/>
    </row>
    <row r="19" spans="1:10" ht="13.5" thickBot="1">
      <c r="A19" s="94" t="s">
        <v>225</v>
      </c>
      <c r="B19" s="94" t="s">
        <v>186</v>
      </c>
      <c r="C19" s="94" t="s">
        <v>158</v>
      </c>
      <c r="D19" s="209" t="s">
        <v>241</v>
      </c>
      <c r="E19" s="209" t="s">
        <v>242</v>
      </c>
      <c r="F19" s="209" t="s">
        <v>243</v>
      </c>
      <c r="G19" s="209" t="s">
        <v>244</v>
      </c>
      <c r="H19" s="209" t="s">
        <v>245</v>
      </c>
      <c r="J19" s="21"/>
    </row>
    <row r="20" spans="1:10" ht="12.75">
      <c r="A20" s="90">
        <v>6171</v>
      </c>
      <c r="B20" s="90">
        <v>2212</v>
      </c>
      <c r="C20" s="92" t="s">
        <v>185</v>
      </c>
      <c r="D20" s="67">
        <v>95</v>
      </c>
      <c r="E20" s="67">
        <v>95</v>
      </c>
      <c r="F20" s="67">
        <v>163.5</v>
      </c>
      <c r="G20" s="67">
        <f>F20/D20%</f>
        <v>172.10526315789474</v>
      </c>
      <c r="H20" s="67">
        <f>F20/E20%</f>
        <v>172.10526315789474</v>
      </c>
      <c r="J20" s="21"/>
    </row>
    <row r="21" spans="1:10" ht="27" customHeight="1">
      <c r="A21" s="713" t="s">
        <v>859</v>
      </c>
      <c r="B21" s="713"/>
      <c r="C21" s="713"/>
      <c r="D21" s="713"/>
      <c r="E21" s="718"/>
      <c r="F21" s="718"/>
      <c r="G21" s="718"/>
      <c r="H21" s="718"/>
      <c r="J21" s="21"/>
    </row>
    <row r="22" spans="1:10" ht="9.75" customHeight="1">
      <c r="A22" s="716"/>
      <c r="B22" s="716"/>
      <c r="C22" s="716"/>
      <c r="D22" s="716"/>
      <c r="E22" s="21"/>
      <c r="F22" s="21"/>
      <c r="G22" s="21"/>
      <c r="H22" s="21"/>
      <c r="J22" s="21"/>
    </row>
    <row r="23" spans="1:10" ht="13.5" thickBot="1">
      <c r="A23" s="54" t="s">
        <v>260</v>
      </c>
      <c r="B23" s="21"/>
      <c r="C23" s="21"/>
      <c r="D23" s="21"/>
      <c r="E23" s="21"/>
      <c r="F23" s="21"/>
      <c r="G23" s="21"/>
      <c r="H23" s="21"/>
      <c r="J23" s="21"/>
    </row>
    <row r="24" spans="1:10" ht="13.5" thickBot="1">
      <c r="A24" s="94" t="s">
        <v>225</v>
      </c>
      <c r="B24" s="94" t="s">
        <v>186</v>
      </c>
      <c r="C24" s="94" t="s">
        <v>158</v>
      </c>
      <c r="D24" s="209" t="s">
        <v>241</v>
      </c>
      <c r="E24" s="209" t="s">
        <v>242</v>
      </c>
      <c r="F24" s="209" t="s">
        <v>243</v>
      </c>
      <c r="G24" s="209" t="s">
        <v>244</v>
      </c>
      <c r="H24" s="209" t="s">
        <v>245</v>
      </c>
      <c r="J24" s="21"/>
    </row>
    <row r="25" spans="1:10" ht="12.75">
      <c r="A25" s="90">
        <v>6171</v>
      </c>
      <c r="B25" s="91">
        <v>2212</v>
      </c>
      <c r="C25" s="92" t="s">
        <v>185</v>
      </c>
      <c r="D25" s="67">
        <v>70</v>
      </c>
      <c r="E25" s="67">
        <v>70</v>
      </c>
      <c r="F25" s="67">
        <v>89</v>
      </c>
      <c r="G25" s="67">
        <f>F25/D25%</f>
        <v>127.14285714285715</v>
      </c>
      <c r="H25" s="67">
        <f>F25/E25%</f>
        <v>127.14285714285715</v>
      </c>
      <c r="J25" s="21"/>
    </row>
    <row r="26" spans="1:10" ht="29.25" customHeight="1">
      <c r="A26" s="713" t="s">
        <v>502</v>
      </c>
      <c r="B26" s="713"/>
      <c r="C26" s="713"/>
      <c r="D26" s="713"/>
      <c r="E26" s="718"/>
      <c r="F26" s="718"/>
      <c r="G26" s="718"/>
      <c r="H26" s="718"/>
      <c r="J26" s="21"/>
    </row>
    <row r="27" spans="1:10" ht="10.5" customHeight="1">
      <c r="A27" s="97"/>
      <c r="B27" s="97"/>
      <c r="C27" s="23"/>
      <c r="D27" s="98"/>
      <c r="E27" s="98"/>
      <c r="F27" s="98"/>
      <c r="G27" s="21"/>
      <c r="H27" s="21"/>
      <c r="J27" s="21"/>
    </row>
    <row r="28" spans="1:10" ht="13.5" thickBot="1">
      <c r="A28" s="54" t="s">
        <v>73</v>
      </c>
      <c r="B28" s="21"/>
      <c r="C28" s="21"/>
      <c r="D28" s="21"/>
      <c r="E28" s="21"/>
      <c r="F28" s="21"/>
      <c r="G28" s="21"/>
      <c r="H28" s="21"/>
      <c r="J28" s="21"/>
    </row>
    <row r="29" spans="1:10" ht="13.5" thickBot="1">
      <c r="A29" s="94" t="s">
        <v>225</v>
      </c>
      <c r="B29" s="94" t="s">
        <v>186</v>
      </c>
      <c r="C29" s="94" t="s">
        <v>158</v>
      </c>
      <c r="D29" s="209" t="s">
        <v>241</v>
      </c>
      <c r="E29" s="209" t="s">
        <v>242</v>
      </c>
      <c r="F29" s="209" t="s">
        <v>243</v>
      </c>
      <c r="G29" s="209" t="s">
        <v>244</v>
      </c>
      <c r="H29" s="209" t="s">
        <v>245</v>
      </c>
      <c r="J29" s="21"/>
    </row>
    <row r="30" spans="1:10" ht="12.75">
      <c r="A30" s="90">
        <v>6171</v>
      </c>
      <c r="B30" s="91">
        <v>2212</v>
      </c>
      <c r="C30" s="92" t="s">
        <v>185</v>
      </c>
      <c r="D30" s="67">
        <v>250</v>
      </c>
      <c r="E30" s="67">
        <v>250</v>
      </c>
      <c r="F30" s="67">
        <v>182.89</v>
      </c>
      <c r="G30" s="67">
        <f>F30/D30%</f>
        <v>73.15599999999999</v>
      </c>
      <c r="H30" s="67">
        <f>F30/E30%</f>
        <v>73.15599999999999</v>
      </c>
      <c r="J30" s="21"/>
    </row>
    <row r="31" spans="1:10" ht="27" customHeight="1">
      <c r="A31" s="713" t="s">
        <v>167</v>
      </c>
      <c r="B31" s="713"/>
      <c r="C31" s="713"/>
      <c r="D31" s="713"/>
      <c r="E31" s="718"/>
      <c r="F31" s="718"/>
      <c r="G31" s="718"/>
      <c r="H31" s="718"/>
      <c r="J31" s="21"/>
    </row>
    <row r="32" spans="1:10" ht="15" customHeight="1">
      <c r="A32" s="270"/>
      <c r="B32" s="270"/>
      <c r="C32" s="270"/>
      <c r="D32" s="270"/>
      <c r="E32" s="271"/>
      <c r="F32" s="271"/>
      <c r="G32" s="271"/>
      <c r="H32" s="271"/>
      <c r="J32" s="21"/>
    </row>
    <row r="33" spans="1:10" ht="13.5" thickBot="1">
      <c r="A33" s="54" t="s">
        <v>190</v>
      </c>
      <c r="B33" s="21"/>
      <c r="C33" s="21"/>
      <c r="D33" s="21"/>
      <c r="E33" s="21"/>
      <c r="F33" s="21"/>
      <c r="G33" s="21"/>
      <c r="H33" s="21"/>
      <c r="J33" s="21"/>
    </row>
    <row r="34" spans="1:10" ht="13.5" thickBot="1">
      <c r="A34" s="94" t="s">
        <v>225</v>
      </c>
      <c r="B34" s="94" t="s">
        <v>186</v>
      </c>
      <c r="C34" s="94" t="s">
        <v>158</v>
      </c>
      <c r="D34" s="209" t="s">
        <v>241</v>
      </c>
      <c r="E34" s="209" t="s">
        <v>242</v>
      </c>
      <c r="F34" s="209" t="s">
        <v>243</v>
      </c>
      <c r="G34" s="209" t="s">
        <v>244</v>
      </c>
      <c r="H34" s="209" t="s">
        <v>245</v>
      </c>
      <c r="J34" s="21"/>
    </row>
    <row r="35" spans="1:10" ht="12.75">
      <c r="A35" s="91">
        <v>6171</v>
      </c>
      <c r="B35" s="91">
        <v>2212</v>
      </c>
      <c r="C35" s="92" t="s">
        <v>185</v>
      </c>
      <c r="D35" s="67">
        <v>130</v>
      </c>
      <c r="E35" s="67">
        <v>130</v>
      </c>
      <c r="F35" s="67">
        <v>62</v>
      </c>
      <c r="G35" s="67">
        <f>F35/D35%</f>
        <v>47.69230769230769</v>
      </c>
      <c r="H35" s="67">
        <f>F35/E35%</f>
        <v>47.69230769230769</v>
      </c>
      <c r="J35" s="21"/>
    </row>
    <row r="36" spans="1:10" ht="26.25" customHeight="1">
      <c r="A36" s="713" t="s">
        <v>541</v>
      </c>
      <c r="B36" s="713"/>
      <c r="C36" s="713"/>
      <c r="D36" s="713"/>
      <c r="E36" s="718"/>
      <c r="F36" s="718"/>
      <c r="G36" s="718"/>
      <c r="H36" s="718"/>
      <c r="J36" s="21"/>
    </row>
    <row r="37" spans="1:10" ht="26.25" customHeight="1">
      <c r="A37" s="270"/>
      <c r="B37" s="270"/>
      <c r="C37" s="270"/>
      <c r="D37" s="270"/>
      <c r="E37" s="271"/>
      <c r="F37" s="271"/>
      <c r="G37" s="271"/>
      <c r="H37" s="271"/>
      <c r="J37" s="21"/>
    </row>
    <row r="38" spans="1:10" ht="12.75" customHeight="1">
      <c r="A38" s="270"/>
      <c r="B38" s="270"/>
      <c r="C38" s="270"/>
      <c r="D38" s="270"/>
      <c r="E38" s="271"/>
      <c r="F38" s="271"/>
      <c r="G38" s="271"/>
      <c r="H38" s="271"/>
      <c r="J38" s="21"/>
    </row>
    <row r="39" spans="1:10" ht="12.75" customHeight="1" thickBot="1">
      <c r="A39" s="54" t="s">
        <v>124</v>
      </c>
      <c r="B39" s="21"/>
      <c r="C39" s="21"/>
      <c r="D39" s="21"/>
      <c r="E39" s="21"/>
      <c r="F39" s="21"/>
      <c r="G39" s="21"/>
      <c r="H39" s="21"/>
      <c r="J39" s="21"/>
    </row>
    <row r="40" spans="1:10" ht="14.25" customHeight="1" thickBot="1">
      <c r="A40" s="94" t="s">
        <v>225</v>
      </c>
      <c r="B40" s="94" t="s">
        <v>186</v>
      </c>
      <c r="C40" s="94" t="s">
        <v>158</v>
      </c>
      <c r="D40" s="209" t="s">
        <v>241</v>
      </c>
      <c r="E40" s="209" t="s">
        <v>242</v>
      </c>
      <c r="F40" s="209" t="s">
        <v>243</v>
      </c>
      <c r="G40" s="209" t="s">
        <v>244</v>
      </c>
      <c r="H40" s="209" t="s">
        <v>245</v>
      </c>
      <c r="J40" s="21"/>
    </row>
    <row r="41" spans="1:10" ht="12.75" customHeight="1">
      <c r="A41" s="90">
        <v>6171</v>
      </c>
      <c r="B41" s="91">
        <v>2212</v>
      </c>
      <c r="C41" s="92" t="s">
        <v>185</v>
      </c>
      <c r="D41" s="67">
        <v>0</v>
      </c>
      <c r="E41" s="67">
        <v>0</v>
      </c>
      <c r="F41" s="67">
        <v>2.6</v>
      </c>
      <c r="G41" s="67">
        <v>0</v>
      </c>
      <c r="H41" s="67">
        <v>0</v>
      </c>
      <c r="J41" s="21"/>
    </row>
    <row r="42" spans="1:10" ht="29.25" customHeight="1">
      <c r="A42" s="713" t="s">
        <v>561</v>
      </c>
      <c r="B42" s="713"/>
      <c r="C42" s="713"/>
      <c r="D42" s="713"/>
      <c r="E42" s="718"/>
      <c r="F42" s="718"/>
      <c r="G42" s="718"/>
      <c r="H42" s="718"/>
      <c r="J42" s="21"/>
    </row>
    <row r="43" spans="1:10" ht="10.5" customHeight="1">
      <c r="A43" s="270"/>
      <c r="B43" s="270"/>
      <c r="C43" s="270"/>
      <c r="D43" s="270"/>
      <c r="E43" s="271"/>
      <c r="F43" s="271"/>
      <c r="G43" s="271"/>
      <c r="H43" s="271"/>
      <c r="J43" s="21"/>
    </row>
    <row r="44" spans="1:10" ht="13.5" thickBot="1">
      <c r="A44" s="54" t="s">
        <v>152</v>
      </c>
      <c r="B44" s="21"/>
      <c r="C44" s="21"/>
      <c r="D44" s="21"/>
      <c r="E44" s="21"/>
      <c r="F44" s="21"/>
      <c r="G44" s="21"/>
      <c r="H44" s="21"/>
      <c r="J44" s="21"/>
    </row>
    <row r="45" spans="1:10" ht="15" customHeight="1" thickBot="1">
      <c r="A45" s="94" t="s">
        <v>225</v>
      </c>
      <c r="B45" s="94" t="s">
        <v>186</v>
      </c>
      <c r="C45" s="94" t="s">
        <v>158</v>
      </c>
      <c r="D45" s="209" t="s">
        <v>241</v>
      </c>
      <c r="E45" s="209" t="s">
        <v>242</v>
      </c>
      <c r="F45" s="209" t="s">
        <v>243</v>
      </c>
      <c r="G45" s="209" t="s">
        <v>244</v>
      </c>
      <c r="H45" s="209" t="s">
        <v>245</v>
      </c>
      <c r="J45" s="21"/>
    </row>
    <row r="46" spans="1:10" ht="12.75">
      <c r="A46" s="90">
        <v>6171</v>
      </c>
      <c r="B46" s="90">
        <v>2212</v>
      </c>
      <c r="C46" s="92" t="s">
        <v>185</v>
      </c>
      <c r="D46" s="67">
        <v>40</v>
      </c>
      <c r="E46" s="67">
        <v>40</v>
      </c>
      <c r="F46" s="67">
        <v>9</v>
      </c>
      <c r="G46" s="67">
        <f>F46/D46%</f>
        <v>22.5</v>
      </c>
      <c r="H46" s="67">
        <f>F46/E46%</f>
        <v>22.5</v>
      </c>
      <c r="J46" s="21"/>
    </row>
    <row r="47" spans="1:10" ht="18" customHeight="1">
      <c r="A47" s="713" t="s">
        <v>499</v>
      </c>
      <c r="B47" s="713"/>
      <c r="C47" s="713"/>
      <c r="D47" s="713"/>
      <c r="E47" s="718"/>
      <c r="F47" s="718"/>
      <c r="G47" s="718"/>
      <c r="H47" s="718"/>
      <c r="J47" s="21"/>
    </row>
    <row r="48" spans="1:10" ht="18" customHeight="1">
      <c r="A48" s="270"/>
      <c r="B48" s="270"/>
      <c r="C48" s="270"/>
      <c r="D48" s="270"/>
      <c r="E48" s="271"/>
      <c r="F48" s="271"/>
      <c r="G48" s="271"/>
      <c r="H48" s="271"/>
      <c r="J48" s="21"/>
    </row>
    <row r="49" spans="1:10" ht="18" customHeight="1" hidden="1" thickBot="1">
      <c r="A49" s="99" t="s">
        <v>150</v>
      </c>
      <c r="B49" s="21"/>
      <c r="C49" s="21"/>
      <c r="D49" s="21"/>
      <c r="E49" s="21"/>
      <c r="F49" s="21"/>
      <c r="G49" s="21"/>
      <c r="H49" s="21"/>
      <c r="J49" s="21"/>
    </row>
    <row r="50" spans="1:10" ht="18" customHeight="1" hidden="1" thickBot="1">
      <c r="A50" s="100" t="s">
        <v>225</v>
      </c>
      <c r="B50" s="94" t="s">
        <v>186</v>
      </c>
      <c r="C50" s="94" t="s">
        <v>158</v>
      </c>
      <c r="D50" s="209" t="s">
        <v>241</v>
      </c>
      <c r="E50" s="209" t="s">
        <v>242</v>
      </c>
      <c r="F50" s="209" t="s">
        <v>243</v>
      </c>
      <c r="G50" s="209" t="s">
        <v>244</v>
      </c>
      <c r="H50" s="209" t="s">
        <v>245</v>
      </c>
      <c r="J50" s="21"/>
    </row>
    <row r="51" spans="1:10" ht="18" customHeight="1" hidden="1">
      <c r="A51" s="91">
        <v>6171</v>
      </c>
      <c r="B51" s="91">
        <v>2321</v>
      </c>
      <c r="C51" s="93" t="s">
        <v>424</v>
      </c>
      <c r="D51" s="67">
        <v>0</v>
      </c>
      <c r="E51" s="67">
        <v>0</v>
      </c>
      <c r="F51" s="67">
        <v>0</v>
      </c>
      <c r="G51" s="67">
        <v>0</v>
      </c>
      <c r="H51" s="67">
        <v>0</v>
      </c>
      <c r="J51" s="21"/>
    </row>
    <row r="52" spans="1:10" ht="18" customHeight="1" hidden="1">
      <c r="A52" s="713" t="s">
        <v>481</v>
      </c>
      <c r="B52" s="713"/>
      <c r="C52" s="713"/>
      <c r="D52" s="713"/>
      <c r="E52" s="718"/>
      <c r="F52" s="718"/>
      <c r="G52" s="718"/>
      <c r="H52" s="718"/>
      <c r="J52" s="21"/>
    </row>
    <row r="53" spans="1:10" ht="15" customHeight="1" hidden="1">
      <c r="A53" s="270"/>
      <c r="B53" s="270"/>
      <c r="C53" s="270"/>
      <c r="D53" s="270"/>
      <c r="E53" s="271"/>
      <c r="F53" s="271"/>
      <c r="G53" s="271"/>
      <c r="H53" s="271"/>
      <c r="J53" s="21"/>
    </row>
    <row r="54" spans="1:10" ht="14.25" customHeight="1" thickBot="1">
      <c r="A54" s="99" t="s">
        <v>150</v>
      </c>
      <c r="B54" s="21"/>
      <c r="C54" s="21"/>
      <c r="D54" s="21"/>
      <c r="E54" s="21"/>
      <c r="F54" s="21"/>
      <c r="G54" s="21"/>
      <c r="H54" s="21"/>
      <c r="J54" s="21"/>
    </row>
    <row r="55" spans="1:10" ht="13.5" customHeight="1" thickBot="1">
      <c r="A55" s="100" t="s">
        <v>225</v>
      </c>
      <c r="B55" s="94" t="s">
        <v>186</v>
      </c>
      <c r="C55" s="94" t="s">
        <v>158</v>
      </c>
      <c r="D55" s="209" t="s">
        <v>241</v>
      </c>
      <c r="E55" s="209" t="s">
        <v>242</v>
      </c>
      <c r="F55" s="209" t="s">
        <v>243</v>
      </c>
      <c r="G55" s="209" t="s">
        <v>244</v>
      </c>
      <c r="H55" s="209" t="s">
        <v>245</v>
      </c>
      <c r="J55" s="21"/>
    </row>
    <row r="56" spans="1:10" ht="12.75" customHeight="1">
      <c r="A56" s="91">
        <v>6171</v>
      </c>
      <c r="B56" s="91">
        <v>2229</v>
      </c>
      <c r="C56" s="93" t="s">
        <v>130</v>
      </c>
      <c r="D56" s="67">
        <v>0</v>
      </c>
      <c r="E56" s="67">
        <v>549.1</v>
      </c>
      <c r="F56" s="67">
        <v>1193.86</v>
      </c>
      <c r="G56" s="67">
        <v>0</v>
      </c>
      <c r="H56" s="67">
        <f>F56/E56%</f>
        <v>217.42123474776903</v>
      </c>
      <c r="J56" s="21"/>
    </row>
    <row r="57" spans="1:10" ht="53.25" customHeight="1">
      <c r="A57" s="713" t="s">
        <v>827</v>
      </c>
      <c r="B57" s="713"/>
      <c r="C57" s="713"/>
      <c r="D57" s="713"/>
      <c r="E57" s="718"/>
      <c r="F57" s="718"/>
      <c r="G57" s="718"/>
      <c r="H57" s="718"/>
      <c r="J57" s="21"/>
    </row>
    <row r="58" spans="1:10" ht="10.5" customHeight="1">
      <c r="A58" s="270"/>
      <c r="B58" s="270"/>
      <c r="C58" s="270"/>
      <c r="D58" s="270"/>
      <c r="E58" s="271"/>
      <c r="F58" s="271"/>
      <c r="G58" s="271"/>
      <c r="H58" s="271"/>
      <c r="J58" s="21"/>
    </row>
    <row r="59" spans="1:10" ht="12.75" customHeight="1" thickBot="1">
      <c r="A59" s="99" t="s">
        <v>150</v>
      </c>
      <c r="B59" s="21"/>
      <c r="C59" s="21"/>
      <c r="D59" s="21"/>
      <c r="E59" s="21"/>
      <c r="F59" s="21"/>
      <c r="G59" s="21"/>
      <c r="H59" s="21"/>
      <c r="J59" s="21"/>
    </row>
    <row r="60" spans="1:10" ht="14.25" customHeight="1" thickBot="1">
      <c r="A60" s="100" t="s">
        <v>225</v>
      </c>
      <c r="B60" s="94" t="s">
        <v>186</v>
      </c>
      <c r="C60" s="94" t="s">
        <v>158</v>
      </c>
      <c r="D60" s="209" t="s">
        <v>241</v>
      </c>
      <c r="E60" s="209" t="s">
        <v>242</v>
      </c>
      <c r="F60" s="209" t="s">
        <v>243</v>
      </c>
      <c r="G60" s="209" t="s">
        <v>244</v>
      </c>
      <c r="H60" s="209" t="s">
        <v>245</v>
      </c>
      <c r="J60" s="21"/>
    </row>
    <row r="61" spans="1:10" ht="12.75" customHeight="1">
      <c r="A61" s="91">
        <v>6171</v>
      </c>
      <c r="B61" s="91">
        <v>2322</v>
      </c>
      <c r="C61" s="93" t="s">
        <v>407</v>
      </c>
      <c r="D61" s="67">
        <v>0</v>
      </c>
      <c r="E61" s="67">
        <v>116.9</v>
      </c>
      <c r="F61" s="67">
        <v>305.06</v>
      </c>
      <c r="G61" s="67">
        <v>0</v>
      </c>
      <c r="H61" s="67">
        <f>F61/E61%</f>
        <v>260.9580838323353</v>
      </c>
      <c r="J61" s="21"/>
    </row>
    <row r="62" spans="1:10" ht="67.5" customHeight="1">
      <c r="A62" s="713" t="s">
        <v>825</v>
      </c>
      <c r="B62" s="713"/>
      <c r="C62" s="713"/>
      <c r="D62" s="713"/>
      <c r="E62" s="718"/>
      <c r="F62" s="718"/>
      <c r="G62" s="718"/>
      <c r="H62" s="718"/>
      <c r="J62" s="21"/>
    </row>
    <row r="63" spans="1:10" ht="12" customHeight="1">
      <c r="A63" s="270"/>
      <c r="B63" s="270"/>
      <c r="C63" s="270"/>
      <c r="D63" s="270"/>
      <c r="E63" s="271"/>
      <c r="F63" s="271"/>
      <c r="G63" s="271"/>
      <c r="H63" s="271"/>
      <c r="J63" s="21"/>
    </row>
    <row r="64" spans="1:10" ht="12.75" customHeight="1" thickBot="1">
      <c r="A64" s="99" t="s">
        <v>150</v>
      </c>
      <c r="B64" s="21"/>
      <c r="C64" s="21"/>
      <c r="D64" s="21"/>
      <c r="E64" s="21"/>
      <c r="F64" s="21"/>
      <c r="G64" s="21"/>
      <c r="H64" s="21"/>
      <c r="J64" s="21"/>
    </row>
    <row r="65" spans="1:10" ht="14.25" customHeight="1" thickBot="1">
      <c r="A65" s="100" t="s">
        <v>225</v>
      </c>
      <c r="B65" s="94" t="s">
        <v>186</v>
      </c>
      <c r="C65" s="94" t="s">
        <v>158</v>
      </c>
      <c r="D65" s="209" t="s">
        <v>241</v>
      </c>
      <c r="E65" s="209" t="s">
        <v>242</v>
      </c>
      <c r="F65" s="209" t="s">
        <v>243</v>
      </c>
      <c r="G65" s="209" t="s">
        <v>244</v>
      </c>
      <c r="H65" s="209" t="s">
        <v>245</v>
      </c>
      <c r="J65" s="21"/>
    </row>
    <row r="66" spans="1:10" ht="14.25" customHeight="1">
      <c r="A66" s="91">
        <v>6409</v>
      </c>
      <c r="B66" s="91">
        <v>2321</v>
      </c>
      <c r="C66" s="93" t="s">
        <v>424</v>
      </c>
      <c r="D66" s="67">
        <v>0</v>
      </c>
      <c r="E66" s="67">
        <v>480</v>
      </c>
      <c r="F66" s="67">
        <v>580</v>
      </c>
      <c r="G66" s="67">
        <v>0</v>
      </c>
      <c r="H66" s="67">
        <f>F66/E66%</f>
        <v>120.83333333333334</v>
      </c>
      <c r="J66" s="21"/>
    </row>
    <row r="67" spans="1:10" ht="43.5" customHeight="1">
      <c r="A67" s="713" t="s">
        <v>863</v>
      </c>
      <c r="B67" s="713"/>
      <c r="C67" s="713"/>
      <c r="D67" s="713"/>
      <c r="E67" s="718"/>
      <c r="F67" s="718"/>
      <c r="G67" s="718"/>
      <c r="H67" s="718"/>
      <c r="J67" s="21"/>
    </row>
    <row r="68" spans="1:10" ht="43.5" customHeight="1">
      <c r="A68" s="270"/>
      <c r="B68" s="270"/>
      <c r="C68" s="270"/>
      <c r="D68" s="270"/>
      <c r="E68" s="271"/>
      <c r="F68" s="271"/>
      <c r="G68" s="271"/>
      <c r="H68" s="271"/>
      <c r="J68" s="21"/>
    </row>
    <row r="69" spans="1:10" ht="13.5" customHeight="1" thickBot="1">
      <c r="A69" s="99" t="s">
        <v>150</v>
      </c>
      <c r="B69" s="21"/>
      <c r="C69" s="21"/>
      <c r="D69" s="21"/>
      <c r="E69" s="21"/>
      <c r="F69" s="21"/>
      <c r="G69" s="21"/>
      <c r="H69" s="21"/>
      <c r="J69" s="21"/>
    </row>
    <row r="70" spans="1:10" ht="14.25" customHeight="1" thickBot="1">
      <c r="A70" s="100" t="s">
        <v>225</v>
      </c>
      <c r="B70" s="94" t="s">
        <v>186</v>
      </c>
      <c r="C70" s="94" t="s">
        <v>158</v>
      </c>
      <c r="D70" s="209" t="s">
        <v>241</v>
      </c>
      <c r="E70" s="209" t="s">
        <v>242</v>
      </c>
      <c r="F70" s="209" t="s">
        <v>243</v>
      </c>
      <c r="G70" s="209" t="s">
        <v>244</v>
      </c>
      <c r="H70" s="209" t="s">
        <v>245</v>
      </c>
      <c r="J70" s="21"/>
    </row>
    <row r="71" spans="1:10" ht="12" customHeight="1">
      <c r="A71" s="91">
        <v>6171</v>
      </c>
      <c r="B71" s="91">
        <v>2122</v>
      </c>
      <c r="C71" s="93" t="s">
        <v>406</v>
      </c>
      <c r="D71" s="67">
        <v>0</v>
      </c>
      <c r="E71" s="67">
        <v>2163.2</v>
      </c>
      <c r="F71" s="67">
        <v>2163.2</v>
      </c>
      <c r="G71" s="67">
        <v>0</v>
      </c>
      <c r="H71" s="67">
        <f>F71/E71%</f>
        <v>100</v>
      </c>
      <c r="J71" s="21"/>
    </row>
    <row r="72" spans="1:10" ht="54" customHeight="1">
      <c r="A72" s="713" t="s">
        <v>826</v>
      </c>
      <c r="B72" s="713"/>
      <c r="C72" s="713"/>
      <c r="D72" s="713"/>
      <c r="E72" s="713"/>
      <c r="F72" s="713"/>
      <c r="G72" s="713"/>
      <c r="H72" s="713"/>
      <c r="J72" s="21"/>
    </row>
    <row r="73" spans="1:10" ht="15" customHeight="1">
      <c r="A73" s="270"/>
      <c r="B73" s="270"/>
      <c r="C73" s="270"/>
      <c r="D73" s="270"/>
      <c r="E73" s="271"/>
      <c r="F73" s="271"/>
      <c r="G73" s="271"/>
      <c r="H73" s="271"/>
      <c r="J73" s="21"/>
    </row>
    <row r="74" spans="1:10" ht="12.75" customHeight="1" thickBot="1">
      <c r="A74" s="99" t="s">
        <v>150</v>
      </c>
      <c r="B74" s="21"/>
      <c r="C74" s="21"/>
      <c r="D74" s="21"/>
      <c r="E74" s="21"/>
      <c r="F74" s="21"/>
      <c r="G74" s="21"/>
      <c r="H74" s="21"/>
      <c r="J74" s="21"/>
    </row>
    <row r="75" spans="1:10" ht="12.75" customHeight="1" thickBot="1">
      <c r="A75" s="100" t="s">
        <v>225</v>
      </c>
      <c r="B75" s="94" t="s">
        <v>186</v>
      </c>
      <c r="C75" s="94" t="s">
        <v>158</v>
      </c>
      <c r="D75" s="209" t="s">
        <v>241</v>
      </c>
      <c r="E75" s="209" t="s">
        <v>242</v>
      </c>
      <c r="F75" s="209" t="s">
        <v>243</v>
      </c>
      <c r="G75" s="209" t="s">
        <v>244</v>
      </c>
      <c r="H75" s="209" t="s">
        <v>245</v>
      </c>
      <c r="J75" s="21"/>
    </row>
    <row r="76" spans="1:10" ht="12.75" customHeight="1">
      <c r="A76" s="91">
        <v>6171</v>
      </c>
      <c r="B76" s="91">
        <v>2324</v>
      </c>
      <c r="C76" s="93" t="s">
        <v>33</v>
      </c>
      <c r="D76" s="67">
        <v>0</v>
      </c>
      <c r="E76" s="67">
        <v>405.9</v>
      </c>
      <c r="F76" s="67">
        <v>659.87</v>
      </c>
      <c r="G76" s="67">
        <v>0</v>
      </c>
      <c r="H76" s="67">
        <f>F76/E76%</f>
        <v>162.56959842325696</v>
      </c>
      <c r="J76" s="21"/>
    </row>
    <row r="77" spans="1:10" ht="42" customHeight="1">
      <c r="A77" s="713" t="s">
        <v>750</v>
      </c>
      <c r="B77" s="713"/>
      <c r="C77" s="713"/>
      <c r="D77" s="713"/>
      <c r="E77" s="718"/>
      <c r="F77" s="718"/>
      <c r="G77" s="718"/>
      <c r="H77" s="718"/>
      <c r="J77" s="21"/>
    </row>
    <row r="78" spans="1:10" ht="12.75" customHeight="1">
      <c r="A78" s="270"/>
      <c r="B78" s="270"/>
      <c r="C78" s="270"/>
      <c r="D78" s="270"/>
      <c r="E78" s="271"/>
      <c r="F78" s="271"/>
      <c r="G78" s="271"/>
      <c r="H78" s="271"/>
      <c r="J78" s="21"/>
    </row>
    <row r="79" spans="1:10" ht="15" customHeight="1" thickBot="1">
      <c r="A79" s="43" t="s">
        <v>150</v>
      </c>
      <c r="B79" s="97"/>
      <c r="C79" s="23"/>
      <c r="D79" s="98"/>
      <c r="E79" s="98"/>
      <c r="F79" s="98"/>
      <c r="G79" s="21"/>
      <c r="H79" s="21"/>
      <c r="J79" s="21"/>
    </row>
    <row r="80" spans="1:10" ht="13.5" thickBot="1">
      <c r="A80" s="94" t="s">
        <v>225</v>
      </c>
      <c r="B80" s="415" t="s">
        <v>186</v>
      </c>
      <c r="C80" s="417" t="s">
        <v>158</v>
      </c>
      <c r="D80" s="209" t="s">
        <v>241</v>
      </c>
      <c r="E80" s="209" t="s">
        <v>242</v>
      </c>
      <c r="F80" s="209" t="s">
        <v>243</v>
      </c>
      <c r="G80" s="209" t="s">
        <v>244</v>
      </c>
      <c r="H80" s="209" t="s">
        <v>245</v>
      </c>
      <c r="J80" s="21"/>
    </row>
    <row r="81" spans="1:10" ht="26.25">
      <c r="A81" s="477" t="s">
        <v>412</v>
      </c>
      <c r="B81" s="90" t="s">
        <v>397</v>
      </c>
      <c r="C81" s="92" t="s">
        <v>398</v>
      </c>
      <c r="D81" s="67">
        <v>1900</v>
      </c>
      <c r="E81" s="67">
        <v>1986.1</v>
      </c>
      <c r="F81" s="67">
        <v>1468.66</v>
      </c>
      <c r="G81" s="67">
        <f>F81/D81%</f>
        <v>77.29789473684211</v>
      </c>
      <c r="H81" s="67">
        <f>F81/E81%</f>
        <v>73.94693117164292</v>
      </c>
      <c r="J81" s="21"/>
    </row>
    <row r="82" spans="1:10" ht="30" customHeight="1">
      <c r="A82" s="713" t="s">
        <v>756</v>
      </c>
      <c r="B82" s="713"/>
      <c r="C82" s="713"/>
      <c r="D82" s="713"/>
      <c r="E82" s="718"/>
      <c r="F82" s="718"/>
      <c r="G82" s="718"/>
      <c r="H82" s="718"/>
      <c r="J82" s="21"/>
    </row>
    <row r="83" spans="1:10" ht="7.5" customHeight="1" thickBot="1">
      <c r="A83" s="418"/>
      <c r="B83" s="418"/>
      <c r="C83" s="418"/>
      <c r="D83" s="418"/>
      <c r="E83" s="418"/>
      <c r="F83" s="418"/>
      <c r="G83" s="21"/>
      <c r="H83" s="21"/>
      <c r="J83" s="21"/>
    </row>
    <row r="84" spans="1:10" s="89" customFormat="1" ht="18.75" customHeight="1" thickBot="1">
      <c r="A84" s="260" t="s">
        <v>88</v>
      </c>
      <c r="B84" s="260"/>
      <c r="C84" s="419"/>
      <c r="D84" s="82">
        <f>D81+D46+D41+D35+D30+D25+D20+D15+D10+D5</f>
        <v>2903</v>
      </c>
      <c r="E84" s="82">
        <f>E81+E76+E71+E66+E61+E56+E46+E41+E35+E30+E25+E20+E15+E10+E5</f>
        <v>6704.2</v>
      </c>
      <c r="F84" s="82">
        <f>F81+F76+F71+F66+F61+F56+F46+F41+F35+F30+F25+F20+F15+F10+F5</f>
        <v>7612.740000000001</v>
      </c>
      <c r="G84" s="420">
        <f>F84/D84%</f>
        <v>262.2369962108164</v>
      </c>
      <c r="H84" s="421">
        <f>F84/E84%</f>
        <v>113.55180334715553</v>
      </c>
      <c r="J84" s="483"/>
    </row>
    <row r="85" spans="4:6" s="21" customFormat="1" ht="12.75">
      <c r="D85" s="101"/>
      <c r="E85" s="101"/>
      <c r="F85" s="101"/>
    </row>
    <row r="86" spans="4:10" ht="12.75">
      <c r="D86" s="21"/>
      <c r="E86" s="21"/>
      <c r="F86" s="21"/>
      <c r="J86" s="21"/>
    </row>
    <row r="87" spans="4:10" ht="12.75">
      <c r="D87" s="21"/>
      <c r="E87" s="21"/>
      <c r="F87" s="21"/>
      <c r="J87" s="21"/>
    </row>
    <row r="88" spans="4:10" ht="12.75">
      <c r="D88" s="21"/>
      <c r="E88" s="21"/>
      <c r="F88" s="21"/>
      <c r="J88" s="21"/>
    </row>
    <row r="89" spans="4:6" ht="12.75">
      <c r="D89" s="21"/>
      <c r="E89" s="21"/>
      <c r="F89" s="21"/>
    </row>
    <row r="90" spans="4:6" ht="12.75">
      <c r="D90" s="21"/>
      <c r="E90" s="21"/>
      <c r="F90" s="21"/>
    </row>
    <row r="91" spans="4:6" ht="12.75">
      <c r="D91" s="21"/>
      <c r="E91" s="21"/>
      <c r="F91" s="21"/>
    </row>
  </sheetData>
  <sheetProtection/>
  <mergeCells count="17">
    <mergeCell ref="A6:H6"/>
    <mergeCell ref="A11:D11"/>
    <mergeCell ref="A22:D22"/>
    <mergeCell ref="A26:H26"/>
    <mergeCell ref="A42:H42"/>
    <mergeCell ref="A16:H16"/>
    <mergeCell ref="A21:H21"/>
    <mergeCell ref="A82:H82"/>
    <mergeCell ref="A47:H47"/>
    <mergeCell ref="A36:H36"/>
    <mergeCell ref="A31:H31"/>
    <mergeCell ref="A57:H57"/>
    <mergeCell ref="A62:H62"/>
    <mergeCell ref="A77:H77"/>
    <mergeCell ref="A52:H52"/>
    <mergeCell ref="A67:H67"/>
    <mergeCell ref="A72:H72"/>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selection activeCell="B14" sqref="B14"/>
    </sheetView>
  </sheetViews>
  <sheetFormatPr defaultColWidth="9.00390625" defaultRowHeight="12.75"/>
  <cols>
    <col min="3" max="3" width="39.50390625" style="0" customWidth="1"/>
    <col min="4" max="4" width="14.375" style="0" customWidth="1"/>
    <col min="5" max="5" width="14.875" style="0" customWidth="1"/>
    <col min="6" max="6" width="19.875" style="0" customWidth="1"/>
  </cols>
  <sheetData>
    <row r="1" s="21" customFormat="1" ht="15">
      <c r="A1" s="85" t="s">
        <v>769</v>
      </c>
    </row>
    <row r="3" spans="1:3" ht="13.5" thickBot="1">
      <c r="A3" s="721" t="s">
        <v>150</v>
      </c>
      <c r="B3" s="722"/>
      <c r="C3" s="722"/>
    </row>
    <row r="4" spans="1:8" ht="13.5" thickBot="1">
      <c r="A4" s="5" t="s">
        <v>225</v>
      </c>
      <c r="B4" s="5" t="s">
        <v>186</v>
      </c>
      <c r="C4" s="5" t="s">
        <v>158</v>
      </c>
      <c r="D4" s="19" t="s">
        <v>241</v>
      </c>
      <c r="E4" s="19" t="s">
        <v>242</v>
      </c>
      <c r="F4" s="19" t="s">
        <v>243</v>
      </c>
      <c r="G4" s="209" t="s">
        <v>244</v>
      </c>
      <c r="H4" s="209" t="s">
        <v>245</v>
      </c>
    </row>
    <row r="5" spans="1:8" ht="12.75">
      <c r="A5" s="90">
        <v>6409</v>
      </c>
      <c r="B5" s="91">
        <v>3121</v>
      </c>
      <c r="C5" s="92" t="s">
        <v>30</v>
      </c>
      <c r="D5" s="88">
        <v>0</v>
      </c>
      <c r="E5" s="88">
        <v>0</v>
      </c>
      <c r="F5" s="88">
        <v>0</v>
      </c>
      <c r="G5" s="88">
        <v>0</v>
      </c>
      <c r="H5" s="88">
        <v>0</v>
      </c>
    </row>
    <row r="6" spans="1:4" ht="15.75" customHeight="1">
      <c r="A6" s="424" t="s">
        <v>770</v>
      </c>
      <c r="B6" s="424"/>
      <c r="C6" s="424"/>
      <c r="D6" s="424"/>
    </row>
    <row r="7" ht="13.5" thickBot="1"/>
    <row r="8" spans="1:8" s="89" customFormat="1" ht="18" customHeight="1" thickBot="1">
      <c r="A8" s="80" t="s">
        <v>31</v>
      </c>
      <c r="B8" s="80"/>
      <c r="C8" s="81"/>
      <c r="D8" s="82">
        <f>D5</f>
        <v>0</v>
      </c>
      <c r="E8" s="82">
        <f>E5</f>
        <v>0</v>
      </c>
      <c r="F8" s="82">
        <f>F5</f>
        <v>0</v>
      </c>
      <c r="G8" s="232">
        <v>0</v>
      </c>
      <c r="H8" s="233">
        <v>0</v>
      </c>
    </row>
    <row r="10" spans="4:6" ht="12.75">
      <c r="D10" s="21"/>
      <c r="E10" s="21"/>
      <c r="F10" s="21"/>
    </row>
    <row r="11" spans="4:6" ht="12.75">
      <c r="D11" s="21"/>
      <c r="E11" s="21"/>
      <c r="F11" s="21"/>
    </row>
    <row r="12" spans="4:6" ht="12.75">
      <c r="D12" s="21"/>
      <c r="E12" s="21"/>
      <c r="F12" s="21"/>
    </row>
    <row r="13" spans="4:6" ht="12.75">
      <c r="D13" s="21"/>
      <c r="E13" s="21"/>
      <c r="F13" s="21"/>
    </row>
  </sheetData>
  <sheetProtection/>
  <mergeCells count="1">
    <mergeCell ref="A3:C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PekarT</cp:lastModifiedBy>
  <cp:lastPrinted>2022-04-13T10:05:58Z</cp:lastPrinted>
  <dcterms:created xsi:type="dcterms:W3CDTF">2003-06-30T12:28:21Z</dcterms:created>
  <dcterms:modified xsi:type="dcterms:W3CDTF">2022-05-17T07:58:59Z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