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2"/>
  </bookViews>
  <sheets>
    <sheet name="SF+ZČ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<sst xmlns="http://schemas.openxmlformats.org/spreadsheetml/2006/main" count="180" uniqueCount="79">
  <si>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</si>
  <si>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</si>
  <si>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</si>
  <si>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</si>
  <si>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</si>
  <si>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</si>
  <si>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</si>
  <si>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</si>
  <si>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</si>
  <si>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</si>
  <si>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</si>
  <si>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</si>
  <si>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</si>
  <si>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Ostatní náklady-kolky,bank.popl.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</si>
  <si>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</si>
  <si>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</si>
  <si>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</si>
  <si>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</si>
  <si>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</si>
  <si>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</si>
  <si>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</si>
  <si>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</si>
  <si>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</si>
  <si>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</si>
  <si>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</si>
  <si>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</si>
  <si>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</si>
  <si>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</si>
  <si>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</si>
  <si>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</si>
  <si>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</si>
  <si>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</si>
  <si>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</si>
  <si>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</si>
  <si>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</si>
  <si>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</si>
  <si>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>Plán  Ikon 2012</t>
  </si>
  <si>
    <t xml:space="preserve">Plán   Poliklinika Hostinského </t>
  </si>
  <si>
    <t>Plán Poliklinika Janského</t>
  </si>
  <si>
    <t>IKON</t>
  </si>
  <si>
    <t>INTERGATE</t>
  </si>
  <si>
    <t>Plán  Intergate 2012</t>
  </si>
  <si>
    <t>BYTY</t>
  </si>
  <si>
    <t>NEBYTY</t>
  </si>
  <si>
    <t>POLIKLINIKY</t>
  </si>
  <si>
    <t>Plán      NEBytový fond</t>
  </si>
  <si>
    <t>%</t>
  </si>
  <si>
    <t>CELKEM SF</t>
  </si>
  <si>
    <t>Plnění BF</t>
  </si>
  <si>
    <t>Plán BF</t>
  </si>
  <si>
    <t>Celkem plán 2012 Centra</t>
  </si>
  <si>
    <t>Celkem plnění 2012 Centra</t>
  </si>
  <si>
    <t>ZČ MČ - ORJ 9100</t>
  </si>
  <si>
    <t>TC - ORJ 9500</t>
  </si>
  <si>
    <t>BYTY - ORJ 9600</t>
  </si>
  <si>
    <t>CELKEM ZČ MČ</t>
  </si>
  <si>
    <t>CELKEM ZČ</t>
  </si>
  <si>
    <t xml:space="preserve">CELKEM </t>
  </si>
  <si>
    <t>Tržby z prodeje majetku + prodej BJ</t>
  </si>
  <si>
    <t>ZČ MČ Praha 13</t>
  </si>
  <si>
    <t>SF celkem</t>
  </si>
  <si>
    <t>Náklady z odepsaných pohled.</t>
  </si>
  <si>
    <t>Tvorba a zúčtování opravných položek</t>
  </si>
  <si>
    <t>Tvorba a zúčtování opravných pol.</t>
  </si>
  <si>
    <t>12a</t>
  </si>
  <si>
    <t>Předpis daně - daň. povinnost</t>
  </si>
  <si>
    <t>Plán         (v tis. Kč)</t>
  </si>
  <si>
    <t>Plnění      (v tis. Kč)</t>
  </si>
  <si>
    <t>Plán            (v tis. Kč)</t>
  </si>
  <si>
    <t>Plán             (v tis. Kč)</t>
  </si>
  <si>
    <t>Plnění         (v tis. Kč)</t>
  </si>
  <si>
    <t>Plán               (v tis. Kč)</t>
  </si>
  <si>
    <t>Plnění             (v tis. Kč)</t>
  </si>
  <si>
    <t>Plán              (v tis. Kč)</t>
  </si>
  <si>
    <t>Plnění              (v tis. Kč)</t>
  </si>
  <si>
    <t>Plán           (v tis. Kč)</t>
  </si>
  <si>
    <t>Ostatní náklady-kolky,bank.popl., FO</t>
  </si>
  <si>
    <t>NBJ - ORJ 9400</t>
  </si>
  <si>
    <t>ZČ - NBJ, TC, BYTY     ORJ 9400 - 9600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</si>
</sst>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rgb="FFFF000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3" fontId="1" fillId="0" borderId="14" xfId="47" applyNumberFormat="1" applyFont="1" applyBorder="1">
      <alignment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Border="1" applyAlignment="1">
      <alignment horizontal="center" wrapText="1"/>
      <protection/>
    </xf>
    <xf numFmtId="49" fontId="1" fillId="0" borderId="11" xfId="47" applyNumberFormat="1" applyFont="1" applyBorder="1" applyAlignment="1">
      <alignment horizontal="center" wrapText="1"/>
      <protection/>
    </xf>
    <xf numFmtId="49" fontId="1" fillId="0" borderId="17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5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49" fontId="1" fillId="33" borderId="16" xfId="47" applyNumberFormat="1" applyFont="1" applyFill="1" applyBorder="1" applyAlignment="1">
      <alignment horizontal="center" wrapText="1"/>
      <protection/>
    </xf>
    <xf numFmtId="3" fontId="1" fillId="34" borderId="0" xfId="50" applyNumberFormat="1" applyFont="1" applyFill="1" applyBorder="1" applyAlignment="1">
      <alignment/>
    </xf>
    <xf numFmtId="49" fontId="1" fillId="34" borderId="16" xfId="47" applyNumberFormat="1" applyFont="1" applyFill="1" applyBorder="1" applyAlignment="1">
      <alignment horizontal="center" wrapText="1"/>
      <protection/>
    </xf>
    <xf numFmtId="49" fontId="1" fillId="34" borderId="11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7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5" xfId="47" applyNumberFormat="1" applyFont="1" applyFill="1" applyBorder="1" applyAlignment="1">
      <alignment horizontal="center" wrapText="1"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5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14" xfId="47" applyFont="1" applyFill="1" applyBorder="1">
      <alignment/>
      <protection/>
    </xf>
    <xf numFmtId="0" fontId="1" fillId="0" borderId="26" xfId="47" applyFont="1" applyBorder="1" applyAlignment="1">
      <alignment horizontal="center"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186" fontId="1" fillId="36" borderId="28" xfId="47" applyNumberFormat="1" applyFont="1" applyFill="1" applyBorder="1" applyProtection="1">
      <alignment/>
      <protection/>
    </xf>
    <xf numFmtId="186" fontId="1" fillId="36" borderId="10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186" fontId="0" fillId="0" borderId="31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49" fontId="1" fillId="0" borderId="35" xfId="47" applyNumberFormat="1" applyFont="1" applyBorder="1" applyAlignment="1">
      <alignment horizontal="center" vertical="center" wrapText="1"/>
      <protection/>
    </xf>
    <xf numFmtId="0" fontId="7" fillId="0" borderId="0" xfId="47" applyFont="1" applyFill="1" applyBorder="1" applyAlignment="1">
      <alignment/>
      <protection/>
    </xf>
    <xf numFmtId="0" fontId="3" fillId="0" borderId="36" xfId="47" applyFont="1" applyFill="1" applyBorder="1">
      <alignment/>
      <protection/>
    </xf>
    <xf numFmtId="0" fontId="3" fillId="0" borderId="36" xfId="47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186" fontId="0" fillId="0" borderId="38" xfId="47" applyNumberFormat="1" applyFont="1" applyFill="1" applyBorder="1" applyProtection="1">
      <alignment/>
      <protection/>
    </xf>
    <xf numFmtId="186" fontId="0" fillId="0" borderId="39" xfId="47" applyNumberFormat="1" applyFont="1" applyFill="1" applyBorder="1" applyProtection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0" fontId="0" fillId="0" borderId="0" xfId="47" applyFont="1" applyProtection="1">
      <alignment/>
      <protection hidden="1"/>
    </xf>
    <xf numFmtId="0" fontId="8" fillId="0" borderId="0" xfId="47" applyFont="1" applyAlignment="1">
      <alignment horizontal="center"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3" fontId="0" fillId="33" borderId="40" xfId="47" applyNumberFormat="1" applyFont="1" applyFill="1" applyBorder="1">
      <alignment/>
      <protection/>
    </xf>
    <xf numFmtId="3" fontId="0" fillId="34" borderId="4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186" fontId="0" fillId="0" borderId="28" xfId="47" applyNumberFormat="1" applyFont="1" applyFill="1" applyBorder="1" applyProtection="1">
      <alignment/>
      <protection/>
    </xf>
    <xf numFmtId="4" fontId="1" fillId="33" borderId="43" xfId="47" applyNumberFormat="1" applyFont="1" applyFill="1" applyBorder="1">
      <alignment/>
      <protection/>
    </xf>
    <xf numFmtId="4" fontId="0" fillId="33" borderId="44" xfId="47" applyNumberFormat="1" applyFont="1" applyFill="1" applyBorder="1">
      <alignment/>
      <protection/>
    </xf>
    <xf numFmtId="4" fontId="0" fillId="33" borderId="45" xfId="47" applyNumberFormat="1" applyFont="1" applyFill="1" applyBorder="1">
      <alignment/>
      <protection/>
    </xf>
    <xf numFmtId="4" fontId="0" fillId="33" borderId="46" xfId="47" applyNumberFormat="1" applyFont="1" applyFill="1" applyBorder="1">
      <alignment/>
      <protection/>
    </xf>
    <xf numFmtId="4" fontId="1" fillId="34" borderId="43" xfId="47" applyNumberFormat="1" applyFont="1" applyFill="1" applyBorder="1">
      <alignment/>
      <protection/>
    </xf>
    <xf numFmtId="4" fontId="0" fillId="33" borderId="47" xfId="47" applyNumberFormat="1" applyFont="1" applyFill="1" applyBorder="1">
      <alignment/>
      <protection/>
    </xf>
    <xf numFmtId="4" fontId="0" fillId="34" borderId="44" xfId="47" applyNumberFormat="1" applyFont="1" applyFill="1" applyBorder="1">
      <alignment/>
      <protection/>
    </xf>
    <xf numFmtId="4" fontId="0" fillId="34" borderId="46" xfId="47" applyNumberFormat="1" applyFont="1" applyFill="1" applyBorder="1">
      <alignment/>
      <protection/>
    </xf>
    <xf numFmtId="4" fontId="1" fillId="35" borderId="43" xfId="47" applyNumberFormat="1" applyFont="1" applyFill="1" applyBorder="1">
      <alignment/>
      <protection/>
    </xf>
    <xf numFmtId="4" fontId="0" fillId="35" borderId="48" xfId="47" applyNumberFormat="1" applyFont="1" applyFill="1" applyBorder="1">
      <alignment/>
      <protection/>
    </xf>
    <xf numFmtId="4" fontId="0" fillId="35" borderId="46" xfId="47" applyNumberFormat="1" applyFont="1" applyFill="1" applyBorder="1">
      <alignment/>
      <protection/>
    </xf>
    <xf numFmtId="4" fontId="1" fillId="37" borderId="49" xfId="47" applyNumberFormat="1" applyFont="1" applyFill="1" applyBorder="1">
      <alignment/>
      <protection/>
    </xf>
    <xf numFmtId="4" fontId="0" fillId="36" borderId="0" xfId="47" applyNumberFormat="1" applyFont="1" applyFill="1" applyBorder="1">
      <alignment/>
      <protection/>
    </xf>
    <xf numFmtId="4" fontId="1" fillId="37" borderId="43" xfId="47" applyNumberFormat="1" applyFont="1" applyFill="1" applyBorder="1">
      <alignment/>
      <protection/>
    </xf>
    <xf numFmtId="4" fontId="0" fillId="33" borderId="50" xfId="47" applyNumberFormat="1" applyFont="1" applyFill="1" applyBorder="1">
      <alignment/>
      <protection/>
    </xf>
    <xf numFmtId="4" fontId="0" fillId="0" borderId="50" xfId="47" applyNumberFormat="1" applyFont="1" applyFill="1" applyBorder="1">
      <alignment/>
      <protection/>
    </xf>
    <xf numFmtId="4" fontId="0" fillId="34" borderId="50" xfId="47" applyNumberFormat="1" applyFont="1" applyFill="1" applyBorder="1">
      <alignment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4" fontId="0" fillId="0" borderId="13" xfId="47" applyNumberFormat="1" applyFont="1" applyFill="1" applyBorder="1">
      <alignment/>
      <protection/>
    </xf>
    <xf numFmtId="4" fontId="0" fillId="36" borderId="52" xfId="47" applyNumberFormat="1" applyFont="1" applyFill="1" applyBorder="1" applyProtection="1">
      <alignment/>
      <protection/>
    </xf>
    <xf numFmtId="4" fontId="0" fillId="36" borderId="53" xfId="47" applyNumberFormat="1" applyFont="1" applyFill="1" applyBorder="1" applyProtection="1">
      <alignment/>
      <protection/>
    </xf>
    <xf numFmtId="0" fontId="1" fillId="0" borderId="54" xfId="47" applyFont="1" applyBorder="1" applyAlignment="1">
      <alignment horizontal="center" vertical="center" wrapText="1"/>
      <protection/>
    </xf>
    <xf numFmtId="0" fontId="1" fillId="0" borderId="55" xfId="47" applyFont="1" applyBorder="1" applyAlignment="1">
      <alignment horizontal="center" vertical="center" wrapText="1"/>
      <protection/>
    </xf>
    <xf numFmtId="4" fontId="0" fillId="34" borderId="26" xfId="47" applyNumberFormat="1" applyFont="1" applyFill="1" applyBorder="1" applyProtection="1">
      <alignment/>
      <protection/>
    </xf>
    <xf numFmtId="4" fontId="0" fillId="34" borderId="56" xfId="47" applyNumberFormat="1" applyFont="1" applyFill="1" applyBorder="1" applyProtection="1">
      <alignment/>
      <protection/>
    </xf>
    <xf numFmtId="4" fontId="0" fillId="34" borderId="27" xfId="47" applyNumberFormat="1" applyFont="1" applyFill="1" applyBorder="1" applyProtection="1">
      <alignment/>
      <protection/>
    </xf>
    <xf numFmtId="3" fontId="3" fillId="33" borderId="57" xfId="47" applyNumberFormat="1" applyFill="1" applyBorder="1">
      <alignment/>
      <protection/>
    </xf>
    <xf numFmtId="3" fontId="3" fillId="33" borderId="58" xfId="47" applyNumberFormat="1" applyFill="1" applyBorder="1">
      <alignment/>
      <protection/>
    </xf>
    <xf numFmtId="3" fontId="3" fillId="33" borderId="59" xfId="47" applyNumberFormat="1" applyFill="1" applyBorder="1">
      <alignment/>
      <protection/>
    </xf>
    <xf numFmtId="4" fontId="3" fillId="34" borderId="60" xfId="47" applyNumberFormat="1" applyFill="1" applyBorder="1">
      <alignment/>
      <protection/>
    </xf>
    <xf numFmtId="0" fontId="1" fillId="36" borderId="18" xfId="47" applyFont="1" applyFill="1" applyBorder="1" applyAlignment="1">
      <alignment horizontal="center"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0" fontId="6" fillId="0" borderId="0" xfId="47" applyFont="1">
      <alignment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 horizontal="left" vertical="center"/>
      <protection/>
    </xf>
    <xf numFmtId="186" fontId="0" fillId="0" borderId="31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>
      <alignment/>
      <protection/>
    </xf>
    <xf numFmtId="0" fontId="0" fillId="0" borderId="21" xfId="47" applyFont="1" applyBorder="1" applyAlignment="1">
      <alignment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/>
      <protection/>
    </xf>
    <xf numFmtId="0" fontId="0" fillId="0" borderId="27" xfId="47" applyFont="1" applyBorder="1">
      <alignment/>
      <protection/>
    </xf>
    <xf numFmtId="0" fontId="1" fillId="0" borderId="25" xfId="47" applyFont="1" applyBorder="1" applyAlignment="1">
      <alignment horizontal="center"/>
      <protection/>
    </xf>
    <xf numFmtId="0" fontId="0" fillId="0" borderId="61" xfId="47" applyFont="1" applyBorder="1">
      <alignment/>
      <protection/>
    </xf>
    <xf numFmtId="0" fontId="1" fillId="36" borderId="14" xfId="47" applyFont="1" applyFill="1" applyBorder="1">
      <alignment/>
      <protection/>
    </xf>
    <xf numFmtId="0" fontId="0" fillId="0" borderId="36" xfId="47" applyFont="1" applyBorder="1">
      <alignment/>
      <protection/>
    </xf>
    <xf numFmtId="0" fontId="0" fillId="0" borderId="36" xfId="47" applyFont="1" applyFill="1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0" fontId="0" fillId="0" borderId="13" xfId="47" applyFont="1" applyBorder="1">
      <alignment/>
      <protection/>
    </xf>
    <xf numFmtId="4" fontId="0" fillId="0" borderId="13" xfId="47" applyNumberFormat="1" applyFont="1" applyFill="1" applyBorder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4" fontId="0" fillId="38" borderId="50" xfId="47" applyNumberFormat="1" applyFont="1" applyFill="1" applyBorder="1">
      <alignment/>
      <protection/>
    </xf>
    <xf numFmtId="0" fontId="0" fillId="0" borderId="12" xfId="47" applyFont="1" applyBorder="1" applyAlignment="1">
      <alignment horizontal="left" vertical="center"/>
      <protection/>
    </xf>
    <xf numFmtId="0" fontId="3" fillId="0" borderId="62" xfId="47" applyFont="1" applyBorder="1">
      <alignment/>
      <protection/>
    </xf>
    <xf numFmtId="0" fontId="1" fillId="36" borderId="10" xfId="47" applyFont="1" applyFill="1" applyBorder="1">
      <alignment/>
      <protection/>
    </xf>
    <xf numFmtId="0" fontId="3" fillId="0" borderId="63" xfId="47" applyFont="1" applyBorder="1">
      <alignment/>
      <protection/>
    </xf>
    <xf numFmtId="4" fontId="0" fillId="36" borderId="26" xfId="47" applyNumberFormat="1" applyFont="1" applyFill="1" applyBorder="1" applyProtection="1">
      <alignment/>
      <protection/>
    </xf>
    <xf numFmtId="4" fontId="0" fillId="36" borderId="64" xfId="47" applyNumberFormat="1" applyFont="1" applyFill="1" applyBorder="1" applyProtection="1">
      <alignment/>
      <protection/>
    </xf>
    <xf numFmtId="4" fontId="0" fillId="36" borderId="51" xfId="47" applyNumberFormat="1" applyFont="1" applyFill="1" applyBorder="1" applyProtection="1">
      <alignment/>
      <protection/>
    </xf>
    <xf numFmtId="4" fontId="0" fillId="36" borderId="12" xfId="47" applyNumberFormat="1" applyFont="1" applyFill="1" applyBorder="1" applyProtection="1">
      <alignment/>
      <protection/>
    </xf>
    <xf numFmtId="4" fontId="0" fillId="38" borderId="51" xfId="47" applyNumberFormat="1" applyFont="1" applyFill="1" applyBorder="1" applyProtection="1">
      <alignment/>
      <protection/>
    </xf>
    <xf numFmtId="4" fontId="1" fillId="33" borderId="13" xfId="47" applyNumberFormat="1" applyFont="1" applyFill="1" applyBorder="1">
      <alignment/>
      <protection/>
    </xf>
    <xf numFmtId="4" fontId="44" fillId="34" borderId="43" xfId="47" applyNumberFormat="1" applyFont="1" applyFill="1" applyBorder="1">
      <alignment/>
      <protection/>
    </xf>
    <xf numFmtId="4" fontId="1" fillId="36" borderId="37" xfId="47" applyNumberFormat="1" applyFont="1" applyFill="1" applyBorder="1" applyProtection="1">
      <alignment/>
      <protection/>
    </xf>
    <xf numFmtId="4" fontId="0" fillId="36" borderId="65" xfId="47" applyNumberFormat="1" applyFont="1" applyFill="1" applyBorder="1" applyProtection="1">
      <alignment/>
      <protection/>
    </xf>
    <xf numFmtId="4" fontId="0" fillId="38" borderId="64" xfId="47" applyNumberFormat="1" applyFont="1" applyFill="1" applyBorder="1" applyProtection="1">
      <alignment/>
      <protection/>
    </xf>
    <xf numFmtId="4" fontId="0" fillId="38" borderId="12" xfId="47" applyNumberFormat="1" applyFont="1" applyFill="1" applyBorder="1" applyProtection="1">
      <alignment/>
      <protection/>
    </xf>
    <xf numFmtId="0" fontId="1" fillId="0" borderId="0" xfId="47" applyFont="1" applyAlignment="1">
      <alignment/>
      <protection/>
    </xf>
    <xf numFmtId="0" fontId="1" fillId="39" borderId="0" xfId="47" applyFont="1" applyFill="1" applyAlignment="1">
      <alignment/>
      <protection/>
    </xf>
    <xf numFmtId="4" fontId="0" fillId="0" borderId="66" xfId="47" applyNumberFormat="1" applyFont="1" applyFill="1" applyBorder="1">
      <alignment/>
      <protection/>
    </xf>
    <xf numFmtId="4" fontId="0" fillId="0" borderId="37" xfId="47" applyNumberFormat="1" applyFont="1" applyFill="1" applyBorder="1">
      <alignment/>
      <protection/>
    </xf>
    <xf numFmtId="4" fontId="1" fillId="0" borderId="12" xfId="47" applyNumberFormat="1" applyFont="1" applyBorder="1">
      <alignment/>
      <protection/>
    </xf>
    <xf numFmtId="0" fontId="1" fillId="40" borderId="18" xfId="47" applyFont="1" applyFill="1" applyBorder="1" applyAlignment="1">
      <alignment horizontal="center"/>
      <protection/>
    </xf>
    <xf numFmtId="0" fontId="1" fillId="40" borderId="67" xfId="47" applyFont="1" applyFill="1" applyBorder="1" applyAlignment="1">
      <alignment horizontal="center"/>
      <protection/>
    </xf>
    <xf numFmtId="0" fontId="0" fillId="40" borderId="28" xfId="0" applyFill="1" applyBorder="1" applyAlignment="1">
      <alignment horizontal="center"/>
    </xf>
    <xf numFmtId="0" fontId="1" fillId="41" borderId="18" xfId="47" applyFont="1" applyFill="1" applyBorder="1" applyAlignment="1">
      <alignment horizontal="center"/>
      <protection/>
    </xf>
    <xf numFmtId="0" fontId="1" fillId="41" borderId="67" xfId="47" applyFont="1" applyFill="1" applyBorder="1" applyAlignment="1">
      <alignment horizontal="center"/>
      <protection/>
    </xf>
    <xf numFmtId="0" fontId="0" fillId="41" borderId="28" xfId="0" applyFill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" fillId="0" borderId="67" xfId="47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1" fillId="41" borderId="18" xfId="47" applyFont="1" applyFill="1" applyBorder="1" applyAlignment="1">
      <alignment horizontal="center" vertical="center"/>
      <protection/>
    </xf>
    <xf numFmtId="0" fontId="1" fillId="41" borderId="67" xfId="47" applyFont="1" applyFill="1" applyBorder="1" applyAlignment="1">
      <alignment horizontal="center" vertical="center"/>
      <protection/>
    </xf>
    <xf numFmtId="0" fontId="0" fillId="41" borderId="28" xfId="0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/>
    </xf>
    <xf numFmtId="0" fontId="1" fillId="41" borderId="18" xfId="47" applyFont="1" applyFill="1" applyBorder="1" applyAlignment="1">
      <alignment horizontal="center" wrapText="1"/>
      <protection/>
    </xf>
    <xf numFmtId="0" fontId="1" fillId="41" borderId="67" xfId="47" applyFont="1" applyFill="1" applyBorder="1" applyAlignment="1">
      <alignment horizontal="center" wrapText="1"/>
      <protection/>
    </xf>
    <xf numFmtId="0" fontId="0" fillId="41" borderId="28" xfId="0" applyFont="1" applyFill="1" applyBorder="1" applyAlignment="1">
      <alignment horizontal="center" wrapText="1"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" fillId="34" borderId="18" xfId="47" applyFont="1" applyFill="1" applyBorder="1" applyAlignment="1">
      <alignment horizontal="center"/>
      <protection/>
    </xf>
    <xf numFmtId="0" fontId="1" fillId="34" borderId="67" xfId="47" applyFont="1" applyFill="1" applyBorder="1" applyAlignment="1">
      <alignment horizontal="center"/>
      <protection/>
    </xf>
    <xf numFmtId="0" fontId="0" fillId="34" borderId="28" xfId="0" applyFill="1" applyBorder="1" applyAlignment="1">
      <alignment horizontal="center"/>
    </xf>
    <xf numFmtId="0" fontId="1" fillId="0" borderId="28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67" xfId="47" applyFont="1" applyFill="1" applyBorder="1" applyAlignment="1">
      <alignment horizontal="center"/>
      <protection/>
    </xf>
    <xf numFmtId="0" fontId="0" fillId="36" borderId="28" xfId="0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O39" sqref="O39"/>
    </sheetView>
  </sheetViews>
  <sheetFormatPr defaultColWidth="9.00390625" defaultRowHeight="12.75"/>
  <cols>
    <col min="1" max="1" width="3.75390625" style="1" customWidth="1"/>
    <col min="2" max="2" width="34.375" style="1" customWidth="1"/>
    <col min="3" max="3" width="11.25390625" style="1" customWidth="1"/>
    <col min="4" max="4" width="11.375" style="1" customWidth="1"/>
    <col min="5" max="5" width="7.125" style="1" customWidth="1"/>
    <col min="6" max="6" width="11.875" style="1" customWidth="1"/>
    <col min="7" max="7" width="11.125" style="1" customWidth="1"/>
    <col min="8" max="8" width="7.125" style="1" customWidth="1"/>
    <col min="9" max="9" width="12.125" style="1" customWidth="1"/>
    <col min="10" max="10" width="12.875" style="1" customWidth="1"/>
    <col min="11" max="11" width="8.125" style="1" customWidth="1"/>
    <col min="12" max="16384" width="9.125" style="1" customWidth="1"/>
  </cols>
  <sheetData>
    <row r="1" spans="1:11" s="2" customFormat="1" ht="54.7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3:11" ht="19.5" customHeight="1" thickBot="1">
      <c r="C2" s="174" t="s">
        <v>47</v>
      </c>
      <c r="D2" s="175"/>
      <c r="E2" s="176"/>
      <c r="F2" s="177" t="s">
        <v>55</v>
      </c>
      <c r="G2" s="178"/>
      <c r="H2" s="179"/>
      <c r="I2" s="180" t="s">
        <v>57</v>
      </c>
      <c r="J2" s="181"/>
      <c r="K2" s="182"/>
    </row>
    <row r="3" spans="1:11" ht="39.75" customHeight="1" thickBot="1">
      <c r="A3" s="4"/>
      <c r="B3" s="5"/>
      <c r="C3" s="105" t="s">
        <v>69</v>
      </c>
      <c r="D3" s="106" t="s">
        <v>70</v>
      </c>
      <c r="E3" s="42" t="s">
        <v>46</v>
      </c>
      <c r="F3" s="105" t="s">
        <v>71</v>
      </c>
      <c r="G3" s="106" t="s">
        <v>70</v>
      </c>
      <c r="H3" s="43" t="s">
        <v>46</v>
      </c>
      <c r="I3" s="105" t="s">
        <v>71</v>
      </c>
      <c r="J3" s="106" t="s">
        <v>72</v>
      </c>
      <c r="K3" s="44" t="s">
        <v>46</v>
      </c>
    </row>
    <row r="4" spans="1:11" ht="13.5" thickBot="1">
      <c r="A4" s="36">
        <v>1</v>
      </c>
      <c r="B4" s="52" t="s">
        <v>0</v>
      </c>
      <c r="C4" s="98">
        <f>SUM(C5:C16)</f>
        <v>32718</v>
      </c>
      <c r="D4" s="99">
        <f>SUM(D5:D16)</f>
        <v>35221.89</v>
      </c>
      <c r="E4" s="53">
        <f>D4/C4%</f>
        <v>107.65294333394462</v>
      </c>
      <c r="F4" s="98">
        <f>SUM(F5:F16)</f>
        <v>25266</v>
      </c>
      <c r="G4" s="99">
        <f>SUM(G5:G16)</f>
        <v>21515.89</v>
      </c>
      <c r="H4" s="54">
        <f>G4/F4%</f>
        <v>85.15748436634212</v>
      </c>
      <c r="I4" s="98">
        <f>SUM(I5:I16)</f>
        <v>57984</v>
      </c>
      <c r="J4" s="99">
        <f>SUM(J5:J16)</f>
        <v>56737.780000000006</v>
      </c>
      <c r="K4" s="54">
        <f>J4/I4%</f>
        <v>97.85075193156733</v>
      </c>
    </row>
    <row r="5" spans="1:11" ht="12.75">
      <c r="A5" s="50">
        <v>2</v>
      </c>
      <c r="B5" s="51" t="s">
        <v>1</v>
      </c>
      <c r="C5" s="107">
        <f>SF!L6</f>
        <v>4757</v>
      </c>
      <c r="D5" s="108">
        <f>SF!M6</f>
        <v>5297.969999999999</v>
      </c>
      <c r="E5" s="66">
        <f>D5/C5%</f>
        <v>111.3720832457431</v>
      </c>
      <c r="F5" s="107">
        <f>ZČ!R5</f>
        <v>930</v>
      </c>
      <c r="G5" s="109">
        <f>ZČ!S5</f>
        <v>819.55</v>
      </c>
      <c r="H5" s="58">
        <f aca="true" t="shared" si="0" ref="H5:H36">G5/F5%</f>
        <v>88.12365591397848</v>
      </c>
      <c r="I5" s="103">
        <f>C5+F5</f>
        <v>5687</v>
      </c>
      <c r="J5" s="104">
        <f>D5+G5</f>
        <v>6117.5199999999995</v>
      </c>
      <c r="K5" s="56">
        <f>J5/I5%</f>
        <v>107.57024793388429</v>
      </c>
    </row>
    <row r="6" spans="1:11" ht="12.75">
      <c r="A6" s="38">
        <v>3</v>
      </c>
      <c r="B6" s="40" t="s">
        <v>2</v>
      </c>
      <c r="C6" s="107">
        <f>SF!L7</f>
        <v>27363</v>
      </c>
      <c r="D6" s="109">
        <f>SF!M7</f>
        <v>29502.22</v>
      </c>
      <c r="E6" s="58">
        <f aca="true" t="shared" si="1" ref="E6:E40">D6/C6%</f>
        <v>107.81792932061543</v>
      </c>
      <c r="F6" s="107">
        <f>ZČ!R6</f>
        <v>12500</v>
      </c>
      <c r="G6" s="109">
        <f>ZČ!S6</f>
        <v>11582.9</v>
      </c>
      <c r="H6" s="58">
        <f t="shared" si="0"/>
        <v>92.6632</v>
      </c>
      <c r="I6" s="103">
        <f aca="true" t="shared" si="2" ref="I6:I15">C6+F6</f>
        <v>39863</v>
      </c>
      <c r="J6" s="104">
        <f aca="true" t="shared" si="3" ref="J6:J15">D6+G6</f>
        <v>41085.12</v>
      </c>
      <c r="K6" s="58">
        <f aca="true" t="shared" si="4" ref="K6:K38">J6/I6%</f>
        <v>103.06580036625444</v>
      </c>
    </row>
    <row r="7" spans="1:11" ht="12.75">
      <c r="A7" s="38">
        <v>4</v>
      </c>
      <c r="B7" s="40" t="s">
        <v>24</v>
      </c>
      <c r="C7" s="107">
        <f>SF!L8</f>
        <v>0</v>
      </c>
      <c r="D7" s="109">
        <f>SF!M8</f>
        <v>0</v>
      </c>
      <c r="E7" s="58">
        <v>0</v>
      </c>
      <c r="F7" s="107">
        <f>ZČ!R7</f>
        <v>6200</v>
      </c>
      <c r="G7" s="109">
        <f>ZČ!S7</f>
        <v>6118.33</v>
      </c>
      <c r="H7" s="58">
        <f t="shared" si="0"/>
        <v>98.68274193548388</v>
      </c>
      <c r="I7" s="103">
        <f t="shared" si="2"/>
        <v>6200</v>
      </c>
      <c r="J7" s="104">
        <f t="shared" si="3"/>
        <v>6118.33</v>
      </c>
      <c r="K7" s="58">
        <f t="shared" si="4"/>
        <v>98.68274193548388</v>
      </c>
    </row>
    <row r="8" spans="1:11" ht="12.75">
      <c r="A8" s="38">
        <v>5</v>
      </c>
      <c r="B8" s="40" t="s">
        <v>31</v>
      </c>
      <c r="C8" s="107">
        <f>SF!L9</f>
        <v>0</v>
      </c>
      <c r="D8" s="109">
        <f>SF!M9</f>
        <v>0</v>
      </c>
      <c r="E8" s="58">
        <v>0</v>
      </c>
      <c r="F8" s="107">
        <f>ZČ!R8</f>
        <v>374</v>
      </c>
      <c r="G8" s="109">
        <f>ZČ!S8</f>
        <v>369.47</v>
      </c>
      <c r="H8" s="58">
        <f t="shared" si="0"/>
        <v>98.78877005347594</v>
      </c>
      <c r="I8" s="103">
        <f t="shared" si="2"/>
        <v>374</v>
      </c>
      <c r="J8" s="104">
        <f t="shared" si="3"/>
        <v>369.47</v>
      </c>
      <c r="K8" s="58">
        <f t="shared" si="4"/>
        <v>98.78877005347594</v>
      </c>
    </row>
    <row r="9" spans="1:11" ht="12.75">
      <c r="A9" s="38">
        <v>6</v>
      </c>
      <c r="B9" s="40" t="s">
        <v>3</v>
      </c>
      <c r="C9" s="107">
        <f>SF!L10</f>
        <v>20</v>
      </c>
      <c r="D9" s="109">
        <f>SF!M10</f>
        <v>21.479999999999997</v>
      </c>
      <c r="E9" s="58">
        <f t="shared" si="1"/>
        <v>107.39999999999998</v>
      </c>
      <c r="F9" s="107">
        <f>ZČ!R9</f>
        <v>1042</v>
      </c>
      <c r="G9" s="109">
        <f>ZČ!S9</f>
        <v>961.63</v>
      </c>
      <c r="H9" s="58">
        <f t="shared" si="0"/>
        <v>92.2869481765835</v>
      </c>
      <c r="I9" s="103">
        <f t="shared" si="2"/>
        <v>1062</v>
      </c>
      <c r="J9" s="104">
        <f t="shared" si="3"/>
        <v>983.11</v>
      </c>
      <c r="K9" s="58">
        <f t="shared" si="4"/>
        <v>92.57156308851225</v>
      </c>
    </row>
    <row r="10" spans="1:11" ht="12.75">
      <c r="A10" s="38">
        <v>7</v>
      </c>
      <c r="B10" s="40" t="s">
        <v>4</v>
      </c>
      <c r="C10" s="107">
        <f>SF!L11</f>
        <v>553</v>
      </c>
      <c r="D10" s="109">
        <f>SF!M11</f>
        <v>271.95000000000005</v>
      </c>
      <c r="E10" s="58">
        <f t="shared" si="1"/>
        <v>49.17721518987342</v>
      </c>
      <c r="F10" s="107">
        <f>ZČ!R10</f>
        <v>1505</v>
      </c>
      <c r="G10" s="109">
        <f>ZČ!S10</f>
        <v>1475.5800000000002</v>
      </c>
      <c r="H10" s="58">
        <f t="shared" si="0"/>
        <v>98.0451827242525</v>
      </c>
      <c r="I10" s="103">
        <f t="shared" si="2"/>
        <v>2058</v>
      </c>
      <c r="J10" s="104">
        <f t="shared" si="3"/>
        <v>1747.5300000000002</v>
      </c>
      <c r="K10" s="58">
        <f t="shared" si="4"/>
        <v>84.91399416909623</v>
      </c>
    </row>
    <row r="11" spans="1:11" ht="12.75">
      <c r="A11" s="39">
        <v>8</v>
      </c>
      <c r="B11" s="40" t="s">
        <v>58</v>
      </c>
      <c r="C11" s="107">
        <f>SF!L12</f>
        <v>0</v>
      </c>
      <c r="D11" s="109">
        <f>SF!M12</f>
        <v>0</v>
      </c>
      <c r="E11" s="58">
        <v>0</v>
      </c>
      <c r="F11" s="107">
        <f>ZČ!R11</f>
        <v>225</v>
      </c>
      <c r="G11" s="109">
        <f>ZČ!S11</f>
        <v>224.6</v>
      </c>
      <c r="H11" s="58">
        <f t="shared" si="0"/>
        <v>99.82222222222222</v>
      </c>
      <c r="I11" s="103">
        <f t="shared" si="2"/>
        <v>225</v>
      </c>
      <c r="J11" s="104">
        <f t="shared" si="3"/>
        <v>224.6</v>
      </c>
      <c r="K11" s="58">
        <f t="shared" si="4"/>
        <v>99.82222222222222</v>
      </c>
    </row>
    <row r="12" spans="1:11" ht="12.75">
      <c r="A12" s="39">
        <v>9</v>
      </c>
      <c r="B12" s="40" t="s">
        <v>25</v>
      </c>
      <c r="C12" s="107">
        <f>SF!L13</f>
        <v>0</v>
      </c>
      <c r="D12" s="109">
        <f>SF!M13</f>
        <v>0</v>
      </c>
      <c r="E12" s="58">
        <v>0</v>
      </c>
      <c r="F12" s="107">
        <f>ZČ!R12</f>
        <v>1175</v>
      </c>
      <c r="G12" s="109">
        <f>ZČ!S12</f>
        <v>1098.51</v>
      </c>
      <c r="H12" s="58">
        <f t="shared" si="0"/>
        <v>93.49021276595745</v>
      </c>
      <c r="I12" s="103">
        <f t="shared" si="2"/>
        <v>1175</v>
      </c>
      <c r="J12" s="104">
        <f t="shared" si="3"/>
        <v>1098.51</v>
      </c>
      <c r="K12" s="58">
        <f t="shared" si="4"/>
        <v>93.49021276595745</v>
      </c>
    </row>
    <row r="13" spans="1:11" ht="12.75">
      <c r="A13" s="39">
        <v>10</v>
      </c>
      <c r="B13" s="40" t="s">
        <v>26</v>
      </c>
      <c r="C13" s="107">
        <f>SF!L14</f>
        <v>0</v>
      </c>
      <c r="D13" s="109">
        <f>SF!M14</f>
        <v>0</v>
      </c>
      <c r="E13" s="58">
        <v>0</v>
      </c>
      <c r="F13" s="107">
        <f>ZČ!R13</f>
        <v>1300</v>
      </c>
      <c r="G13" s="109">
        <f>ZČ!S13</f>
        <v>1290.71</v>
      </c>
      <c r="H13" s="58">
        <f t="shared" si="0"/>
        <v>99.28538461538461</v>
      </c>
      <c r="I13" s="103">
        <f t="shared" si="2"/>
        <v>1300</v>
      </c>
      <c r="J13" s="104">
        <f t="shared" si="3"/>
        <v>1290.71</v>
      </c>
      <c r="K13" s="58">
        <f t="shared" si="4"/>
        <v>99.28538461538461</v>
      </c>
    </row>
    <row r="14" spans="1:11" ht="12.75">
      <c r="A14" s="38">
        <v>11</v>
      </c>
      <c r="B14" s="41" t="s">
        <v>27</v>
      </c>
      <c r="C14" s="107">
        <f>SF!L15</f>
        <v>0</v>
      </c>
      <c r="D14" s="109">
        <f>SF!M15</f>
        <v>0</v>
      </c>
      <c r="E14" s="58">
        <v>0</v>
      </c>
      <c r="F14" s="107">
        <f>ZČ!R14</f>
        <v>0</v>
      </c>
      <c r="G14" s="109">
        <f>ZČ!S14</f>
        <v>0</v>
      </c>
      <c r="H14" s="58">
        <v>0</v>
      </c>
      <c r="I14" s="103">
        <f t="shared" si="2"/>
        <v>0</v>
      </c>
      <c r="J14" s="104">
        <f t="shared" si="3"/>
        <v>0</v>
      </c>
      <c r="K14" s="58">
        <v>0</v>
      </c>
    </row>
    <row r="15" spans="1:11" ht="12.75">
      <c r="A15" s="38">
        <v>12</v>
      </c>
      <c r="B15" s="41" t="s">
        <v>5</v>
      </c>
      <c r="C15" s="107">
        <f>SF!L16</f>
        <v>25</v>
      </c>
      <c r="D15" s="109">
        <f>SF!M16</f>
        <v>128.27</v>
      </c>
      <c r="E15" s="58">
        <f t="shared" si="1"/>
        <v>513.08</v>
      </c>
      <c r="F15" s="107">
        <f>ZČ!R15</f>
        <v>15</v>
      </c>
      <c r="G15" s="109">
        <f>ZČ!S15</f>
        <v>7.2</v>
      </c>
      <c r="H15" s="60">
        <f t="shared" si="0"/>
        <v>48</v>
      </c>
      <c r="I15" s="103">
        <f t="shared" si="2"/>
        <v>40</v>
      </c>
      <c r="J15" s="104">
        <f t="shared" si="3"/>
        <v>135.47</v>
      </c>
      <c r="K15" s="60">
        <f t="shared" si="4"/>
        <v>338.67499999999995</v>
      </c>
    </row>
    <row r="16" spans="1:11" ht="13.5" thickBot="1">
      <c r="A16" s="72" t="s">
        <v>64</v>
      </c>
      <c r="B16" s="73" t="s">
        <v>65</v>
      </c>
      <c r="C16" s="107">
        <f>SF!L17</f>
        <v>0</v>
      </c>
      <c r="D16" s="109">
        <f>SF!M17</f>
        <v>0</v>
      </c>
      <c r="E16" s="67">
        <v>0</v>
      </c>
      <c r="F16" s="107">
        <f>ZČ!R16</f>
        <v>0</v>
      </c>
      <c r="G16" s="109">
        <f>ZČ!S16</f>
        <v>-2432.5899999999997</v>
      </c>
      <c r="H16" s="60">
        <v>0</v>
      </c>
      <c r="I16" s="103">
        <f>C16+F16</f>
        <v>0</v>
      </c>
      <c r="J16" s="104">
        <f>D16+G16</f>
        <v>-2432.5899999999997</v>
      </c>
      <c r="K16" s="60">
        <v>0</v>
      </c>
    </row>
    <row r="17" spans="1:11" ht="13.5" thickBot="1">
      <c r="A17" s="36">
        <v>13</v>
      </c>
      <c r="B17" s="49" t="s">
        <v>6</v>
      </c>
      <c r="C17" s="98">
        <f>SUM(C18:C37)</f>
        <v>20861</v>
      </c>
      <c r="D17" s="99">
        <f>SUM(D18:D37)</f>
        <v>19113.420000000002</v>
      </c>
      <c r="E17" s="53">
        <f t="shared" si="1"/>
        <v>91.62274099995207</v>
      </c>
      <c r="F17" s="98">
        <f>SUM(F18:F37)</f>
        <v>29467</v>
      </c>
      <c r="G17" s="99">
        <f>SUM(G18:G37)</f>
        <v>28127.14</v>
      </c>
      <c r="H17" s="54">
        <f t="shared" si="0"/>
        <v>95.45301523738418</v>
      </c>
      <c r="I17" s="98">
        <f>SUM(I18:I37)</f>
        <v>50328</v>
      </c>
      <c r="J17" s="99">
        <f>SUM(J18:J37)</f>
        <v>47240.560000000005</v>
      </c>
      <c r="K17" s="54">
        <f t="shared" si="4"/>
        <v>93.86536321729456</v>
      </c>
    </row>
    <row r="18" spans="1:11" ht="12.75">
      <c r="A18" s="48">
        <v>14</v>
      </c>
      <c r="B18" s="40" t="s">
        <v>7</v>
      </c>
      <c r="C18" s="107">
        <f>SF!L19</f>
        <v>233</v>
      </c>
      <c r="D18" s="109">
        <f>SF!M19</f>
        <v>200.73</v>
      </c>
      <c r="E18" s="66">
        <f t="shared" si="1"/>
        <v>86.15021459227466</v>
      </c>
      <c r="F18" s="107">
        <f>ZČ!R18</f>
        <v>713.8</v>
      </c>
      <c r="G18" s="109">
        <f>ZČ!S18</f>
        <v>590.7</v>
      </c>
      <c r="H18" s="56">
        <f t="shared" si="0"/>
        <v>82.7542729055758</v>
      </c>
      <c r="I18" s="103">
        <f>C18+F18</f>
        <v>946.8</v>
      </c>
      <c r="J18" s="104">
        <f>D18+G18</f>
        <v>791.4300000000001</v>
      </c>
      <c r="K18" s="56">
        <f t="shared" si="4"/>
        <v>83.58998732572877</v>
      </c>
    </row>
    <row r="19" spans="1:11" ht="12.75">
      <c r="A19" s="39">
        <v>15</v>
      </c>
      <c r="B19" s="40" t="s">
        <v>8</v>
      </c>
      <c r="C19" s="107">
        <f>SF!L20</f>
        <v>5765</v>
      </c>
      <c r="D19" s="109">
        <f>SF!M20</f>
        <v>4190.58</v>
      </c>
      <c r="E19" s="58">
        <f t="shared" si="1"/>
        <v>72.69002601908066</v>
      </c>
      <c r="F19" s="107">
        <f>ZČ!R19</f>
        <v>1000</v>
      </c>
      <c r="G19" s="109">
        <f>ZČ!S19</f>
        <v>1410.35</v>
      </c>
      <c r="H19" s="58">
        <f t="shared" si="0"/>
        <v>141.035</v>
      </c>
      <c r="I19" s="103">
        <f aca="true" t="shared" si="5" ref="I19:I37">C19+F19</f>
        <v>6765</v>
      </c>
      <c r="J19" s="104">
        <f aca="true" t="shared" si="6" ref="J19:J37">D19+G19</f>
        <v>5600.93</v>
      </c>
      <c r="K19" s="58">
        <f t="shared" si="4"/>
        <v>82.79275683665928</v>
      </c>
    </row>
    <row r="20" spans="1:11" ht="12.75">
      <c r="A20" s="39">
        <v>16</v>
      </c>
      <c r="B20" s="40" t="s">
        <v>9</v>
      </c>
      <c r="C20" s="107">
        <f>SF!L21</f>
        <v>0</v>
      </c>
      <c r="D20" s="109">
        <f>SF!M21</f>
        <v>0</v>
      </c>
      <c r="E20" s="58">
        <v>0</v>
      </c>
      <c r="F20" s="107">
        <f>ZČ!R20</f>
        <v>0</v>
      </c>
      <c r="G20" s="109">
        <f>ZČ!S20</f>
        <v>0</v>
      </c>
      <c r="H20" s="58">
        <v>0</v>
      </c>
      <c r="I20" s="103">
        <f t="shared" si="5"/>
        <v>0</v>
      </c>
      <c r="J20" s="104">
        <f t="shared" si="6"/>
        <v>0</v>
      </c>
      <c r="K20" s="58">
        <v>0</v>
      </c>
    </row>
    <row r="21" spans="1:11" ht="12.75">
      <c r="A21" s="39">
        <v>17</v>
      </c>
      <c r="B21" s="40" t="s">
        <v>23</v>
      </c>
      <c r="C21" s="107">
        <f>SF!L22</f>
        <v>508</v>
      </c>
      <c r="D21" s="109">
        <f>SF!M22</f>
        <v>461.89</v>
      </c>
      <c r="E21" s="58">
        <f t="shared" si="1"/>
        <v>90.92322834645668</v>
      </c>
      <c r="F21" s="107">
        <f>ZČ!R21</f>
        <v>0</v>
      </c>
      <c r="G21" s="109">
        <f>ZČ!S21</f>
        <v>0</v>
      </c>
      <c r="H21" s="58">
        <v>0</v>
      </c>
      <c r="I21" s="103">
        <f t="shared" si="5"/>
        <v>508</v>
      </c>
      <c r="J21" s="104">
        <f t="shared" si="6"/>
        <v>461.89</v>
      </c>
      <c r="K21" s="58">
        <f t="shared" si="4"/>
        <v>90.92322834645668</v>
      </c>
    </row>
    <row r="22" spans="1:11" ht="12.75">
      <c r="A22" s="39">
        <v>18</v>
      </c>
      <c r="B22" s="40" t="s">
        <v>10</v>
      </c>
      <c r="C22" s="107">
        <f>SF!L23</f>
        <v>153</v>
      </c>
      <c r="D22" s="109">
        <f>SF!M23</f>
        <v>139.1</v>
      </c>
      <c r="E22" s="58">
        <f t="shared" si="1"/>
        <v>90.91503267973856</v>
      </c>
      <c r="F22" s="107">
        <f>ZČ!R22</f>
        <v>72.6</v>
      </c>
      <c r="G22" s="109">
        <f>ZČ!S22</f>
        <v>72.6</v>
      </c>
      <c r="H22" s="58">
        <f t="shared" si="0"/>
        <v>100</v>
      </c>
      <c r="I22" s="103">
        <f t="shared" si="5"/>
        <v>225.6</v>
      </c>
      <c r="J22" s="104">
        <f t="shared" si="6"/>
        <v>211.7</v>
      </c>
      <c r="K22" s="58">
        <f t="shared" si="4"/>
        <v>93.83865248226951</v>
      </c>
    </row>
    <row r="23" spans="1:11" ht="12.75">
      <c r="A23" s="39">
        <v>19</v>
      </c>
      <c r="B23" s="40" t="s">
        <v>11</v>
      </c>
      <c r="C23" s="107">
        <f>SF!L24</f>
        <v>40</v>
      </c>
      <c r="D23" s="109">
        <f>SF!M24</f>
        <v>24.77</v>
      </c>
      <c r="E23" s="58">
        <f t="shared" si="1"/>
        <v>61.925</v>
      </c>
      <c r="F23" s="107">
        <f>ZČ!R23</f>
        <v>200</v>
      </c>
      <c r="G23" s="109">
        <f>ZČ!S23</f>
        <v>177.92</v>
      </c>
      <c r="H23" s="58">
        <f t="shared" si="0"/>
        <v>88.96</v>
      </c>
      <c r="I23" s="103">
        <f t="shared" si="5"/>
        <v>240</v>
      </c>
      <c r="J23" s="104">
        <f t="shared" si="6"/>
        <v>202.69</v>
      </c>
      <c r="K23" s="58">
        <f t="shared" si="4"/>
        <v>84.45416666666667</v>
      </c>
    </row>
    <row r="24" spans="1:11" ht="12.75">
      <c r="A24" s="39">
        <v>20</v>
      </c>
      <c r="B24" s="40" t="s">
        <v>12</v>
      </c>
      <c r="C24" s="107">
        <f>SF!L25</f>
        <v>1775</v>
      </c>
      <c r="D24" s="109">
        <f>SF!M25</f>
        <v>1802.11</v>
      </c>
      <c r="E24" s="58">
        <f t="shared" si="1"/>
        <v>101.52732394366197</v>
      </c>
      <c r="F24" s="107">
        <f>ZČ!R24</f>
        <v>7760</v>
      </c>
      <c r="G24" s="109">
        <f>ZČ!S24</f>
        <v>7772.76</v>
      </c>
      <c r="H24" s="58">
        <f t="shared" si="0"/>
        <v>100.16443298969074</v>
      </c>
      <c r="I24" s="103">
        <f t="shared" si="5"/>
        <v>9535</v>
      </c>
      <c r="J24" s="104">
        <f t="shared" si="6"/>
        <v>9574.87</v>
      </c>
      <c r="K24" s="58">
        <f t="shared" si="4"/>
        <v>100.41814368117464</v>
      </c>
    </row>
    <row r="25" spans="1:11" ht="12.75">
      <c r="A25" s="39">
        <v>21</v>
      </c>
      <c r="B25" s="40" t="s">
        <v>76</v>
      </c>
      <c r="C25" s="107">
        <f>SF!L26</f>
        <v>2387</v>
      </c>
      <c r="D25" s="109">
        <f>SF!M26</f>
        <v>1349.85</v>
      </c>
      <c r="E25" s="58">
        <f t="shared" si="1"/>
        <v>56.550062840385415</v>
      </c>
      <c r="F25" s="107">
        <f>ZČ!R25</f>
        <v>27.6</v>
      </c>
      <c r="G25" s="109">
        <f>ZČ!S25</f>
        <v>23.53</v>
      </c>
      <c r="H25" s="58">
        <f t="shared" si="0"/>
        <v>85.2536231884058</v>
      </c>
      <c r="I25" s="103">
        <f t="shared" si="5"/>
        <v>2414.6</v>
      </c>
      <c r="J25" s="104">
        <f t="shared" si="6"/>
        <v>1373.3799999999999</v>
      </c>
      <c r="K25" s="58">
        <f t="shared" si="4"/>
        <v>56.87815787293961</v>
      </c>
    </row>
    <row r="26" spans="1:11" ht="12.75">
      <c r="A26" s="39">
        <v>22</v>
      </c>
      <c r="B26" s="40" t="s">
        <v>14</v>
      </c>
      <c r="C26" s="107">
        <f>SF!L27</f>
        <v>3541</v>
      </c>
      <c r="D26" s="109">
        <f>SF!M27</f>
        <v>3602.62</v>
      </c>
      <c r="E26" s="58">
        <f t="shared" si="1"/>
        <v>101.74018638802599</v>
      </c>
      <c r="F26" s="107">
        <f>ZČ!R26</f>
        <v>0</v>
      </c>
      <c r="G26" s="109">
        <f>ZČ!S26</f>
        <v>0</v>
      </c>
      <c r="H26" s="58">
        <v>0</v>
      </c>
      <c r="I26" s="103">
        <f t="shared" si="5"/>
        <v>3541</v>
      </c>
      <c r="J26" s="104">
        <f t="shared" si="6"/>
        <v>3602.62</v>
      </c>
      <c r="K26" s="58">
        <f t="shared" si="4"/>
        <v>101.74018638802599</v>
      </c>
    </row>
    <row r="27" spans="1:11" ht="12.75">
      <c r="A27" s="39">
        <v>23</v>
      </c>
      <c r="B27" s="40" t="s">
        <v>61</v>
      </c>
      <c r="C27" s="107">
        <f>SF!L28</f>
        <v>39</v>
      </c>
      <c r="D27" s="109">
        <f>SF!M28</f>
        <v>1133.4899999999998</v>
      </c>
      <c r="E27" s="58">
        <f t="shared" si="1"/>
        <v>2906.384615384615</v>
      </c>
      <c r="F27" s="107">
        <f>ZČ!R27</f>
        <v>720</v>
      </c>
      <c r="G27" s="109">
        <f>ZČ!S27</f>
        <v>771.7199999999999</v>
      </c>
      <c r="H27" s="58">
        <v>0</v>
      </c>
      <c r="I27" s="103">
        <f t="shared" si="5"/>
        <v>759</v>
      </c>
      <c r="J27" s="104">
        <f t="shared" si="6"/>
        <v>1905.2099999999996</v>
      </c>
      <c r="K27" s="58">
        <f t="shared" si="4"/>
        <v>251.0158102766798</v>
      </c>
    </row>
    <row r="28" spans="1:11" ht="12.75">
      <c r="A28" s="39">
        <v>24</v>
      </c>
      <c r="B28" s="40" t="s">
        <v>15</v>
      </c>
      <c r="C28" s="107">
        <f>SF!L29</f>
        <v>362</v>
      </c>
      <c r="D28" s="109">
        <f>SF!M29</f>
        <v>319.88</v>
      </c>
      <c r="E28" s="58">
        <f t="shared" si="1"/>
        <v>88.3646408839779</v>
      </c>
      <c r="F28" s="107">
        <f>ZČ!R28</f>
        <v>0</v>
      </c>
      <c r="G28" s="109">
        <f>ZČ!S28</f>
        <v>0</v>
      </c>
      <c r="H28" s="58">
        <v>0</v>
      </c>
      <c r="I28" s="103">
        <f t="shared" si="5"/>
        <v>362</v>
      </c>
      <c r="J28" s="104">
        <f t="shared" si="6"/>
        <v>319.88</v>
      </c>
      <c r="K28" s="58">
        <f t="shared" si="4"/>
        <v>88.3646408839779</v>
      </c>
    </row>
    <row r="29" spans="1:11" ht="12.75">
      <c r="A29" s="39">
        <v>25</v>
      </c>
      <c r="B29" s="40" t="s">
        <v>16</v>
      </c>
      <c r="C29" s="107">
        <f>SF!L30</f>
        <v>210</v>
      </c>
      <c r="D29" s="109">
        <f>SF!M30</f>
        <v>175.32</v>
      </c>
      <c r="E29" s="58">
        <f t="shared" si="1"/>
        <v>83.48571428571428</v>
      </c>
      <c r="F29" s="107">
        <f>ZČ!R29</f>
        <v>0</v>
      </c>
      <c r="G29" s="109">
        <f>ZČ!S29</f>
        <v>0</v>
      </c>
      <c r="H29" s="58">
        <v>0</v>
      </c>
      <c r="I29" s="103">
        <f t="shared" si="5"/>
        <v>210</v>
      </c>
      <c r="J29" s="104">
        <f t="shared" si="6"/>
        <v>175.32</v>
      </c>
      <c r="K29" s="58">
        <f t="shared" si="4"/>
        <v>83.48571428571428</v>
      </c>
    </row>
    <row r="30" spans="1:11" ht="12.75">
      <c r="A30" s="39">
        <v>26</v>
      </c>
      <c r="B30" s="40" t="s">
        <v>17</v>
      </c>
      <c r="C30" s="107">
        <f>SF!L31</f>
        <v>12</v>
      </c>
      <c r="D30" s="109">
        <f>SF!M31</f>
        <v>0</v>
      </c>
      <c r="E30" s="58">
        <f t="shared" si="1"/>
        <v>0</v>
      </c>
      <c r="F30" s="107">
        <f>ZČ!R30</f>
        <v>0</v>
      </c>
      <c r="G30" s="109">
        <f>ZČ!S30</f>
        <v>0</v>
      </c>
      <c r="H30" s="58">
        <v>0</v>
      </c>
      <c r="I30" s="103">
        <f t="shared" si="5"/>
        <v>12</v>
      </c>
      <c r="J30" s="104">
        <f t="shared" si="6"/>
        <v>0</v>
      </c>
      <c r="K30" s="58">
        <f t="shared" si="4"/>
        <v>0</v>
      </c>
    </row>
    <row r="31" spans="1:11" ht="12.75">
      <c r="A31" s="39">
        <v>27</v>
      </c>
      <c r="B31" s="40" t="s">
        <v>18</v>
      </c>
      <c r="C31" s="107">
        <f>SF!L32</f>
        <v>139</v>
      </c>
      <c r="D31" s="109">
        <f>SF!M32</f>
        <v>118.94999999999999</v>
      </c>
      <c r="E31" s="58">
        <f t="shared" si="1"/>
        <v>85.57553956834532</v>
      </c>
      <c r="F31" s="107">
        <f>ZČ!R31</f>
        <v>0</v>
      </c>
      <c r="G31" s="109">
        <f>ZČ!S31</f>
        <v>0</v>
      </c>
      <c r="H31" s="58">
        <v>0</v>
      </c>
      <c r="I31" s="103">
        <f t="shared" si="5"/>
        <v>139</v>
      </c>
      <c r="J31" s="104">
        <f t="shared" si="6"/>
        <v>118.94999999999999</v>
      </c>
      <c r="K31" s="58">
        <f t="shared" si="4"/>
        <v>85.57553956834532</v>
      </c>
    </row>
    <row r="32" spans="1:11" ht="12.75">
      <c r="A32" s="39">
        <v>28</v>
      </c>
      <c r="B32" s="40" t="s">
        <v>19</v>
      </c>
      <c r="C32" s="107">
        <f>SF!L33</f>
        <v>0</v>
      </c>
      <c r="D32" s="109">
        <f>SF!M33</f>
        <v>0</v>
      </c>
      <c r="E32" s="58">
        <v>0</v>
      </c>
      <c r="F32" s="107">
        <f>ZČ!R32</f>
        <v>0</v>
      </c>
      <c r="G32" s="109">
        <f>ZČ!S32</f>
        <v>0</v>
      </c>
      <c r="H32" s="58">
        <v>0</v>
      </c>
      <c r="I32" s="103">
        <f t="shared" si="5"/>
        <v>0</v>
      </c>
      <c r="J32" s="104">
        <f t="shared" si="6"/>
        <v>0</v>
      </c>
      <c r="K32" s="58">
        <v>0</v>
      </c>
    </row>
    <row r="33" spans="1:11" ht="12.75">
      <c r="A33" s="39">
        <v>29</v>
      </c>
      <c r="B33" s="40" t="s">
        <v>28</v>
      </c>
      <c r="C33" s="107">
        <f>SF!L34</f>
        <v>0</v>
      </c>
      <c r="D33" s="109">
        <f>SF!M34</f>
        <v>0</v>
      </c>
      <c r="E33" s="58">
        <v>0</v>
      </c>
      <c r="F33" s="107">
        <f>ZČ!R33</f>
        <v>11373</v>
      </c>
      <c r="G33" s="109">
        <f>ZČ!S33</f>
        <v>10514.42</v>
      </c>
      <c r="H33" s="58">
        <f t="shared" si="0"/>
        <v>92.45071660951376</v>
      </c>
      <c r="I33" s="103">
        <f t="shared" si="5"/>
        <v>11373</v>
      </c>
      <c r="J33" s="104">
        <f t="shared" si="6"/>
        <v>10514.42</v>
      </c>
      <c r="K33" s="58">
        <f t="shared" si="4"/>
        <v>92.45071660951376</v>
      </c>
    </row>
    <row r="34" spans="1:11" ht="12.75">
      <c r="A34" s="39">
        <v>30</v>
      </c>
      <c r="B34" s="40" t="s">
        <v>30</v>
      </c>
      <c r="C34" s="107">
        <f>SF!L35</f>
        <v>0</v>
      </c>
      <c r="D34" s="109">
        <f>SF!M35</f>
        <v>0</v>
      </c>
      <c r="E34" s="58">
        <v>0</v>
      </c>
      <c r="F34" s="107">
        <f>ZČ!R34</f>
        <v>0</v>
      </c>
      <c r="G34" s="109">
        <f>ZČ!S34</f>
        <v>0</v>
      </c>
      <c r="H34" s="58">
        <v>0</v>
      </c>
      <c r="I34" s="103">
        <f t="shared" si="5"/>
        <v>0</v>
      </c>
      <c r="J34" s="104">
        <f t="shared" si="6"/>
        <v>0</v>
      </c>
      <c r="K34" s="58">
        <v>0</v>
      </c>
    </row>
    <row r="35" spans="1:11" ht="12.75">
      <c r="A35" s="39">
        <v>31</v>
      </c>
      <c r="B35" s="40" t="s">
        <v>29</v>
      </c>
      <c r="C35" s="107">
        <f>SF!L36</f>
        <v>0</v>
      </c>
      <c r="D35" s="109">
        <f>SF!M36</f>
        <v>0</v>
      </c>
      <c r="E35" s="58">
        <v>0</v>
      </c>
      <c r="F35" s="107">
        <f>ZČ!R35</f>
        <v>0</v>
      </c>
      <c r="G35" s="109">
        <f>ZČ!S35</f>
        <v>66.48</v>
      </c>
      <c r="H35" s="58">
        <v>0</v>
      </c>
      <c r="I35" s="103">
        <f t="shared" si="5"/>
        <v>0</v>
      </c>
      <c r="J35" s="104">
        <f t="shared" si="6"/>
        <v>66.48</v>
      </c>
      <c r="K35" s="58">
        <v>0</v>
      </c>
    </row>
    <row r="36" spans="1:11" ht="12.75">
      <c r="A36" s="39">
        <v>32</v>
      </c>
      <c r="B36" s="40" t="s">
        <v>20</v>
      </c>
      <c r="C36" s="107">
        <f>SF!L37</f>
        <v>5697</v>
      </c>
      <c r="D36" s="109">
        <f>SF!M37</f>
        <v>5707.9</v>
      </c>
      <c r="E36" s="58">
        <f t="shared" si="1"/>
        <v>100.19132876952781</v>
      </c>
      <c r="F36" s="107">
        <f>ZČ!R36</f>
        <v>7600</v>
      </c>
      <c r="G36" s="109">
        <f>ZČ!S36</f>
        <v>7525.48</v>
      </c>
      <c r="H36" s="58">
        <f t="shared" si="0"/>
        <v>99.01947368421052</v>
      </c>
      <c r="I36" s="103">
        <f t="shared" si="5"/>
        <v>13297</v>
      </c>
      <c r="J36" s="104">
        <f t="shared" si="6"/>
        <v>13233.38</v>
      </c>
      <c r="K36" s="58">
        <f t="shared" si="4"/>
        <v>99.52154621343159</v>
      </c>
    </row>
    <row r="37" spans="1:11" ht="13.5" thickBot="1">
      <c r="A37" s="45">
        <v>33</v>
      </c>
      <c r="B37" s="40" t="s">
        <v>62</v>
      </c>
      <c r="C37" s="107">
        <f>SF!L38</f>
        <v>0</v>
      </c>
      <c r="D37" s="109">
        <f>SF!M38</f>
        <v>-113.77000000000001</v>
      </c>
      <c r="E37" s="67">
        <v>0</v>
      </c>
      <c r="F37" s="107">
        <f>ZČ!R37</f>
        <v>0</v>
      </c>
      <c r="G37" s="109">
        <f>ZČ!S37</f>
        <v>-798.82</v>
      </c>
      <c r="H37" s="58">
        <v>0</v>
      </c>
      <c r="I37" s="103">
        <f t="shared" si="5"/>
        <v>0</v>
      </c>
      <c r="J37" s="104">
        <f t="shared" si="6"/>
        <v>-912.59</v>
      </c>
      <c r="K37" s="58">
        <v>0</v>
      </c>
    </row>
    <row r="38" spans="1:11" ht="13.5" thickBot="1">
      <c r="A38" s="46">
        <v>34</v>
      </c>
      <c r="B38" s="47" t="s">
        <v>21</v>
      </c>
      <c r="C38" s="98">
        <f aca="true" t="shared" si="7" ref="C38:J38">SUM(C4-C17)</f>
        <v>11857</v>
      </c>
      <c r="D38" s="99">
        <f t="shared" si="7"/>
        <v>16108.469999999998</v>
      </c>
      <c r="E38" s="54">
        <f t="shared" si="1"/>
        <v>135.85620308678418</v>
      </c>
      <c r="F38" s="98">
        <f t="shared" si="7"/>
        <v>-4201</v>
      </c>
      <c r="G38" s="99">
        <f t="shared" si="7"/>
        <v>-6611.25</v>
      </c>
      <c r="H38" s="54">
        <v>0</v>
      </c>
      <c r="I38" s="98">
        <f t="shared" si="7"/>
        <v>7656</v>
      </c>
      <c r="J38" s="99">
        <f t="shared" si="7"/>
        <v>9497.220000000001</v>
      </c>
      <c r="K38" s="54">
        <f t="shared" si="4"/>
        <v>124.04937304075236</v>
      </c>
    </row>
    <row r="39" spans="1:11" ht="13.5" thickBot="1">
      <c r="A39" s="64"/>
      <c r="B39" s="157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3.5" thickBot="1">
      <c r="A40" s="65">
        <v>35</v>
      </c>
      <c r="B40" s="154" t="s">
        <v>22</v>
      </c>
      <c r="C40" s="102">
        <f>SF!L41</f>
        <v>500</v>
      </c>
      <c r="D40" s="102">
        <f>SF!M41</f>
        <v>251.5</v>
      </c>
      <c r="E40" s="80">
        <f t="shared" si="1"/>
        <v>50.3</v>
      </c>
      <c r="F40" s="172">
        <f>ZČ!R40</f>
        <v>0</v>
      </c>
      <c r="G40" s="102">
        <f>ZČ!S40</f>
        <v>0</v>
      </c>
      <c r="H40" s="69">
        <v>0</v>
      </c>
      <c r="I40" s="171">
        <f>C40+F40</f>
        <v>500</v>
      </c>
      <c r="J40" s="102">
        <f>D40+G40</f>
        <v>251.5</v>
      </c>
      <c r="K40" s="80">
        <f>J40/I40%</f>
        <v>50.3</v>
      </c>
    </row>
  </sheetData>
  <sheetProtection/>
  <mergeCells count="3">
    <mergeCell ref="C2:E2"/>
    <mergeCell ref="F2:H2"/>
    <mergeCell ref="I2:K2"/>
  </mergeCells>
  <printOptions horizontalCentered="1"/>
  <pageMargins left="0.7874015748031497" right="0.7874015748031497" top="0.984251968503937" bottom="0.984251968503937" header="0.9055118110236221" footer="0.5118110236220472"/>
  <pageSetup firstPageNumber="90" useFirstPageNumber="1" fitToHeight="1" fitToWidth="1" horizontalDpi="600" verticalDpi="600" orientation="landscape" paperSize="9" scale="79" r:id="rId1"/>
  <headerFooter alignWithMargins="0">
    <oddHeader>&amp;C&amp;"Arial CE,Tučné"&amp;14Výsledky hospodaření správcovských firem (SF) a zdaňované činnosti (ZČ) MČ Praha 13 k 31.12.2021
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0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3.875" style="116" customWidth="1"/>
    <col min="2" max="2" width="31.875" style="116" customWidth="1"/>
    <col min="3" max="3" width="10.375" style="116" customWidth="1"/>
    <col min="4" max="4" width="10.125" style="116" customWidth="1"/>
    <col min="5" max="5" width="6.25390625" style="116" customWidth="1"/>
    <col min="6" max="6" width="10.875" style="116" hidden="1" customWidth="1"/>
    <col min="7" max="7" width="10.25390625" style="116" hidden="1" customWidth="1"/>
    <col min="8" max="8" width="7.125" style="116" hidden="1" customWidth="1"/>
    <col min="9" max="9" width="10.875" style="116" hidden="1" customWidth="1"/>
    <col min="10" max="10" width="10.25390625" style="116" hidden="1" customWidth="1"/>
    <col min="11" max="11" width="7.125" style="116" hidden="1" customWidth="1"/>
    <col min="12" max="12" width="10.875" style="116" hidden="1" customWidth="1"/>
    <col min="13" max="13" width="10.75390625" style="116" hidden="1" customWidth="1"/>
    <col min="14" max="14" width="8.25390625" style="116" hidden="1" customWidth="1"/>
    <col min="15" max="16" width="9.125" style="116" customWidth="1"/>
    <col min="17" max="17" width="6.875" style="116" customWidth="1"/>
    <col min="18" max="18" width="11.625" style="116" customWidth="1"/>
    <col min="19" max="19" width="9.25390625" style="116" customWidth="1"/>
    <col min="20" max="20" width="6.625" style="116" customWidth="1"/>
    <col min="21" max="16384" width="9.125" style="116" customWidth="1"/>
  </cols>
  <sheetData>
    <row r="1" spans="1:22" ht="36.75" customHeight="1" thickBot="1">
      <c r="A1" s="115"/>
      <c r="B1" s="115"/>
      <c r="C1" s="115"/>
      <c r="D1" s="115"/>
      <c r="E1" s="115"/>
      <c r="F1" s="170"/>
      <c r="G1" s="170"/>
      <c r="H1" s="170"/>
      <c r="I1" s="170"/>
      <c r="J1" s="170"/>
      <c r="K1" s="170"/>
      <c r="L1" s="170"/>
      <c r="M1" s="170"/>
      <c r="N1" s="170"/>
      <c r="O1" s="169"/>
      <c r="P1" s="115"/>
      <c r="Q1" s="115"/>
      <c r="R1" s="115"/>
      <c r="S1" s="115"/>
      <c r="T1" s="115"/>
      <c r="V1" s="115"/>
    </row>
    <row r="2" spans="3:20" ht="30.75" customHeight="1" thickBot="1">
      <c r="C2" s="183" t="s">
        <v>52</v>
      </c>
      <c r="D2" s="184"/>
      <c r="E2" s="185"/>
      <c r="F2" s="177" t="s">
        <v>77</v>
      </c>
      <c r="G2" s="178"/>
      <c r="H2" s="186"/>
      <c r="I2" s="177" t="s">
        <v>53</v>
      </c>
      <c r="J2" s="178"/>
      <c r="K2" s="186"/>
      <c r="L2" s="177" t="s">
        <v>54</v>
      </c>
      <c r="M2" s="178"/>
      <c r="N2" s="186"/>
      <c r="O2" s="187" t="s">
        <v>78</v>
      </c>
      <c r="P2" s="188"/>
      <c r="Q2" s="189"/>
      <c r="R2" s="183" t="s">
        <v>56</v>
      </c>
      <c r="S2" s="184"/>
      <c r="T2" s="185"/>
    </row>
    <row r="3" spans="1:20" ht="39.75" customHeight="1" thickBot="1">
      <c r="A3" s="117"/>
      <c r="B3" s="71" t="s">
        <v>59</v>
      </c>
      <c r="C3" s="105" t="s">
        <v>68</v>
      </c>
      <c r="D3" s="106" t="s">
        <v>70</v>
      </c>
      <c r="E3" s="42" t="s">
        <v>46</v>
      </c>
      <c r="F3" s="105" t="s">
        <v>68</v>
      </c>
      <c r="G3" s="106" t="s">
        <v>70</v>
      </c>
      <c r="H3" s="43" t="s">
        <v>46</v>
      </c>
      <c r="I3" s="105" t="s">
        <v>68</v>
      </c>
      <c r="J3" s="106" t="s">
        <v>70</v>
      </c>
      <c r="K3" s="43" t="s">
        <v>46</v>
      </c>
      <c r="L3" s="105" t="s">
        <v>68</v>
      </c>
      <c r="M3" s="106" t="s">
        <v>70</v>
      </c>
      <c r="N3" s="43" t="s">
        <v>46</v>
      </c>
      <c r="O3" s="105" t="s">
        <v>68</v>
      </c>
      <c r="P3" s="106" t="s">
        <v>70</v>
      </c>
      <c r="Q3" s="43" t="s">
        <v>46</v>
      </c>
      <c r="R3" s="105" t="s">
        <v>73</v>
      </c>
      <c r="S3" s="106" t="s">
        <v>74</v>
      </c>
      <c r="T3" s="44" t="s">
        <v>46</v>
      </c>
    </row>
    <row r="4" spans="1:20" ht="13.5" thickBot="1">
      <c r="A4" s="118">
        <v>1</v>
      </c>
      <c r="B4" s="119" t="s">
        <v>0</v>
      </c>
      <c r="C4" s="120">
        <f>SUM(C5:C16)</f>
        <v>23976</v>
      </c>
      <c r="D4" s="121">
        <f>SUM(D5:D16)</f>
        <v>20530.87</v>
      </c>
      <c r="E4" s="53">
        <f>D4/C4%</f>
        <v>85.63092258925592</v>
      </c>
      <c r="F4" s="120">
        <f>SUM(F5:F16)</f>
        <v>251</v>
      </c>
      <c r="G4" s="121">
        <f>SUM(G5:G16)</f>
        <v>214.64000000000001</v>
      </c>
      <c r="H4" s="54">
        <f>G4/F4%</f>
        <v>85.51394422310759</v>
      </c>
      <c r="I4" s="120">
        <f>SUM(I5:I16)</f>
        <v>1</v>
      </c>
      <c r="J4" s="121">
        <f>SUM(J5:J16)</f>
        <v>0.55</v>
      </c>
      <c r="K4" s="54">
        <f>J4/I4%</f>
        <v>55</v>
      </c>
      <c r="L4" s="120">
        <f>SUM(L5:L16)</f>
        <v>1038</v>
      </c>
      <c r="M4" s="121">
        <f>SUM(M5:M16)</f>
        <v>769.83</v>
      </c>
      <c r="N4" s="53">
        <f>M4/L4%</f>
        <v>74.16473988439306</v>
      </c>
      <c r="O4" s="120">
        <f>SUM(O5:O16)</f>
        <v>1290</v>
      </c>
      <c r="P4" s="121">
        <f>SUM(P5:P16)</f>
        <v>985.02</v>
      </c>
      <c r="Q4" s="53">
        <f>P4/O4%</f>
        <v>76.35813953488372</v>
      </c>
      <c r="R4" s="120">
        <f>SUM(R5:R16)</f>
        <v>25266</v>
      </c>
      <c r="S4" s="121">
        <f>SUM(S5:S16)</f>
        <v>21515.89</v>
      </c>
      <c r="T4" s="54">
        <f>S4/R4%</f>
        <v>85.15748436634212</v>
      </c>
    </row>
    <row r="5" spans="1:20" ht="12.75">
      <c r="A5" s="122">
        <v>2</v>
      </c>
      <c r="B5" s="123" t="s">
        <v>1</v>
      </c>
      <c r="C5" s="124">
        <v>930</v>
      </c>
      <c r="D5" s="167">
        <v>819.55</v>
      </c>
      <c r="E5" s="131">
        <f aca="true" t="shared" si="0" ref="E5:E36">D5/C5%</f>
        <v>88.12365591397848</v>
      </c>
      <c r="F5" s="124">
        <v>0</v>
      </c>
      <c r="G5" s="125">
        <v>0</v>
      </c>
      <c r="H5" s="127">
        <v>0</v>
      </c>
      <c r="I5" s="124">
        <v>0</v>
      </c>
      <c r="J5" s="125">
        <v>0</v>
      </c>
      <c r="K5" s="127">
        <v>0</v>
      </c>
      <c r="L5" s="124">
        <v>0</v>
      </c>
      <c r="M5" s="125">
        <v>0</v>
      </c>
      <c r="N5" s="126">
        <v>0</v>
      </c>
      <c r="O5" s="162">
        <f>F5+I5+L5</f>
        <v>0</v>
      </c>
      <c r="P5" s="162">
        <f>G5+J5+M5</f>
        <v>0</v>
      </c>
      <c r="Q5" s="126">
        <v>0</v>
      </c>
      <c r="R5" s="158">
        <f>C5+O5</f>
        <v>930</v>
      </c>
      <c r="S5" s="159">
        <f>D5+P5</f>
        <v>819.55</v>
      </c>
      <c r="T5" s="127">
        <f aca="true" t="shared" si="1" ref="T5:T36">S5/R5%</f>
        <v>88.12365591397848</v>
      </c>
    </row>
    <row r="6" spans="1:20" ht="12.75">
      <c r="A6" s="129">
        <v>3</v>
      </c>
      <c r="B6" s="130" t="s">
        <v>2</v>
      </c>
      <c r="C6" s="124">
        <v>12500</v>
      </c>
      <c r="D6" s="162">
        <v>11582.9</v>
      </c>
      <c r="E6" s="131">
        <f t="shared" si="0"/>
        <v>92.6632</v>
      </c>
      <c r="F6" s="124">
        <v>0</v>
      </c>
      <c r="G6" s="125">
        <v>0</v>
      </c>
      <c r="H6" s="127">
        <v>0</v>
      </c>
      <c r="I6" s="124">
        <v>0</v>
      </c>
      <c r="J6" s="125">
        <v>0</v>
      </c>
      <c r="K6" s="127">
        <v>0</v>
      </c>
      <c r="L6" s="124">
        <v>0</v>
      </c>
      <c r="M6" s="125">
        <v>0</v>
      </c>
      <c r="N6" s="126">
        <v>0</v>
      </c>
      <c r="O6" s="162">
        <f aca="true" t="shared" si="2" ref="O6:O16">F6+I6+L6</f>
        <v>0</v>
      </c>
      <c r="P6" s="162">
        <f aca="true" t="shared" si="3" ref="P6:P16">G6+J6+M6</f>
        <v>0</v>
      </c>
      <c r="Q6" s="126">
        <v>0</v>
      </c>
      <c r="R6" s="158">
        <f aca="true" t="shared" si="4" ref="R6:R16">C6+O6</f>
        <v>12500</v>
      </c>
      <c r="S6" s="160">
        <f aca="true" t="shared" si="5" ref="S6:S16">D6+P6</f>
        <v>11582.9</v>
      </c>
      <c r="T6" s="127">
        <f t="shared" si="1"/>
        <v>92.6632</v>
      </c>
    </row>
    <row r="7" spans="1:20" ht="12.75">
      <c r="A7" s="129">
        <v>4</v>
      </c>
      <c r="B7" s="130" t="s">
        <v>24</v>
      </c>
      <c r="C7" s="124">
        <v>6200</v>
      </c>
      <c r="D7" s="162">
        <v>6118.33</v>
      </c>
      <c r="E7" s="131">
        <f t="shared" si="0"/>
        <v>98.68274193548388</v>
      </c>
      <c r="F7" s="124">
        <v>0</v>
      </c>
      <c r="G7" s="125">
        <v>0</v>
      </c>
      <c r="H7" s="127">
        <v>0</v>
      </c>
      <c r="I7" s="124">
        <v>0</v>
      </c>
      <c r="J7" s="125">
        <v>0</v>
      </c>
      <c r="K7" s="127">
        <v>0</v>
      </c>
      <c r="L7" s="124">
        <v>0</v>
      </c>
      <c r="M7" s="125">
        <v>0</v>
      </c>
      <c r="N7" s="126">
        <v>0</v>
      </c>
      <c r="O7" s="162">
        <f t="shared" si="2"/>
        <v>0</v>
      </c>
      <c r="P7" s="162">
        <f t="shared" si="3"/>
        <v>0</v>
      </c>
      <c r="Q7" s="131">
        <v>0</v>
      </c>
      <c r="R7" s="158">
        <f t="shared" si="4"/>
        <v>6200</v>
      </c>
      <c r="S7" s="160">
        <f t="shared" si="5"/>
        <v>6118.33</v>
      </c>
      <c r="T7" s="127">
        <f t="shared" si="1"/>
        <v>98.68274193548388</v>
      </c>
    </row>
    <row r="8" spans="1:20" ht="12.75">
      <c r="A8" s="129">
        <v>5</v>
      </c>
      <c r="B8" s="130" t="s">
        <v>31</v>
      </c>
      <c r="C8" s="124">
        <v>374</v>
      </c>
      <c r="D8" s="162">
        <v>369.47</v>
      </c>
      <c r="E8" s="131">
        <f t="shared" si="0"/>
        <v>98.78877005347594</v>
      </c>
      <c r="F8" s="124">
        <v>0</v>
      </c>
      <c r="G8" s="125">
        <v>0</v>
      </c>
      <c r="H8" s="127">
        <v>0</v>
      </c>
      <c r="I8" s="124">
        <v>0</v>
      </c>
      <c r="J8" s="125">
        <v>0</v>
      </c>
      <c r="K8" s="127">
        <v>0</v>
      </c>
      <c r="L8" s="124">
        <v>0</v>
      </c>
      <c r="M8" s="125">
        <v>0</v>
      </c>
      <c r="N8" s="126">
        <v>0</v>
      </c>
      <c r="O8" s="162">
        <f t="shared" si="2"/>
        <v>0</v>
      </c>
      <c r="P8" s="162">
        <f t="shared" si="3"/>
        <v>0</v>
      </c>
      <c r="Q8" s="131">
        <v>0</v>
      </c>
      <c r="R8" s="158">
        <f t="shared" si="4"/>
        <v>374</v>
      </c>
      <c r="S8" s="160">
        <f t="shared" si="5"/>
        <v>369.47</v>
      </c>
      <c r="T8" s="127">
        <f t="shared" si="1"/>
        <v>98.78877005347594</v>
      </c>
    </row>
    <row r="9" spans="1:20" ht="12.75">
      <c r="A9" s="129">
        <v>6</v>
      </c>
      <c r="B9" s="130" t="s">
        <v>3</v>
      </c>
      <c r="C9" s="124">
        <v>2</v>
      </c>
      <c r="D9" s="162">
        <v>6.12</v>
      </c>
      <c r="E9" s="131">
        <f t="shared" si="0"/>
        <v>306</v>
      </c>
      <c r="F9" s="124">
        <v>1</v>
      </c>
      <c r="G9" s="125">
        <v>4.73</v>
      </c>
      <c r="H9" s="127">
        <f>G9/F9%</f>
        <v>473.00000000000006</v>
      </c>
      <c r="I9" s="124">
        <v>1</v>
      </c>
      <c r="J9" s="125">
        <v>0.55</v>
      </c>
      <c r="K9" s="127">
        <f>J9/I9%</f>
        <v>55</v>
      </c>
      <c r="L9" s="124">
        <v>1038</v>
      </c>
      <c r="M9" s="125">
        <v>950.23</v>
      </c>
      <c r="N9" s="131">
        <f>M9/L9%</f>
        <v>91.54431599229287</v>
      </c>
      <c r="O9" s="162">
        <f t="shared" si="2"/>
        <v>1040</v>
      </c>
      <c r="P9" s="162">
        <f t="shared" si="3"/>
        <v>955.51</v>
      </c>
      <c r="Q9" s="131">
        <f>P9/O9%</f>
        <v>91.87596153846154</v>
      </c>
      <c r="R9" s="158">
        <f t="shared" si="4"/>
        <v>1042</v>
      </c>
      <c r="S9" s="160">
        <f t="shared" si="5"/>
        <v>961.63</v>
      </c>
      <c r="T9" s="127">
        <f t="shared" si="1"/>
        <v>92.2869481765835</v>
      </c>
    </row>
    <row r="10" spans="1:20" ht="12.75">
      <c r="A10" s="129">
        <v>7</v>
      </c>
      <c r="B10" s="130" t="s">
        <v>4</v>
      </c>
      <c r="C10" s="124">
        <v>1505</v>
      </c>
      <c r="D10" s="162">
        <v>1467.38</v>
      </c>
      <c r="E10" s="131">
        <f t="shared" si="0"/>
        <v>97.50033222591362</v>
      </c>
      <c r="F10" s="124">
        <v>0</v>
      </c>
      <c r="G10" s="125">
        <v>8.2</v>
      </c>
      <c r="H10" s="127">
        <v>0</v>
      </c>
      <c r="I10" s="124">
        <v>0</v>
      </c>
      <c r="J10" s="125">
        <v>0</v>
      </c>
      <c r="K10" s="127">
        <v>0</v>
      </c>
      <c r="L10" s="124">
        <v>0</v>
      </c>
      <c r="M10" s="125">
        <v>0</v>
      </c>
      <c r="N10" s="131">
        <v>0</v>
      </c>
      <c r="O10" s="162">
        <f t="shared" si="2"/>
        <v>0</v>
      </c>
      <c r="P10" s="162">
        <f t="shared" si="3"/>
        <v>8.2</v>
      </c>
      <c r="Q10" s="131">
        <v>0</v>
      </c>
      <c r="R10" s="158">
        <f t="shared" si="4"/>
        <v>1505</v>
      </c>
      <c r="S10" s="160">
        <f t="shared" si="5"/>
        <v>1475.5800000000002</v>
      </c>
      <c r="T10" s="127">
        <f t="shared" si="1"/>
        <v>98.0451827242525</v>
      </c>
    </row>
    <row r="11" spans="1:20" ht="12.75">
      <c r="A11" s="132">
        <v>8</v>
      </c>
      <c r="B11" s="133" t="s">
        <v>58</v>
      </c>
      <c r="C11" s="124">
        <v>0</v>
      </c>
      <c r="D11" s="162">
        <v>0</v>
      </c>
      <c r="E11" s="131">
        <v>0</v>
      </c>
      <c r="F11" s="124">
        <v>225</v>
      </c>
      <c r="G11" s="125">
        <v>224.6</v>
      </c>
      <c r="H11" s="127">
        <f>G11/F11%</f>
        <v>99.82222222222222</v>
      </c>
      <c r="I11" s="124">
        <v>0</v>
      </c>
      <c r="J11" s="125">
        <v>0</v>
      </c>
      <c r="K11" s="127">
        <v>0</v>
      </c>
      <c r="L11" s="124">
        <v>0</v>
      </c>
      <c r="M11" s="125">
        <v>0</v>
      </c>
      <c r="N11" s="131">
        <v>0</v>
      </c>
      <c r="O11" s="162">
        <f t="shared" si="2"/>
        <v>225</v>
      </c>
      <c r="P11" s="162">
        <f t="shared" si="3"/>
        <v>224.6</v>
      </c>
      <c r="Q11" s="131">
        <f>P11/O11%</f>
        <v>99.82222222222222</v>
      </c>
      <c r="R11" s="158">
        <f t="shared" si="4"/>
        <v>225</v>
      </c>
      <c r="S11" s="160">
        <f t="shared" si="5"/>
        <v>224.6</v>
      </c>
      <c r="T11" s="127">
        <f t="shared" si="1"/>
        <v>99.82222222222222</v>
      </c>
    </row>
    <row r="12" spans="1:20" ht="12.75">
      <c r="A12" s="132">
        <v>9</v>
      </c>
      <c r="B12" s="133" t="s">
        <v>25</v>
      </c>
      <c r="C12" s="124">
        <v>1150</v>
      </c>
      <c r="D12" s="162">
        <v>1073.12</v>
      </c>
      <c r="E12" s="131">
        <f t="shared" si="0"/>
        <v>93.31478260869564</v>
      </c>
      <c r="F12" s="124">
        <v>25</v>
      </c>
      <c r="G12" s="125">
        <v>25.39</v>
      </c>
      <c r="H12" s="127">
        <f>G12/F12%</f>
        <v>101.56</v>
      </c>
      <c r="I12" s="124">
        <v>0</v>
      </c>
      <c r="J12" s="125">
        <v>0</v>
      </c>
      <c r="K12" s="127">
        <v>0</v>
      </c>
      <c r="L12" s="124">
        <v>0</v>
      </c>
      <c r="M12" s="125">
        <v>0</v>
      </c>
      <c r="N12" s="131">
        <v>0</v>
      </c>
      <c r="O12" s="162">
        <f t="shared" si="2"/>
        <v>25</v>
      </c>
      <c r="P12" s="162">
        <f t="shared" si="3"/>
        <v>25.39</v>
      </c>
      <c r="Q12" s="131">
        <f>P12/O12%</f>
        <v>101.56</v>
      </c>
      <c r="R12" s="158">
        <f t="shared" si="4"/>
        <v>1175</v>
      </c>
      <c r="S12" s="160">
        <f t="shared" si="5"/>
        <v>1098.51</v>
      </c>
      <c r="T12" s="127">
        <f t="shared" si="1"/>
        <v>93.49021276595745</v>
      </c>
    </row>
    <row r="13" spans="1:20" ht="12.75">
      <c r="A13" s="132">
        <v>10</v>
      </c>
      <c r="B13" s="133" t="s">
        <v>26</v>
      </c>
      <c r="C13" s="124">
        <v>1300</v>
      </c>
      <c r="D13" s="162">
        <v>1290.71</v>
      </c>
      <c r="E13" s="131">
        <f t="shared" si="0"/>
        <v>99.28538461538461</v>
      </c>
      <c r="F13" s="124">
        <v>0</v>
      </c>
      <c r="G13" s="125">
        <v>0</v>
      </c>
      <c r="H13" s="127">
        <v>0</v>
      </c>
      <c r="I13" s="124">
        <v>0</v>
      </c>
      <c r="J13" s="125">
        <v>0</v>
      </c>
      <c r="K13" s="127">
        <v>0</v>
      </c>
      <c r="L13" s="124">
        <v>0</v>
      </c>
      <c r="M13" s="125">
        <v>0</v>
      </c>
      <c r="N13" s="131">
        <v>0</v>
      </c>
      <c r="O13" s="162">
        <f t="shared" si="2"/>
        <v>0</v>
      </c>
      <c r="P13" s="162">
        <f t="shared" si="3"/>
        <v>0</v>
      </c>
      <c r="Q13" s="126">
        <v>0</v>
      </c>
      <c r="R13" s="158">
        <f t="shared" si="4"/>
        <v>1300</v>
      </c>
      <c r="S13" s="160">
        <f t="shared" si="5"/>
        <v>1290.71</v>
      </c>
      <c r="T13" s="127">
        <f t="shared" si="1"/>
        <v>99.28538461538461</v>
      </c>
    </row>
    <row r="14" spans="1:20" ht="12.75">
      <c r="A14" s="129">
        <v>11</v>
      </c>
      <c r="B14" s="134" t="s">
        <v>27</v>
      </c>
      <c r="C14" s="124">
        <v>0</v>
      </c>
      <c r="D14" s="162">
        <v>0</v>
      </c>
      <c r="E14" s="131">
        <v>0</v>
      </c>
      <c r="F14" s="124">
        <v>0</v>
      </c>
      <c r="G14" s="125">
        <v>0</v>
      </c>
      <c r="H14" s="127">
        <v>0</v>
      </c>
      <c r="I14" s="124">
        <v>0</v>
      </c>
      <c r="J14" s="125">
        <v>0</v>
      </c>
      <c r="K14" s="127">
        <v>0</v>
      </c>
      <c r="L14" s="124">
        <v>0</v>
      </c>
      <c r="M14" s="125">
        <v>0</v>
      </c>
      <c r="N14" s="131">
        <v>0</v>
      </c>
      <c r="O14" s="162">
        <f t="shared" si="2"/>
        <v>0</v>
      </c>
      <c r="P14" s="162">
        <f t="shared" si="3"/>
        <v>0</v>
      </c>
      <c r="Q14" s="126">
        <v>0</v>
      </c>
      <c r="R14" s="158">
        <f t="shared" si="4"/>
        <v>0</v>
      </c>
      <c r="S14" s="160">
        <f t="shared" si="5"/>
        <v>0</v>
      </c>
      <c r="T14" s="127">
        <v>0</v>
      </c>
    </row>
    <row r="15" spans="1:20" ht="12.75">
      <c r="A15" s="129">
        <v>12</v>
      </c>
      <c r="B15" s="134" t="s">
        <v>5</v>
      </c>
      <c r="C15" s="124">
        <v>15</v>
      </c>
      <c r="D15" s="162">
        <v>7.2</v>
      </c>
      <c r="E15" s="131">
        <f t="shared" si="0"/>
        <v>48</v>
      </c>
      <c r="F15" s="124">
        <v>0</v>
      </c>
      <c r="G15" s="125">
        <v>0</v>
      </c>
      <c r="H15" s="127">
        <v>0</v>
      </c>
      <c r="I15" s="124">
        <v>0</v>
      </c>
      <c r="J15" s="125">
        <v>0</v>
      </c>
      <c r="K15" s="127">
        <v>0</v>
      </c>
      <c r="L15" s="124">
        <v>0</v>
      </c>
      <c r="M15" s="125">
        <v>0</v>
      </c>
      <c r="N15" s="131">
        <v>0</v>
      </c>
      <c r="O15" s="162">
        <f t="shared" si="2"/>
        <v>0</v>
      </c>
      <c r="P15" s="162">
        <f t="shared" si="3"/>
        <v>0</v>
      </c>
      <c r="Q15" s="126">
        <v>0</v>
      </c>
      <c r="R15" s="158">
        <f t="shared" si="4"/>
        <v>15</v>
      </c>
      <c r="S15" s="160">
        <f t="shared" si="5"/>
        <v>7.2</v>
      </c>
      <c r="T15" s="127">
        <f t="shared" si="1"/>
        <v>48</v>
      </c>
    </row>
    <row r="16" spans="1:20" ht="13.5" thickBot="1">
      <c r="A16" s="135" t="s">
        <v>64</v>
      </c>
      <c r="B16" s="136" t="s">
        <v>65</v>
      </c>
      <c r="C16" s="124">
        <v>0</v>
      </c>
      <c r="D16" s="168">
        <v>-2203.91</v>
      </c>
      <c r="E16" s="137">
        <v>0</v>
      </c>
      <c r="F16" s="124">
        <v>0</v>
      </c>
      <c r="G16" s="125">
        <v>-48.28</v>
      </c>
      <c r="H16" s="138">
        <v>0</v>
      </c>
      <c r="I16" s="124">
        <v>0</v>
      </c>
      <c r="J16" s="125">
        <v>0</v>
      </c>
      <c r="K16" s="138">
        <v>0</v>
      </c>
      <c r="L16" s="124">
        <v>0</v>
      </c>
      <c r="M16" s="125">
        <v>-180.4</v>
      </c>
      <c r="N16" s="137">
        <v>0</v>
      </c>
      <c r="O16" s="162">
        <f t="shared" si="2"/>
        <v>0</v>
      </c>
      <c r="P16" s="162">
        <f t="shared" si="3"/>
        <v>-228.68</v>
      </c>
      <c r="Q16" s="126">
        <v>0</v>
      </c>
      <c r="R16" s="158">
        <f t="shared" si="4"/>
        <v>0</v>
      </c>
      <c r="S16" s="161">
        <f t="shared" si="5"/>
        <v>-2432.5899999999997</v>
      </c>
      <c r="T16" s="139">
        <v>0</v>
      </c>
    </row>
    <row r="17" spans="1:20" ht="13.5" thickBot="1">
      <c r="A17" s="118">
        <v>13</v>
      </c>
      <c r="B17" s="140" t="s">
        <v>6</v>
      </c>
      <c r="C17" s="120">
        <f>SUM(C18:C37)</f>
        <v>29464.4</v>
      </c>
      <c r="D17" s="121">
        <f>SUM(D18:D37)</f>
        <v>28043.57</v>
      </c>
      <c r="E17" s="53">
        <f t="shared" si="0"/>
        <v>95.17780779516976</v>
      </c>
      <c r="F17" s="120">
        <f>SUM(F18:F37)</f>
        <v>0.8</v>
      </c>
      <c r="G17" s="121">
        <f>SUM(G18:G37)</f>
        <v>67.08</v>
      </c>
      <c r="H17" s="54">
        <f>G17/F17%</f>
        <v>8385</v>
      </c>
      <c r="I17" s="120">
        <f>SUM(I18:I37)</f>
        <v>0.8</v>
      </c>
      <c r="J17" s="121">
        <f>SUM(J18:J37)</f>
        <v>0.57</v>
      </c>
      <c r="K17" s="54">
        <f>J17/I17%</f>
        <v>71.24999999999999</v>
      </c>
      <c r="L17" s="120">
        <f>SUM(L18:L37)</f>
        <v>1</v>
      </c>
      <c r="M17" s="121">
        <f>SUM(M18:M37)</f>
        <v>15.92</v>
      </c>
      <c r="N17" s="53">
        <f>M17/L17%</f>
        <v>1592</v>
      </c>
      <c r="O17" s="120">
        <f>SUM(O18:O37)</f>
        <v>2.6</v>
      </c>
      <c r="P17" s="121">
        <f>SUM(P18:P37)</f>
        <v>83.57000000000001</v>
      </c>
      <c r="Q17" s="53">
        <f>P17/O17%</f>
        <v>3214.230769230769</v>
      </c>
      <c r="R17" s="120">
        <f>SUM(R18:R37)</f>
        <v>29467</v>
      </c>
      <c r="S17" s="121">
        <f>SUM(S18:S37)</f>
        <v>28127.14</v>
      </c>
      <c r="T17" s="54">
        <f t="shared" si="1"/>
        <v>95.45301523738418</v>
      </c>
    </row>
    <row r="18" spans="1:20" ht="12.75">
      <c r="A18" s="141">
        <v>14</v>
      </c>
      <c r="B18" s="142" t="s">
        <v>7</v>
      </c>
      <c r="C18" s="124">
        <v>713.8</v>
      </c>
      <c r="D18" s="162">
        <v>590.7</v>
      </c>
      <c r="E18" s="126">
        <f t="shared" si="0"/>
        <v>82.7542729055758</v>
      </c>
      <c r="F18" s="124">
        <v>0</v>
      </c>
      <c r="G18" s="125">
        <v>0</v>
      </c>
      <c r="H18" s="128">
        <v>0</v>
      </c>
      <c r="I18" s="124">
        <v>0</v>
      </c>
      <c r="J18" s="125">
        <v>0</v>
      </c>
      <c r="K18" s="128">
        <v>0</v>
      </c>
      <c r="L18" s="124">
        <v>0</v>
      </c>
      <c r="M18" s="125">
        <v>0</v>
      </c>
      <c r="N18" s="126">
        <v>0</v>
      </c>
      <c r="O18" s="162">
        <f aca="true" t="shared" si="6" ref="O18:O37">F18+I18+L18</f>
        <v>0</v>
      </c>
      <c r="P18" s="162">
        <f aca="true" t="shared" si="7" ref="P18:P37">G18+J18+M18</f>
        <v>0</v>
      </c>
      <c r="Q18" s="126">
        <v>0</v>
      </c>
      <c r="R18" s="158">
        <f>C18+O18</f>
        <v>713.8</v>
      </c>
      <c r="S18" s="159">
        <f>D18+P18</f>
        <v>590.7</v>
      </c>
      <c r="T18" s="128">
        <f t="shared" si="1"/>
        <v>82.7542729055758</v>
      </c>
    </row>
    <row r="19" spans="1:20" ht="12.75">
      <c r="A19" s="132">
        <v>15</v>
      </c>
      <c r="B19" s="133" t="s">
        <v>8</v>
      </c>
      <c r="C19" s="124">
        <v>1000</v>
      </c>
      <c r="D19" s="162">
        <v>1410.35</v>
      </c>
      <c r="E19" s="131">
        <f t="shared" si="0"/>
        <v>141.035</v>
      </c>
      <c r="F19" s="124">
        <v>0</v>
      </c>
      <c r="G19" s="125">
        <v>0</v>
      </c>
      <c r="H19" s="128">
        <v>0</v>
      </c>
      <c r="I19" s="124">
        <v>0</v>
      </c>
      <c r="J19" s="125">
        <v>0</v>
      </c>
      <c r="K19" s="128">
        <v>0</v>
      </c>
      <c r="L19" s="124">
        <v>0</v>
      </c>
      <c r="M19" s="125">
        <v>0</v>
      </c>
      <c r="N19" s="126">
        <v>0</v>
      </c>
      <c r="O19" s="162">
        <f t="shared" si="6"/>
        <v>0</v>
      </c>
      <c r="P19" s="162">
        <f t="shared" si="7"/>
        <v>0</v>
      </c>
      <c r="Q19" s="126">
        <v>0</v>
      </c>
      <c r="R19" s="158">
        <f aca="true" t="shared" si="8" ref="R19:R37">C19+O19</f>
        <v>1000</v>
      </c>
      <c r="S19" s="166">
        <f aca="true" t="shared" si="9" ref="S19:S37">D19+P19</f>
        <v>1410.35</v>
      </c>
      <c r="T19" s="127">
        <f t="shared" si="1"/>
        <v>141.035</v>
      </c>
    </row>
    <row r="20" spans="1:20" ht="12.75">
      <c r="A20" s="132">
        <v>16</v>
      </c>
      <c r="B20" s="133" t="s">
        <v>9</v>
      </c>
      <c r="C20" s="124">
        <v>0</v>
      </c>
      <c r="D20" s="162">
        <v>0</v>
      </c>
      <c r="E20" s="131">
        <v>0</v>
      </c>
      <c r="F20" s="124">
        <v>0</v>
      </c>
      <c r="G20" s="125">
        <v>0</v>
      </c>
      <c r="H20" s="128">
        <v>0</v>
      </c>
      <c r="I20" s="124">
        <v>0</v>
      </c>
      <c r="J20" s="125">
        <v>0</v>
      </c>
      <c r="K20" s="128">
        <v>0</v>
      </c>
      <c r="L20" s="124">
        <v>0</v>
      </c>
      <c r="M20" s="125">
        <v>0</v>
      </c>
      <c r="N20" s="126">
        <v>0</v>
      </c>
      <c r="O20" s="162">
        <f t="shared" si="6"/>
        <v>0</v>
      </c>
      <c r="P20" s="162">
        <f t="shared" si="7"/>
        <v>0</v>
      </c>
      <c r="Q20" s="126">
        <v>0</v>
      </c>
      <c r="R20" s="158">
        <f t="shared" si="8"/>
        <v>0</v>
      </c>
      <c r="S20" s="160">
        <f t="shared" si="9"/>
        <v>0</v>
      </c>
      <c r="T20" s="127">
        <v>0</v>
      </c>
    </row>
    <row r="21" spans="1:20" ht="12.75">
      <c r="A21" s="132">
        <v>17</v>
      </c>
      <c r="B21" s="133" t="s">
        <v>23</v>
      </c>
      <c r="C21" s="124">
        <v>0</v>
      </c>
      <c r="D21" s="162">
        <v>0</v>
      </c>
      <c r="E21" s="131">
        <v>0</v>
      </c>
      <c r="F21" s="124">
        <v>0</v>
      </c>
      <c r="G21" s="125">
        <v>0</v>
      </c>
      <c r="H21" s="128">
        <v>0</v>
      </c>
      <c r="I21" s="124">
        <v>0</v>
      </c>
      <c r="J21" s="125">
        <v>0</v>
      </c>
      <c r="K21" s="128">
        <v>0</v>
      </c>
      <c r="L21" s="124">
        <v>0</v>
      </c>
      <c r="M21" s="125">
        <v>0</v>
      </c>
      <c r="N21" s="126">
        <v>0</v>
      </c>
      <c r="O21" s="162">
        <f t="shared" si="6"/>
        <v>0</v>
      </c>
      <c r="P21" s="162">
        <f t="shared" si="7"/>
        <v>0</v>
      </c>
      <c r="Q21" s="126">
        <v>0</v>
      </c>
      <c r="R21" s="158">
        <f t="shared" si="8"/>
        <v>0</v>
      </c>
      <c r="S21" s="160">
        <f t="shared" si="9"/>
        <v>0</v>
      </c>
      <c r="T21" s="127">
        <v>0</v>
      </c>
    </row>
    <row r="22" spans="1:20" ht="12.75">
      <c r="A22" s="132">
        <v>18</v>
      </c>
      <c r="B22" s="133" t="s">
        <v>10</v>
      </c>
      <c r="C22" s="124">
        <v>72.6</v>
      </c>
      <c r="D22" s="162">
        <v>72.6</v>
      </c>
      <c r="E22" s="131">
        <f t="shared" si="0"/>
        <v>100</v>
      </c>
      <c r="F22" s="124">
        <v>0</v>
      </c>
      <c r="G22" s="125">
        <v>0</v>
      </c>
      <c r="H22" s="128">
        <v>0</v>
      </c>
      <c r="I22" s="124">
        <v>0</v>
      </c>
      <c r="J22" s="125">
        <v>0</v>
      </c>
      <c r="K22" s="128">
        <v>0</v>
      </c>
      <c r="L22" s="124">
        <v>0</v>
      </c>
      <c r="M22" s="125">
        <v>0</v>
      </c>
      <c r="N22" s="126">
        <v>0</v>
      </c>
      <c r="O22" s="162">
        <f t="shared" si="6"/>
        <v>0</v>
      </c>
      <c r="P22" s="162">
        <f t="shared" si="7"/>
        <v>0</v>
      </c>
      <c r="Q22" s="126">
        <v>0</v>
      </c>
      <c r="R22" s="158">
        <f t="shared" si="8"/>
        <v>72.6</v>
      </c>
      <c r="S22" s="160">
        <f t="shared" si="9"/>
        <v>72.6</v>
      </c>
      <c r="T22" s="127">
        <f t="shared" si="1"/>
        <v>100</v>
      </c>
    </row>
    <row r="23" spans="1:20" ht="12.75">
      <c r="A23" s="132">
        <v>19</v>
      </c>
      <c r="B23" s="133" t="s">
        <v>11</v>
      </c>
      <c r="C23" s="124">
        <v>200</v>
      </c>
      <c r="D23" s="162">
        <v>177.92</v>
      </c>
      <c r="E23" s="131">
        <f t="shared" si="0"/>
        <v>88.96</v>
      </c>
      <c r="F23" s="124">
        <v>0</v>
      </c>
      <c r="G23" s="125">
        <v>0</v>
      </c>
      <c r="H23" s="128">
        <v>0</v>
      </c>
      <c r="I23" s="124">
        <v>0</v>
      </c>
      <c r="J23" s="125">
        <v>0</v>
      </c>
      <c r="K23" s="128">
        <v>0</v>
      </c>
      <c r="L23" s="124">
        <v>0</v>
      </c>
      <c r="M23" s="125">
        <v>0</v>
      </c>
      <c r="N23" s="126">
        <v>0</v>
      </c>
      <c r="O23" s="162">
        <f t="shared" si="6"/>
        <v>0</v>
      </c>
      <c r="P23" s="162">
        <f t="shared" si="7"/>
        <v>0</v>
      </c>
      <c r="Q23" s="126">
        <v>0</v>
      </c>
      <c r="R23" s="158">
        <f t="shared" si="8"/>
        <v>200</v>
      </c>
      <c r="S23" s="160">
        <f t="shared" si="9"/>
        <v>177.92</v>
      </c>
      <c r="T23" s="127">
        <f t="shared" si="1"/>
        <v>88.96</v>
      </c>
    </row>
    <row r="24" spans="1:20" ht="12.75">
      <c r="A24" s="132">
        <v>20</v>
      </c>
      <c r="B24" s="133" t="s">
        <v>12</v>
      </c>
      <c r="C24" s="124">
        <v>7760</v>
      </c>
      <c r="D24" s="125">
        <v>7772.76</v>
      </c>
      <c r="E24" s="131">
        <f t="shared" si="0"/>
        <v>100.16443298969074</v>
      </c>
      <c r="F24" s="124">
        <v>0</v>
      </c>
      <c r="G24" s="125">
        <v>0</v>
      </c>
      <c r="H24" s="128">
        <v>0</v>
      </c>
      <c r="I24" s="124">
        <v>0</v>
      </c>
      <c r="J24" s="125">
        <v>0</v>
      </c>
      <c r="K24" s="128">
        <v>0</v>
      </c>
      <c r="L24" s="124">
        <v>0</v>
      </c>
      <c r="M24" s="125">
        <v>0</v>
      </c>
      <c r="N24" s="131">
        <v>0</v>
      </c>
      <c r="O24" s="162">
        <f t="shared" si="6"/>
        <v>0</v>
      </c>
      <c r="P24" s="162">
        <f t="shared" si="7"/>
        <v>0</v>
      </c>
      <c r="Q24" s="126">
        <v>0</v>
      </c>
      <c r="R24" s="158">
        <f t="shared" si="8"/>
        <v>7760</v>
      </c>
      <c r="S24" s="160">
        <f t="shared" si="9"/>
        <v>7772.76</v>
      </c>
      <c r="T24" s="127">
        <f t="shared" si="1"/>
        <v>100.16443298969074</v>
      </c>
    </row>
    <row r="25" spans="1:20" ht="12.75">
      <c r="A25" s="132">
        <v>21</v>
      </c>
      <c r="B25" s="133" t="s">
        <v>13</v>
      </c>
      <c r="C25" s="124">
        <v>25</v>
      </c>
      <c r="D25" s="125">
        <v>21.6</v>
      </c>
      <c r="E25" s="131">
        <f t="shared" si="0"/>
        <v>86.4</v>
      </c>
      <c r="F25" s="124">
        <v>0.8</v>
      </c>
      <c r="G25" s="125">
        <v>0.6</v>
      </c>
      <c r="H25" s="127">
        <f>G25/F25%</f>
        <v>75</v>
      </c>
      <c r="I25" s="124">
        <v>0.8</v>
      </c>
      <c r="J25" s="125">
        <v>0.57</v>
      </c>
      <c r="K25" s="127">
        <f>J25/I25%</f>
        <v>71.24999999999999</v>
      </c>
      <c r="L25" s="124">
        <v>1</v>
      </c>
      <c r="M25" s="125">
        <v>0.76</v>
      </c>
      <c r="N25" s="131">
        <f>M25/L25%</f>
        <v>76</v>
      </c>
      <c r="O25" s="162">
        <f t="shared" si="6"/>
        <v>2.6</v>
      </c>
      <c r="P25" s="162">
        <f t="shared" si="7"/>
        <v>1.93</v>
      </c>
      <c r="Q25" s="131">
        <f>P25/O25%</f>
        <v>74.23076923076923</v>
      </c>
      <c r="R25" s="158">
        <f t="shared" si="8"/>
        <v>27.6</v>
      </c>
      <c r="S25" s="160">
        <f t="shared" si="9"/>
        <v>23.53</v>
      </c>
      <c r="T25" s="127">
        <f t="shared" si="1"/>
        <v>85.2536231884058</v>
      </c>
    </row>
    <row r="26" spans="1:20" ht="12.75">
      <c r="A26" s="132">
        <v>22</v>
      </c>
      <c r="B26" s="133" t="s">
        <v>14</v>
      </c>
      <c r="C26" s="124">
        <v>0</v>
      </c>
      <c r="D26" s="125">
        <v>0</v>
      </c>
      <c r="E26" s="131">
        <v>0</v>
      </c>
      <c r="F26" s="124">
        <v>0</v>
      </c>
      <c r="G26" s="125">
        <v>0</v>
      </c>
      <c r="H26" s="127">
        <v>0</v>
      </c>
      <c r="I26" s="124">
        <v>0</v>
      </c>
      <c r="J26" s="125">
        <v>0</v>
      </c>
      <c r="K26" s="127">
        <v>0</v>
      </c>
      <c r="L26" s="124">
        <v>0</v>
      </c>
      <c r="M26" s="125">
        <v>0</v>
      </c>
      <c r="N26" s="131">
        <v>0</v>
      </c>
      <c r="O26" s="162">
        <f t="shared" si="6"/>
        <v>0</v>
      </c>
      <c r="P26" s="162">
        <f t="shared" si="7"/>
        <v>0</v>
      </c>
      <c r="Q26" s="126">
        <v>0</v>
      </c>
      <c r="R26" s="158">
        <f t="shared" si="8"/>
        <v>0</v>
      </c>
      <c r="S26" s="160">
        <f t="shared" si="9"/>
        <v>0</v>
      </c>
      <c r="T26" s="127">
        <v>0</v>
      </c>
    </row>
    <row r="27" spans="1:20" ht="12.75">
      <c r="A27" s="132">
        <v>23</v>
      </c>
      <c r="B27" s="133" t="s">
        <v>61</v>
      </c>
      <c r="C27" s="124">
        <v>720</v>
      </c>
      <c r="D27" s="125">
        <v>756.56</v>
      </c>
      <c r="E27" s="131">
        <f t="shared" si="0"/>
        <v>105.07777777777777</v>
      </c>
      <c r="F27" s="124">
        <v>0</v>
      </c>
      <c r="G27" s="125">
        <v>0</v>
      </c>
      <c r="H27" s="127">
        <v>0</v>
      </c>
      <c r="I27" s="124">
        <v>0</v>
      </c>
      <c r="J27" s="125">
        <v>0</v>
      </c>
      <c r="K27" s="127">
        <v>0</v>
      </c>
      <c r="L27" s="124">
        <v>0</v>
      </c>
      <c r="M27" s="125">
        <v>15.16</v>
      </c>
      <c r="N27" s="131">
        <v>0</v>
      </c>
      <c r="O27" s="162">
        <f t="shared" si="6"/>
        <v>0</v>
      </c>
      <c r="P27" s="162">
        <f t="shared" si="7"/>
        <v>15.16</v>
      </c>
      <c r="Q27" s="126">
        <v>0</v>
      </c>
      <c r="R27" s="158">
        <f t="shared" si="8"/>
        <v>720</v>
      </c>
      <c r="S27" s="160">
        <f t="shared" si="9"/>
        <v>771.7199999999999</v>
      </c>
      <c r="T27" s="127">
        <f t="shared" si="1"/>
        <v>107.18333333333332</v>
      </c>
    </row>
    <row r="28" spans="1:20" ht="12.75">
      <c r="A28" s="132">
        <v>24</v>
      </c>
      <c r="B28" s="133" t="s">
        <v>15</v>
      </c>
      <c r="C28" s="124">
        <v>0</v>
      </c>
      <c r="D28" s="125">
        <v>0</v>
      </c>
      <c r="E28" s="131">
        <v>0</v>
      </c>
      <c r="F28" s="124">
        <v>0</v>
      </c>
      <c r="G28" s="125">
        <v>0</v>
      </c>
      <c r="H28" s="127">
        <v>0</v>
      </c>
      <c r="I28" s="124">
        <v>0</v>
      </c>
      <c r="J28" s="125">
        <v>0</v>
      </c>
      <c r="K28" s="127">
        <v>0</v>
      </c>
      <c r="L28" s="124">
        <v>0</v>
      </c>
      <c r="M28" s="125">
        <v>0</v>
      </c>
      <c r="N28" s="131">
        <v>0</v>
      </c>
      <c r="O28" s="162">
        <f t="shared" si="6"/>
        <v>0</v>
      </c>
      <c r="P28" s="162">
        <f t="shared" si="7"/>
        <v>0</v>
      </c>
      <c r="Q28" s="126">
        <v>0</v>
      </c>
      <c r="R28" s="158">
        <f t="shared" si="8"/>
        <v>0</v>
      </c>
      <c r="S28" s="160">
        <f t="shared" si="9"/>
        <v>0</v>
      </c>
      <c r="T28" s="127">
        <v>0</v>
      </c>
    </row>
    <row r="29" spans="1:20" ht="12.75">
      <c r="A29" s="132">
        <v>25</v>
      </c>
      <c r="B29" s="133" t="s">
        <v>16</v>
      </c>
      <c r="C29" s="124">
        <v>0</v>
      </c>
      <c r="D29" s="125">
        <v>0</v>
      </c>
      <c r="E29" s="131">
        <v>0</v>
      </c>
      <c r="F29" s="124">
        <v>0</v>
      </c>
      <c r="G29" s="125">
        <v>0</v>
      </c>
      <c r="H29" s="127">
        <v>0</v>
      </c>
      <c r="I29" s="124">
        <v>0</v>
      </c>
      <c r="J29" s="125">
        <v>0</v>
      </c>
      <c r="K29" s="127">
        <v>0</v>
      </c>
      <c r="L29" s="124">
        <v>0</v>
      </c>
      <c r="M29" s="125">
        <v>0</v>
      </c>
      <c r="N29" s="131">
        <v>0</v>
      </c>
      <c r="O29" s="162">
        <f t="shared" si="6"/>
        <v>0</v>
      </c>
      <c r="P29" s="162">
        <f t="shared" si="7"/>
        <v>0</v>
      </c>
      <c r="Q29" s="126">
        <v>0</v>
      </c>
      <c r="R29" s="158">
        <f t="shared" si="8"/>
        <v>0</v>
      </c>
      <c r="S29" s="160">
        <f t="shared" si="9"/>
        <v>0</v>
      </c>
      <c r="T29" s="127">
        <v>0</v>
      </c>
    </row>
    <row r="30" spans="1:20" ht="12.75">
      <c r="A30" s="132">
        <v>26</v>
      </c>
      <c r="B30" s="133" t="s">
        <v>17</v>
      </c>
      <c r="C30" s="124">
        <v>0</v>
      </c>
      <c r="D30" s="125">
        <v>0</v>
      </c>
      <c r="E30" s="131">
        <v>0</v>
      </c>
      <c r="F30" s="124">
        <v>0</v>
      </c>
      <c r="G30" s="125">
        <v>0</v>
      </c>
      <c r="H30" s="127">
        <v>0</v>
      </c>
      <c r="I30" s="124">
        <v>0</v>
      </c>
      <c r="J30" s="125">
        <v>0</v>
      </c>
      <c r="K30" s="127">
        <v>0</v>
      </c>
      <c r="L30" s="124">
        <v>0</v>
      </c>
      <c r="M30" s="125">
        <v>0</v>
      </c>
      <c r="N30" s="131">
        <v>0</v>
      </c>
      <c r="O30" s="162">
        <f t="shared" si="6"/>
        <v>0</v>
      </c>
      <c r="P30" s="162">
        <f t="shared" si="7"/>
        <v>0</v>
      </c>
      <c r="Q30" s="126">
        <v>0</v>
      </c>
      <c r="R30" s="158">
        <f t="shared" si="8"/>
        <v>0</v>
      </c>
      <c r="S30" s="160">
        <f t="shared" si="9"/>
        <v>0</v>
      </c>
      <c r="T30" s="127">
        <v>0</v>
      </c>
    </row>
    <row r="31" spans="1:20" ht="12.75">
      <c r="A31" s="132">
        <v>27</v>
      </c>
      <c r="B31" s="133" t="s">
        <v>18</v>
      </c>
      <c r="C31" s="124">
        <v>0</v>
      </c>
      <c r="D31" s="125">
        <v>0</v>
      </c>
      <c r="E31" s="131">
        <v>0</v>
      </c>
      <c r="F31" s="124">
        <v>0</v>
      </c>
      <c r="G31" s="125">
        <v>0</v>
      </c>
      <c r="H31" s="127">
        <v>0</v>
      </c>
      <c r="I31" s="124">
        <v>0</v>
      </c>
      <c r="J31" s="125">
        <v>0</v>
      </c>
      <c r="K31" s="127">
        <v>0</v>
      </c>
      <c r="L31" s="124">
        <v>0</v>
      </c>
      <c r="M31" s="125">
        <v>0</v>
      </c>
      <c r="N31" s="131">
        <v>0</v>
      </c>
      <c r="O31" s="162">
        <f t="shared" si="6"/>
        <v>0</v>
      </c>
      <c r="P31" s="162">
        <f t="shared" si="7"/>
        <v>0</v>
      </c>
      <c r="Q31" s="126">
        <v>0</v>
      </c>
      <c r="R31" s="158">
        <f t="shared" si="8"/>
        <v>0</v>
      </c>
      <c r="S31" s="160">
        <f t="shared" si="9"/>
        <v>0</v>
      </c>
      <c r="T31" s="127">
        <v>0</v>
      </c>
    </row>
    <row r="32" spans="1:20" ht="12.75">
      <c r="A32" s="132">
        <v>28</v>
      </c>
      <c r="B32" s="133" t="s">
        <v>19</v>
      </c>
      <c r="C32" s="124">
        <v>0</v>
      </c>
      <c r="D32" s="125">
        <v>0</v>
      </c>
      <c r="E32" s="131">
        <v>0</v>
      </c>
      <c r="F32" s="124">
        <v>0</v>
      </c>
      <c r="G32" s="125">
        <v>0</v>
      </c>
      <c r="H32" s="127">
        <v>0</v>
      </c>
      <c r="I32" s="124">
        <v>0</v>
      </c>
      <c r="J32" s="125">
        <v>0</v>
      </c>
      <c r="K32" s="127">
        <v>0</v>
      </c>
      <c r="L32" s="124">
        <v>0</v>
      </c>
      <c r="M32" s="125">
        <v>0</v>
      </c>
      <c r="N32" s="131">
        <v>0</v>
      </c>
      <c r="O32" s="162">
        <f t="shared" si="6"/>
        <v>0</v>
      </c>
      <c r="P32" s="162">
        <f t="shared" si="7"/>
        <v>0</v>
      </c>
      <c r="Q32" s="126">
        <v>0</v>
      </c>
      <c r="R32" s="158">
        <f t="shared" si="8"/>
        <v>0</v>
      </c>
      <c r="S32" s="160">
        <f t="shared" si="9"/>
        <v>0</v>
      </c>
      <c r="T32" s="127">
        <v>0</v>
      </c>
    </row>
    <row r="33" spans="1:20" ht="12.75">
      <c r="A33" s="132">
        <v>29</v>
      </c>
      <c r="B33" s="133" t="s">
        <v>28</v>
      </c>
      <c r="C33" s="124">
        <v>11373</v>
      </c>
      <c r="D33" s="125">
        <v>10514.42</v>
      </c>
      <c r="E33" s="131">
        <f t="shared" si="0"/>
        <v>92.45071660951376</v>
      </c>
      <c r="F33" s="124">
        <v>0</v>
      </c>
      <c r="G33" s="125">
        <v>0</v>
      </c>
      <c r="H33" s="127">
        <v>0</v>
      </c>
      <c r="I33" s="124">
        <v>0</v>
      </c>
      <c r="J33" s="125">
        <v>0</v>
      </c>
      <c r="K33" s="127">
        <v>0</v>
      </c>
      <c r="L33" s="124">
        <v>0</v>
      </c>
      <c r="M33" s="125">
        <v>0</v>
      </c>
      <c r="N33" s="131">
        <v>0</v>
      </c>
      <c r="O33" s="162">
        <f t="shared" si="6"/>
        <v>0</v>
      </c>
      <c r="P33" s="162">
        <f t="shared" si="7"/>
        <v>0</v>
      </c>
      <c r="Q33" s="126">
        <v>0</v>
      </c>
      <c r="R33" s="158">
        <f t="shared" si="8"/>
        <v>11373</v>
      </c>
      <c r="S33" s="160">
        <f t="shared" si="9"/>
        <v>10514.42</v>
      </c>
      <c r="T33" s="127">
        <f t="shared" si="1"/>
        <v>92.45071660951376</v>
      </c>
    </row>
    <row r="34" spans="1:20" ht="12.75">
      <c r="A34" s="132">
        <v>30</v>
      </c>
      <c r="B34" s="133" t="s">
        <v>30</v>
      </c>
      <c r="C34" s="124">
        <v>0</v>
      </c>
      <c r="D34" s="125">
        <v>0</v>
      </c>
      <c r="E34" s="131">
        <v>0</v>
      </c>
      <c r="F34" s="124">
        <v>0</v>
      </c>
      <c r="G34" s="125">
        <v>0</v>
      </c>
      <c r="H34" s="127">
        <v>0</v>
      </c>
      <c r="I34" s="124">
        <v>0</v>
      </c>
      <c r="J34" s="125">
        <v>0</v>
      </c>
      <c r="K34" s="127">
        <v>0</v>
      </c>
      <c r="L34" s="124">
        <v>0</v>
      </c>
      <c r="M34" s="125">
        <v>0</v>
      </c>
      <c r="N34" s="131">
        <v>0</v>
      </c>
      <c r="O34" s="162">
        <f t="shared" si="6"/>
        <v>0</v>
      </c>
      <c r="P34" s="162">
        <f t="shared" si="7"/>
        <v>0</v>
      </c>
      <c r="Q34" s="126">
        <v>0</v>
      </c>
      <c r="R34" s="158">
        <f t="shared" si="8"/>
        <v>0</v>
      </c>
      <c r="S34" s="160">
        <f t="shared" si="9"/>
        <v>0</v>
      </c>
      <c r="T34" s="127">
        <v>0</v>
      </c>
    </row>
    <row r="35" spans="1:20" ht="12.75">
      <c r="A35" s="132">
        <v>31</v>
      </c>
      <c r="B35" s="133" t="s">
        <v>29</v>
      </c>
      <c r="C35" s="124">
        <v>0</v>
      </c>
      <c r="D35" s="125">
        <v>0</v>
      </c>
      <c r="E35" s="131">
        <v>0</v>
      </c>
      <c r="F35" s="124">
        <v>0</v>
      </c>
      <c r="G35" s="125">
        <v>66.48</v>
      </c>
      <c r="H35" s="127">
        <v>0</v>
      </c>
      <c r="I35" s="124">
        <v>0</v>
      </c>
      <c r="J35" s="125">
        <v>0</v>
      </c>
      <c r="K35" s="127">
        <v>0</v>
      </c>
      <c r="L35" s="124">
        <v>0</v>
      </c>
      <c r="M35" s="125">
        <v>0</v>
      </c>
      <c r="N35" s="131">
        <v>0</v>
      </c>
      <c r="O35" s="162">
        <f t="shared" si="6"/>
        <v>0</v>
      </c>
      <c r="P35" s="162">
        <f t="shared" si="7"/>
        <v>66.48</v>
      </c>
      <c r="Q35" s="126">
        <v>0</v>
      </c>
      <c r="R35" s="158">
        <f t="shared" si="8"/>
        <v>0</v>
      </c>
      <c r="S35" s="160">
        <f t="shared" si="9"/>
        <v>66.48</v>
      </c>
      <c r="T35" s="127">
        <v>0</v>
      </c>
    </row>
    <row r="36" spans="1:20" ht="12.75">
      <c r="A36" s="132">
        <v>32</v>
      </c>
      <c r="B36" s="133" t="s">
        <v>20</v>
      </c>
      <c r="C36" s="124">
        <v>7600</v>
      </c>
      <c r="D36" s="125">
        <v>7525.48</v>
      </c>
      <c r="E36" s="131">
        <f t="shared" si="0"/>
        <v>99.01947368421052</v>
      </c>
      <c r="F36" s="124">
        <v>0</v>
      </c>
      <c r="G36" s="125">
        <v>0</v>
      </c>
      <c r="H36" s="127">
        <v>0</v>
      </c>
      <c r="I36" s="124">
        <v>0</v>
      </c>
      <c r="J36" s="125">
        <v>0</v>
      </c>
      <c r="K36" s="127">
        <v>0</v>
      </c>
      <c r="L36" s="124">
        <v>0</v>
      </c>
      <c r="M36" s="125">
        <v>0</v>
      </c>
      <c r="N36" s="131">
        <v>0</v>
      </c>
      <c r="O36" s="162">
        <f t="shared" si="6"/>
        <v>0</v>
      </c>
      <c r="P36" s="162">
        <f t="shared" si="7"/>
        <v>0</v>
      </c>
      <c r="Q36" s="126">
        <v>0</v>
      </c>
      <c r="R36" s="158">
        <f t="shared" si="8"/>
        <v>7600</v>
      </c>
      <c r="S36" s="160">
        <f t="shared" si="9"/>
        <v>7525.48</v>
      </c>
      <c r="T36" s="127">
        <f t="shared" si="1"/>
        <v>99.01947368421052</v>
      </c>
    </row>
    <row r="37" spans="1:20" ht="13.5" thickBot="1">
      <c r="A37" s="143">
        <v>33</v>
      </c>
      <c r="B37" s="144" t="s">
        <v>63</v>
      </c>
      <c r="C37" s="124">
        <v>0</v>
      </c>
      <c r="D37" s="125">
        <v>-798.82</v>
      </c>
      <c r="E37" s="131">
        <v>0</v>
      </c>
      <c r="F37" s="124">
        <v>0</v>
      </c>
      <c r="G37" s="125">
        <v>0</v>
      </c>
      <c r="H37" s="127">
        <v>0</v>
      </c>
      <c r="I37" s="124">
        <v>0</v>
      </c>
      <c r="J37" s="125">
        <v>0</v>
      </c>
      <c r="K37" s="127">
        <v>0</v>
      </c>
      <c r="L37" s="124">
        <v>0</v>
      </c>
      <c r="M37" s="125">
        <v>0</v>
      </c>
      <c r="N37" s="131">
        <v>0</v>
      </c>
      <c r="O37" s="162">
        <f t="shared" si="6"/>
        <v>0</v>
      </c>
      <c r="P37" s="162">
        <f t="shared" si="7"/>
        <v>0</v>
      </c>
      <c r="Q37" s="126">
        <v>0</v>
      </c>
      <c r="R37" s="158">
        <f t="shared" si="8"/>
        <v>0</v>
      </c>
      <c r="S37" s="161">
        <f t="shared" si="9"/>
        <v>-798.82</v>
      </c>
      <c r="T37" s="127">
        <v>0</v>
      </c>
    </row>
    <row r="38" spans="1:20" ht="13.5" thickBot="1">
      <c r="A38" s="114">
        <v>34</v>
      </c>
      <c r="B38" s="145" t="s">
        <v>21</v>
      </c>
      <c r="C38" s="120">
        <f aca="true" t="shared" si="10" ref="C38:S38">SUM(C4-C17)</f>
        <v>-5488.4000000000015</v>
      </c>
      <c r="D38" s="121">
        <f t="shared" si="10"/>
        <v>-7512.700000000001</v>
      </c>
      <c r="E38" s="54">
        <v>0</v>
      </c>
      <c r="F38" s="120">
        <f>SUM(F4-F17)</f>
        <v>250.2</v>
      </c>
      <c r="G38" s="121">
        <f>SUM(G4-G17)</f>
        <v>147.56</v>
      </c>
      <c r="H38" s="53">
        <f>G38/F38%</f>
        <v>58.97681854516387</v>
      </c>
      <c r="I38" s="120">
        <f t="shared" si="10"/>
        <v>0.19999999999999996</v>
      </c>
      <c r="J38" s="121">
        <f t="shared" si="10"/>
        <v>-0.019999999999999907</v>
      </c>
      <c r="K38" s="53">
        <f>J38/I38%</f>
        <v>-9.999999999999956</v>
      </c>
      <c r="L38" s="120">
        <f t="shared" si="10"/>
        <v>1037</v>
      </c>
      <c r="M38" s="121">
        <f t="shared" si="10"/>
        <v>753.9100000000001</v>
      </c>
      <c r="N38" s="53">
        <f>M38/L38%</f>
        <v>72.70106075216974</v>
      </c>
      <c r="O38" s="120">
        <f t="shared" si="10"/>
        <v>1287.4</v>
      </c>
      <c r="P38" s="165">
        <f t="shared" si="10"/>
        <v>901.4499999999999</v>
      </c>
      <c r="Q38" s="53">
        <f>P38/O38%</f>
        <v>70.02097250271865</v>
      </c>
      <c r="R38" s="120">
        <f t="shared" si="10"/>
        <v>-4201</v>
      </c>
      <c r="S38" s="121">
        <f t="shared" si="10"/>
        <v>-6611.25</v>
      </c>
      <c r="T38" s="54">
        <v>0</v>
      </c>
    </row>
    <row r="39" spans="1:20" ht="13.5" thickBot="1">
      <c r="A39" s="146"/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</row>
    <row r="40" spans="1:20" ht="13.5" thickBot="1">
      <c r="A40" s="148">
        <v>35</v>
      </c>
      <c r="B40" s="149" t="s">
        <v>22</v>
      </c>
      <c r="C40" s="150">
        <v>0</v>
      </c>
      <c r="D40" s="150">
        <v>0</v>
      </c>
      <c r="E40" s="151">
        <v>0</v>
      </c>
      <c r="F40" s="150">
        <v>0</v>
      </c>
      <c r="G40" s="150">
        <v>0</v>
      </c>
      <c r="H40" s="151">
        <v>0</v>
      </c>
      <c r="I40" s="150">
        <v>0</v>
      </c>
      <c r="J40" s="150">
        <v>0</v>
      </c>
      <c r="K40" s="151">
        <v>0</v>
      </c>
      <c r="L40" s="150">
        <v>0</v>
      </c>
      <c r="M40" s="150">
        <v>0</v>
      </c>
      <c r="N40" s="151">
        <v>0</v>
      </c>
      <c r="O40" s="150">
        <v>0</v>
      </c>
      <c r="P40" s="150">
        <v>0</v>
      </c>
      <c r="Q40" s="151">
        <v>0</v>
      </c>
      <c r="R40" s="150">
        <f>C40+I40+L40</f>
        <v>0</v>
      </c>
      <c r="S40" s="150">
        <f>D40+J40+M40</f>
        <v>0</v>
      </c>
      <c r="T40" s="152">
        <v>0</v>
      </c>
    </row>
  </sheetData>
  <sheetProtection/>
  <mergeCells count="6">
    <mergeCell ref="C2:E2"/>
    <mergeCell ref="I2:K2"/>
    <mergeCell ref="L2:N2"/>
    <mergeCell ref="R2:T2"/>
    <mergeCell ref="F2:H2"/>
    <mergeCell ref="O2:Q2"/>
  </mergeCells>
  <printOptions horizontalCentered="1"/>
  <pageMargins left="0.7874015748031497" right="0.7874015748031497" top="0.984251968503937" bottom="0.984251968503937" header="0.9055118110236221" footer="0.5118110236220472"/>
  <pageSetup firstPageNumber="95" useFirstPageNumber="1" fitToHeight="1" fitToWidth="1" horizontalDpi="600" verticalDpi="600" orientation="landscape" paperSize="9" scale="80" r:id="rId1"/>
  <headerFooter alignWithMargins="0">
    <oddHeader>&amp;C&amp;"Arial CE,Tučné"&amp;14Výsledky hospodaření správcovských firem (SF) a zdaňované činnosti (ZČ) MČ Praha 13 k 31.12.2021
</oddHead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H47"/>
  <sheetViews>
    <sheetView tabSelected="1" zoomScalePageLayoutView="0" workbookViewId="0" topLeftCell="A1">
      <pane xSplit="2" ySplit="4" topLeftCell="F5" activePane="bottomRight" state="frozen"/>
      <selection pane="topLeft" activeCell="O25" sqref="O25"/>
      <selection pane="topRight" activeCell="O25" sqref="O25"/>
      <selection pane="bottomLeft" activeCell="O25" sqref="O25"/>
      <selection pane="bottomRight" activeCell="AK6" sqref="AK6"/>
    </sheetView>
  </sheetViews>
  <sheetFormatPr defaultColWidth="9.00390625" defaultRowHeight="12.75"/>
  <cols>
    <col min="1" max="1" width="3.375" style="1" customWidth="1"/>
    <col min="2" max="2" width="32.00390625" style="1" customWidth="1"/>
    <col min="3" max="3" width="10.375" style="1" customWidth="1"/>
    <col min="4" max="4" width="10.25390625" style="1" customWidth="1"/>
    <col min="5" max="5" width="8.75390625" style="1" customWidth="1"/>
    <col min="6" max="6" width="10.25390625" style="1" customWidth="1"/>
    <col min="7" max="7" width="9.875" style="1" customWidth="1"/>
    <col min="8" max="8" width="6.875" style="1" customWidth="1"/>
    <col min="9" max="9" width="10.00390625" style="1" customWidth="1"/>
    <col min="10" max="10" width="10.375" style="1" customWidth="1"/>
    <col min="11" max="11" width="9.125" style="1" customWidth="1"/>
    <col min="12" max="13" width="10.75390625" style="1" customWidth="1"/>
    <col min="14" max="14" width="9.25390625" style="1" customWidth="1"/>
    <col min="15" max="16" width="14.625" style="1" hidden="1" customWidth="1"/>
    <col min="17" max="18" width="13.125" style="22" hidden="1" customWidth="1"/>
    <col min="19" max="20" width="17.00390625" style="29" hidden="1" customWidth="1"/>
    <col min="21" max="21" width="14.25390625" style="30" hidden="1" customWidth="1"/>
    <col min="22" max="22" width="12.75390625" style="30" hidden="1" customWidth="1"/>
    <col min="23" max="23" width="12.25390625" style="1" hidden="1" customWidth="1"/>
    <col min="24" max="24" width="9.75390625" style="1" hidden="1" customWidth="1"/>
    <col min="25" max="26" width="12.25390625" style="22" hidden="1" customWidth="1"/>
    <col min="27" max="27" width="13.375" style="1" hidden="1" customWidth="1"/>
    <col min="28" max="28" width="12.75390625" style="1" hidden="1" customWidth="1"/>
    <col min="29" max="29" width="12.125" style="1" hidden="1" customWidth="1"/>
    <col min="30" max="30" width="11.875" style="1" hidden="1" customWidth="1"/>
    <col min="31" max="31" width="11.625" style="1" hidden="1" customWidth="1"/>
    <col min="32" max="32" width="9.125" style="1" hidden="1" customWidth="1"/>
    <col min="33" max="34" width="11.25390625" style="29" hidden="1" customWidth="1"/>
    <col min="35" max="35" width="9.125" style="1" customWidth="1"/>
    <col min="36" max="16384" width="9.125" style="1" customWidth="1"/>
  </cols>
  <sheetData>
    <row r="1" s="62" customFormat="1" ht="11.25" customHeight="1"/>
    <row r="2" spans="1:34" s="2" customFormat="1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  <c r="P2" s="11"/>
      <c r="Q2" s="18"/>
      <c r="R2" s="18"/>
      <c r="S2" s="24"/>
      <c r="T2" s="24"/>
      <c r="U2" s="31"/>
      <c r="V2" s="31"/>
      <c r="Y2" s="17"/>
      <c r="Z2" s="17"/>
      <c r="AG2" s="34"/>
      <c r="AH2" s="34"/>
    </row>
    <row r="3" spans="1:34" ht="16.5" customHeight="1" thickBot="1">
      <c r="A3" s="190" t="s">
        <v>60</v>
      </c>
      <c r="B3" s="191"/>
      <c r="C3" s="194" t="s">
        <v>42</v>
      </c>
      <c r="D3" s="195"/>
      <c r="E3" s="196"/>
      <c r="F3" s="198" t="s">
        <v>43</v>
      </c>
      <c r="G3" s="199"/>
      <c r="H3" s="200"/>
      <c r="I3" s="177" t="s">
        <v>44</v>
      </c>
      <c r="J3" s="178"/>
      <c r="K3" s="179"/>
      <c r="L3" s="180" t="s">
        <v>47</v>
      </c>
      <c r="M3" s="181"/>
      <c r="N3" s="182"/>
      <c r="O3" s="181" t="s">
        <v>35</v>
      </c>
      <c r="P3" s="181"/>
      <c r="Q3" s="181"/>
      <c r="R3" s="181"/>
      <c r="S3" s="181"/>
      <c r="T3" s="181"/>
      <c r="U3" s="181"/>
      <c r="V3" s="197"/>
      <c r="W3" s="180" t="s">
        <v>39</v>
      </c>
      <c r="X3" s="181"/>
      <c r="Y3" s="181"/>
      <c r="Z3" s="181"/>
      <c r="AA3" s="181"/>
      <c r="AB3" s="181"/>
      <c r="AC3" s="181"/>
      <c r="AD3" s="197"/>
      <c r="AE3" s="180" t="s">
        <v>40</v>
      </c>
      <c r="AF3" s="181"/>
      <c r="AG3" s="181"/>
      <c r="AH3" s="181"/>
    </row>
    <row r="4" spans="1:34" ht="45" customHeight="1" thickBot="1">
      <c r="A4" s="192"/>
      <c r="B4" s="193"/>
      <c r="C4" s="105" t="s">
        <v>68</v>
      </c>
      <c r="D4" s="106" t="s">
        <v>67</v>
      </c>
      <c r="E4" s="42" t="s">
        <v>46</v>
      </c>
      <c r="F4" s="105" t="s">
        <v>75</v>
      </c>
      <c r="G4" s="106" t="s">
        <v>67</v>
      </c>
      <c r="H4" s="43" t="s">
        <v>46</v>
      </c>
      <c r="I4" s="105" t="s">
        <v>66</v>
      </c>
      <c r="J4" s="106" t="s">
        <v>67</v>
      </c>
      <c r="K4" s="43" t="s">
        <v>46</v>
      </c>
      <c r="L4" s="105" t="s">
        <v>75</v>
      </c>
      <c r="M4" s="106" t="s">
        <v>70</v>
      </c>
      <c r="N4" s="44" t="s">
        <v>46</v>
      </c>
      <c r="O4" s="61" t="s">
        <v>50</v>
      </c>
      <c r="P4" s="61" t="s">
        <v>51</v>
      </c>
      <c r="Q4" s="37" t="s">
        <v>49</v>
      </c>
      <c r="R4" s="37" t="s">
        <v>48</v>
      </c>
      <c r="S4" s="25" t="s">
        <v>33</v>
      </c>
      <c r="T4" s="26"/>
      <c r="U4" s="32" t="s">
        <v>34</v>
      </c>
      <c r="W4" s="13" t="s">
        <v>36</v>
      </c>
      <c r="X4" s="13"/>
      <c r="Y4" s="19" t="s">
        <v>32</v>
      </c>
      <c r="Z4" s="23"/>
      <c r="AA4" s="14" t="s">
        <v>37</v>
      </c>
      <c r="AB4" s="15"/>
      <c r="AC4" s="16" t="s">
        <v>38</v>
      </c>
      <c r="AE4" s="13" t="s">
        <v>41</v>
      </c>
      <c r="AF4" s="13"/>
      <c r="AG4" s="35" t="s">
        <v>45</v>
      </c>
      <c r="AH4" s="25"/>
    </row>
    <row r="5" spans="1:34" ht="16.5" customHeight="1" thickBot="1">
      <c r="A5" s="36">
        <v>1</v>
      </c>
      <c r="B5" s="52" t="s">
        <v>0</v>
      </c>
      <c r="C5" s="98">
        <f aca="true" t="shared" si="0" ref="C5:J5">SUM(C6:C16)</f>
        <v>4818</v>
      </c>
      <c r="D5" s="99">
        <f t="shared" si="0"/>
        <v>5321.070000000001</v>
      </c>
      <c r="E5" s="53">
        <f>D5/C5%</f>
        <v>110.44146948941471</v>
      </c>
      <c r="F5" s="98">
        <f t="shared" si="0"/>
        <v>3484</v>
      </c>
      <c r="G5" s="99">
        <f t="shared" si="0"/>
        <v>3651.6400000000003</v>
      </c>
      <c r="H5" s="54">
        <f>G5/F5%</f>
        <v>104.81171067738232</v>
      </c>
      <c r="I5" s="98">
        <f t="shared" si="0"/>
        <v>24416</v>
      </c>
      <c r="J5" s="99">
        <f t="shared" si="0"/>
        <v>26249.18</v>
      </c>
      <c r="K5" s="53">
        <f>J5/I5%</f>
        <v>107.50810943643512</v>
      </c>
      <c r="L5" s="98">
        <f>SUM(L6:L16)</f>
        <v>32718</v>
      </c>
      <c r="M5" s="99">
        <f>SUM(M6:M16)</f>
        <v>35221.89</v>
      </c>
      <c r="N5" s="54">
        <f>M5/L5%</f>
        <v>107.65294333394462</v>
      </c>
      <c r="O5" s="92">
        <f aca="true" t="shared" si="1" ref="O5:AH5">SUM(O6:O16)</f>
        <v>23356</v>
      </c>
      <c r="P5" s="92">
        <f t="shared" si="1"/>
        <v>25722.859999999997</v>
      </c>
      <c r="Q5" s="81">
        <f t="shared" si="1"/>
        <v>2028</v>
      </c>
      <c r="R5" s="81">
        <f t="shared" si="1"/>
        <v>2458.7200000000003</v>
      </c>
      <c r="S5" s="85">
        <f t="shared" si="1"/>
        <v>2083</v>
      </c>
      <c r="T5" s="85">
        <f>SUM(T6:T16)</f>
        <v>2084.9300000000003</v>
      </c>
      <c r="U5" s="89">
        <f t="shared" si="1"/>
        <v>19245</v>
      </c>
      <c r="V5" s="89">
        <f t="shared" si="1"/>
        <v>21179.21</v>
      </c>
      <c r="W5" s="94">
        <f t="shared" si="1"/>
        <v>9362</v>
      </c>
      <c r="X5" s="94">
        <f>SUM(X6:X17)</f>
        <v>9499.029999999999</v>
      </c>
      <c r="Y5" s="81">
        <f t="shared" si="1"/>
        <v>2790</v>
      </c>
      <c r="Z5" s="81">
        <f t="shared" si="1"/>
        <v>2862.35</v>
      </c>
      <c r="AA5" s="94">
        <f t="shared" si="1"/>
        <v>4219</v>
      </c>
      <c r="AB5" s="94">
        <f>SUM(AB6:AB17)</f>
        <v>4123.959999999999</v>
      </c>
      <c r="AC5" s="94">
        <f t="shared" si="1"/>
        <v>952</v>
      </c>
      <c r="AD5" s="94">
        <f>SUM(AD6:AD17)</f>
        <v>946.01</v>
      </c>
      <c r="AE5" s="94">
        <f t="shared" si="1"/>
        <v>1401</v>
      </c>
      <c r="AF5" s="94">
        <f t="shared" si="1"/>
        <v>1566.71</v>
      </c>
      <c r="AG5" s="85">
        <f t="shared" si="1"/>
        <v>1401</v>
      </c>
      <c r="AH5" s="85">
        <f t="shared" si="1"/>
        <v>1566.71</v>
      </c>
    </row>
    <row r="6" spans="1:34" ht="15" customHeight="1">
      <c r="A6" s="50">
        <v>2</v>
      </c>
      <c r="B6" s="51" t="s">
        <v>1</v>
      </c>
      <c r="C6" s="100">
        <f>Q6+Y6</f>
        <v>4600</v>
      </c>
      <c r="D6" s="101">
        <f>R6+Z6</f>
        <v>5138.53</v>
      </c>
      <c r="E6" s="55">
        <f>D6/C6%</f>
        <v>111.70717391304348</v>
      </c>
      <c r="F6" s="100">
        <f>S6+AG6</f>
        <v>0</v>
      </c>
      <c r="G6" s="101">
        <f>T6+AH6</f>
        <v>0</v>
      </c>
      <c r="H6" s="56">
        <v>0</v>
      </c>
      <c r="I6" s="100">
        <f>U6+AA6+AC6</f>
        <v>157</v>
      </c>
      <c r="J6" s="101">
        <f>V6+AB6+AD6</f>
        <v>159.44</v>
      </c>
      <c r="K6" s="55">
        <f>J6/I6%</f>
        <v>101.55414012738854</v>
      </c>
      <c r="L6" s="103">
        <f>C6+F6+I6</f>
        <v>4757</v>
      </c>
      <c r="M6" s="104">
        <f>D6+G6+J6</f>
        <v>5297.969999999999</v>
      </c>
      <c r="N6" s="56">
        <f>M6/L6%</f>
        <v>111.3720832457431</v>
      </c>
      <c r="O6" s="93">
        <f>Q6+S6+U6</f>
        <v>2020</v>
      </c>
      <c r="P6" s="93">
        <f>R6+T6+V6</f>
        <v>2500.3199999999997</v>
      </c>
      <c r="Q6" s="110">
        <v>1900</v>
      </c>
      <c r="R6" s="82">
        <v>2378.2</v>
      </c>
      <c r="S6" s="87">
        <v>0</v>
      </c>
      <c r="T6" s="87">
        <v>0</v>
      </c>
      <c r="U6" s="96">
        <v>120</v>
      </c>
      <c r="V6" s="90">
        <v>122.12</v>
      </c>
      <c r="W6" s="93">
        <f>Y6+AA6+AC6+AE6</f>
        <v>2737</v>
      </c>
      <c r="X6" s="93">
        <f>Z6+AB6+AD6+AF6</f>
        <v>2797.65</v>
      </c>
      <c r="Y6" s="95">
        <v>2700</v>
      </c>
      <c r="Z6" s="95">
        <v>2760.33</v>
      </c>
      <c r="AA6" s="96">
        <v>37</v>
      </c>
      <c r="AB6" s="96">
        <v>37.32</v>
      </c>
      <c r="AC6" s="96"/>
      <c r="AD6" s="96"/>
      <c r="AE6" s="93">
        <f>AG6</f>
        <v>0</v>
      </c>
      <c r="AF6" s="93">
        <f>AH6</f>
        <v>0</v>
      </c>
      <c r="AG6" s="97"/>
      <c r="AH6" s="97"/>
    </row>
    <row r="7" spans="1:34" ht="14.25" customHeight="1">
      <c r="A7" s="38">
        <v>3</v>
      </c>
      <c r="B7" s="40" t="s">
        <v>2</v>
      </c>
      <c r="C7" s="100">
        <f>Q7+Y7</f>
        <v>153</v>
      </c>
      <c r="D7" s="101">
        <f aca="true" t="shared" si="2" ref="D7:D17">R7+Z7</f>
        <v>149.37</v>
      </c>
      <c r="E7" s="57">
        <f aca="true" t="shared" si="3" ref="E7:E31">D7/C7%</f>
        <v>97.62745098039215</v>
      </c>
      <c r="F7" s="100">
        <f aca="true" t="shared" si="4" ref="F7:F16">S7+AG7</f>
        <v>3480</v>
      </c>
      <c r="G7" s="101">
        <f aca="true" t="shared" si="5" ref="G7:G17">T7+AH7</f>
        <v>3496.6400000000003</v>
      </c>
      <c r="H7" s="58">
        <f aca="true" t="shared" si="6" ref="H7:H32">G7/F7%</f>
        <v>100.47816091954024</v>
      </c>
      <c r="I7" s="100">
        <f aca="true" t="shared" si="7" ref="I7:I16">U7+AA7+AC7</f>
        <v>23730</v>
      </c>
      <c r="J7" s="101">
        <f aca="true" t="shared" si="8" ref="J7:J17">V7+AB7+AD7</f>
        <v>25856.210000000003</v>
      </c>
      <c r="K7" s="57">
        <f aca="true" t="shared" si="9" ref="K7:K32">J7/I7%</f>
        <v>108.96000842815003</v>
      </c>
      <c r="L7" s="103">
        <f aca="true" t="shared" si="10" ref="L7:L16">C7+F7+I7</f>
        <v>27363</v>
      </c>
      <c r="M7" s="104">
        <f aca="true" t="shared" si="11" ref="M7:M17">D7+G7+J7</f>
        <v>29502.22</v>
      </c>
      <c r="N7" s="58">
        <f aca="true" t="shared" si="12" ref="N7:N32">M7/L7%</f>
        <v>107.81792932061543</v>
      </c>
      <c r="O7" s="93">
        <f aca="true" t="shared" si="13" ref="O7:P16">Q7+S7+U7</f>
        <v>20745</v>
      </c>
      <c r="P7" s="93">
        <f t="shared" si="13"/>
        <v>22942.82</v>
      </c>
      <c r="Q7" s="111">
        <v>65</v>
      </c>
      <c r="R7" s="86">
        <v>51.01</v>
      </c>
      <c r="S7" s="113">
        <v>2080</v>
      </c>
      <c r="T7" s="88">
        <v>2082.61</v>
      </c>
      <c r="U7" s="96">
        <v>18600</v>
      </c>
      <c r="V7" s="91">
        <v>20809.2</v>
      </c>
      <c r="W7" s="93">
        <f aca="true" t="shared" si="14" ref="W7:W17">Y7+AA7+AC7+AE7</f>
        <v>6618</v>
      </c>
      <c r="X7" s="93">
        <f aca="true" t="shared" si="15" ref="X7:X17">Z7+AB7+AD7+AF7</f>
        <v>6559.4</v>
      </c>
      <c r="Y7" s="95">
        <v>88</v>
      </c>
      <c r="Z7" s="95">
        <v>98.36</v>
      </c>
      <c r="AA7" s="96">
        <v>4180</v>
      </c>
      <c r="AB7" s="96">
        <v>4106.67</v>
      </c>
      <c r="AC7" s="96">
        <v>950</v>
      </c>
      <c r="AD7" s="96">
        <v>940.34</v>
      </c>
      <c r="AE7" s="93">
        <f aca="true" t="shared" si="16" ref="AE7:AE16">AG7</f>
        <v>1400</v>
      </c>
      <c r="AF7" s="93">
        <f aca="true" t="shared" si="17" ref="AF7:AF15">AH7</f>
        <v>1414.03</v>
      </c>
      <c r="AG7" s="97">
        <v>1400</v>
      </c>
      <c r="AH7" s="97">
        <v>1414.03</v>
      </c>
    </row>
    <row r="8" spans="1:34" ht="15" customHeight="1">
      <c r="A8" s="38">
        <v>4</v>
      </c>
      <c r="B8" s="40" t="s">
        <v>24</v>
      </c>
      <c r="C8" s="100">
        <f aca="true" t="shared" si="18" ref="C8:C16">Q8+Y8</f>
        <v>0</v>
      </c>
      <c r="D8" s="101">
        <f t="shared" si="2"/>
        <v>0</v>
      </c>
      <c r="E8" s="57">
        <v>0</v>
      </c>
      <c r="F8" s="100">
        <f t="shared" si="4"/>
        <v>0</v>
      </c>
      <c r="G8" s="101">
        <f t="shared" si="5"/>
        <v>0</v>
      </c>
      <c r="H8" s="58">
        <v>0</v>
      </c>
      <c r="I8" s="100">
        <f t="shared" si="7"/>
        <v>0</v>
      </c>
      <c r="J8" s="101">
        <f t="shared" si="8"/>
        <v>0</v>
      </c>
      <c r="K8" s="57">
        <v>0</v>
      </c>
      <c r="L8" s="103">
        <f t="shared" si="10"/>
        <v>0</v>
      </c>
      <c r="M8" s="104">
        <f t="shared" si="11"/>
        <v>0</v>
      </c>
      <c r="N8" s="58">
        <v>0</v>
      </c>
      <c r="O8" s="93">
        <f t="shared" si="13"/>
        <v>0</v>
      </c>
      <c r="P8" s="93">
        <f t="shared" si="13"/>
        <v>0</v>
      </c>
      <c r="Q8" s="111"/>
      <c r="R8" s="86"/>
      <c r="S8" s="113"/>
      <c r="T8" s="88"/>
      <c r="U8" s="96"/>
      <c r="V8" s="91"/>
      <c r="W8" s="93">
        <f t="shared" si="14"/>
        <v>0</v>
      </c>
      <c r="X8" s="93">
        <f t="shared" si="15"/>
        <v>0</v>
      </c>
      <c r="Y8" s="95"/>
      <c r="Z8" s="95"/>
      <c r="AA8" s="96"/>
      <c r="AB8" s="96"/>
      <c r="AC8" s="96"/>
      <c r="AD8" s="96"/>
      <c r="AE8" s="93">
        <f t="shared" si="16"/>
        <v>0</v>
      </c>
      <c r="AF8" s="93">
        <f t="shared" si="17"/>
        <v>0</v>
      </c>
      <c r="AG8" s="97"/>
      <c r="AH8" s="97"/>
    </row>
    <row r="9" spans="1:34" ht="12.75">
      <c r="A9" s="38">
        <v>5</v>
      </c>
      <c r="B9" s="40" t="s">
        <v>31</v>
      </c>
      <c r="C9" s="100">
        <f t="shared" si="18"/>
        <v>0</v>
      </c>
      <c r="D9" s="101">
        <f t="shared" si="2"/>
        <v>0</v>
      </c>
      <c r="E9" s="57">
        <v>0</v>
      </c>
      <c r="F9" s="100">
        <f t="shared" si="4"/>
        <v>0</v>
      </c>
      <c r="G9" s="101">
        <f t="shared" si="5"/>
        <v>0</v>
      </c>
      <c r="H9" s="58">
        <v>0</v>
      </c>
      <c r="I9" s="100">
        <f t="shared" si="7"/>
        <v>0</v>
      </c>
      <c r="J9" s="101">
        <f t="shared" si="8"/>
        <v>0</v>
      </c>
      <c r="K9" s="57">
        <v>0</v>
      </c>
      <c r="L9" s="103">
        <f t="shared" si="10"/>
        <v>0</v>
      </c>
      <c r="M9" s="104">
        <f t="shared" si="11"/>
        <v>0</v>
      </c>
      <c r="N9" s="58">
        <v>0</v>
      </c>
      <c r="O9" s="93">
        <f t="shared" si="13"/>
        <v>0</v>
      </c>
      <c r="P9" s="93">
        <f t="shared" si="13"/>
        <v>0</v>
      </c>
      <c r="Q9" s="111"/>
      <c r="R9" s="86"/>
      <c r="S9" s="113"/>
      <c r="T9" s="88"/>
      <c r="U9" s="96"/>
      <c r="V9" s="91"/>
      <c r="W9" s="93">
        <f t="shared" si="14"/>
        <v>0</v>
      </c>
      <c r="X9" s="93">
        <f t="shared" si="15"/>
        <v>0</v>
      </c>
      <c r="Y9" s="95"/>
      <c r="Z9" s="95"/>
      <c r="AA9" s="96"/>
      <c r="AB9" s="96"/>
      <c r="AC9" s="96"/>
      <c r="AD9" s="96"/>
      <c r="AE9" s="93">
        <f t="shared" si="16"/>
        <v>0</v>
      </c>
      <c r="AF9" s="93">
        <f t="shared" si="17"/>
        <v>0</v>
      </c>
      <c r="AG9" s="97"/>
      <c r="AH9" s="97"/>
    </row>
    <row r="10" spans="1:34" ht="12.75">
      <c r="A10" s="38">
        <v>6</v>
      </c>
      <c r="B10" s="40" t="s">
        <v>3</v>
      </c>
      <c r="C10" s="100">
        <f t="shared" si="18"/>
        <v>9</v>
      </c>
      <c r="D10" s="101">
        <f t="shared" si="2"/>
        <v>6.35</v>
      </c>
      <c r="E10" s="57">
        <f t="shared" si="3"/>
        <v>70.55555555555556</v>
      </c>
      <c r="F10" s="100">
        <f t="shared" si="4"/>
        <v>4</v>
      </c>
      <c r="G10" s="101">
        <f t="shared" si="5"/>
        <v>3.8899999999999997</v>
      </c>
      <c r="H10" s="58">
        <f t="shared" si="6"/>
        <v>97.24999999999999</v>
      </c>
      <c r="I10" s="100">
        <f t="shared" si="7"/>
        <v>7</v>
      </c>
      <c r="J10" s="101">
        <f t="shared" si="8"/>
        <v>11.24</v>
      </c>
      <c r="K10" s="57">
        <f t="shared" si="9"/>
        <v>160.57142857142856</v>
      </c>
      <c r="L10" s="103">
        <f t="shared" si="10"/>
        <v>20</v>
      </c>
      <c r="M10" s="104">
        <f t="shared" si="11"/>
        <v>21.479999999999997</v>
      </c>
      <c r="N10" s="58">
        <f t="shared" si="12"/>
        <v>107.39999999999998</v>
      </c>
      <c r="O10" s="93">
        <f t="shared" si="13"/>
        <v>16</v>
      </c>
      <c r="P10" s="93">
        <f t="shared" si="13"/>
        <v>11.100000000000001</v>
      </c>
      <c r="Q10" s="111">
        <v>8</v>
      </c>
      <c r="R10" s="86">
        <v>3.25</v>
      </c>
      <c r="S10" s="113">
        <v>3</v>
      </c>
      <c r="T10" s="88">
        <v>2.32</v>
      </c>
      <c r="U10" s="96">
        <v>5</v>
      </c>
      <c r="V10" s="91">
        <v>5.53</v>
      </c>
      <c r="W10" s="93">
        <f t="shared" si="14"/>
        <v>4</v>
      </c>
      <c r="X10" s="93">
        <f t="shared" si="15"/>
        <v>10.38</v>
      </c>
      <c r="Y10" s="95">
        <v>1</v>
      </c>
      <c r="Z10" s="95">
        <v>3.1</v>
      </c>
      <c r="AA10" s="96">
        <v>1</v>
      </c>
      <c r="AB10" s="96">
        <v>3.28</v>
      </c>
      <c r="AC10" s="96">
        <v>1</v>
      </c>
      <c r="AD10" s="96">
        <v>2.43</v>
      </c>
      <c r="AE10" s="93">
        <f t="shared" si="16"/>
        <v>1</v>
      </c>
      <c r="AF10" s="93">
        <f t="shared" si="17"/>
        <v>1.57</v>
      </c>
      <c r="AG10" s="97">
        <v>1</v>
      </c>
      <c r="AH10" s="97">
        <v>1.57</v>
      </c>
    </row>
    <row r="11" spans="1:34" ht="12.75">
      <c r="A11" s="38">
        <v>7</v>
      </c>
      <c r="B11" s="40" t="s">
        <v>4</v>
      </c>
      <c r="C11" s="100">
        <f t="shared" si="18"/>
        <v>51</v>
      </c>
      <c r="D11" s="101">
        <f t="shared" si="2"/>
        <v>26.26</v>
      </c>
      <c r="E11" s="57">
        <f t="shared" si="3"/>
        <v>51.490196078431374</v>
      </c>
      <c r="F11" s="100">
        <f t="shared" si="4"/>
        <v>0</v>
      </c>
      <c r="G11" s="101">
        <f t="shared" si="5"/>
        <v>0</v>
      </c>
      <c r="H11" s="58">
        <v>0</v>
      </c>
      <c r="I11" s="100">
        <f t="shared" si="7"/>
        <v>502</v>
      </c>
      <c r="J11" s="101">
        <f t="shared" si="8"/>
        <v>245.69000000000003</v>
      </c>
      <c r="K11" s="57">
        <f t="shared" si="9"/>
        <v>48.94223107569722</v>
      </c>
      <c r="L11" s="103">
        <f t="shared" si="10"/>
        <v>553</v>
      </c>
      <c r="M11" s="104">
        <f t="shared" si="11"/>
        <v>271.95000000000005</v>
      </c>
      <c r="N11" s="58">
        <f t="shared" si="12"/>
        <v>49.17721518987342</v>
      </c>
      <c r="O11" s="93">
        <f t="shared" si="13"/>
        <v>550</v>
      </c>
      <c r="P11" s="93">
        <f t="shared" si="13"/>
        <v>268.62</v>
      </c>
      <c r="Q11" s="111">
        <v>50</v>
      </c>
      <c r="R11" s="86">
        <v>26.26</v>
      </c>
      <c r="S11" s="88">
        <v>0</v>
      </c>
      <c r="T11" s="88"/>
      <c r="U11" s="96">
        <v>500</v>
      </c>
      <c r="V11" s="91">
        <v>242.36</v>
      </c>
      <c r="W11" s="93">
        <f t="shared" si="14"/>
        <v>3</v>
      </c>
      <c r="X11" s="93">
        <f t="shared" si="15"/>
        <v>3.33</v>
      </c>
      <c r="Y11" s="95">
        <v>1</v>
      </c>
      <c r="Z11" s="95"/>
      <c r="AA11" s="96">
        <v>1</v>
      </c>
      <c r="AB11" s="96">
        <v>3.33</v>
      </c>
      <c r="AC11" s="96">
        <v>1</v>
      </c>
      <c r="AD11" s="96"/>
      <c r="AE11" s="93">
        <f t="shared" si="16"/>
        <v>0</v>
      </c>
      <c r="AF11" s="93">
        <f t="shared" si="17"/>
        <v>0</v>
      </c>
      <c r="AG11" s="97"/>
      <c r="AH11" s="97"/>
    </row>
    <row r="12" spans="1:34" ht="12.75">
      <c r="A12" s="39">
        <v>8</v>
      </c>
      <c r="B12" s="40" t="s">
        <v>58</v>
      </c>
      <c r="C12" s="100">
        <f t="shared" si="18"/>
        <v>0</v>
      </c>
      <c r="D12" s="101">
        <f t="shared" si="2"/>
        <v>0</v>
      </c>
      <c r="E12" s="57">
        <v>0</v>
      </c>
      <c r="F12" s="100">
        <f t="shared" si="4"/>
        <v>0</v>
      </c>
      <c r="G12" s="101">
        <f t="shared" si="5"/>
        <v>0</v>
      </c>
      <c r="H12" s="58">
        <v>0</v>
      </c>
      <c r="I12" s="100">
        <f t="shared" si="7"/>
        <v>0</v>
      </c>
      <c r="J12" s="101">
        <f t="shared" si="8"/>
        <v>0</v>
      </c>
      <c r="K12" s="57">
        <v>0</v>
      </c>
      <c r="L12" s="103">
        <f t="shared" si="10"/>
        <v>0</v>
      </c>
      <c r="M12" s="104">
        <f t="shared" si="11"/>
        <v>0</v>
      </c>
      <c r="N12" s="58">
        <v>0</v>
      </c>
      <c r="O12" s="93">
        <f t="shared" si="13"/>
        <v>0</v>
      </c>
      <c r="P12" s="93">
        <f t="shared" si="13"/>
        <v>0</v>
      </c>
      <c r="Q12" s="111"/>
      <c r="R12" s="86"/>
      <c r="S12" s="88">
        <v>0</v>
      </c>
      <c r="T12" s="88"/>
      <c r="U12" s="96"/>
      <c r="V12" s="91"/>
      <c r="W12" s="93">
        <f t="shared" si="14"/>
        <v>0</v>
      </c>
      <c r="X12" s="93">
        <f t="shared" si="15"/>
        <v>0</v>
      </c>
      <c r="Y12" s="95"/>
      <c r="Z12" s="95"/>
      <c r="AA12" s="96"/>
      <c r="AB12" s="96"/>
      <c r="AC12" s="96"/>
      <c r="AD12" s="96"/>
      <c r="AE12" s="93">
        <f t="shared" si="16"/>
        <v>0</v>
      </c>
      <c r="AF12" s="93">
        <f t="shared" si="17"/>
        <v>0</v>
      </c>
      <c r="AG12" s="97"/>
      <c r="AH12" s="97"/>
    </row>
    <row r="13" spans="1:34" ht="13.5" customHeight="1">
      <c r="A13" s="39">
        <v>9</v>
      </c>
      <c r="B13" s="40" t="s">
        <v>25</v>
      </c>
      <c r="C13" s="100">
        <f t="shared" si="18"/>
        <v>0</v>
      </c>
      <c r="D13" s="101">
        <f t="shared" si="2"/>
        <v>0</v>
      </c>
      <c r="E13" s="57">
        <v>0</v>
      </c>
      <c r="F13" s="100">
        <f t="shared" si="4"/>
        <v>0</v>
      </c>
      <c r="G13" s="101">
        <f t="shared" si="5"/>
        <v>0</v>
      </c>
      <c r="H13" s="58">
        <v>0</v>
      </c>
      <c r="I13" s="100">
        <f t="shared" si="7"/>
        <v>0</v>
      </c>
      <c r="J13" s="101">
        <f t="shared" si="8"/>
        <v>0</v>
      </c>
      <c r="K13" s="57">
        <v>0</v>
      </c>
      <c r="L13" s="103">
        <f t="shared" si="10"/>
        <v>0</v>
      </c>
      <c r="M13" s="104">
        <f t="shared" si="11"/>
        <v>0</v>
      </c>
      <c r="N13" s="58">
        <v>0</v>
      </c>
      <c r="O13" s="93">
        <f t="shared" si="13"/>
        <v>0</v>
      </c>
      <c r="P13" s="93">
        <f t="shared" si="13"/>
        <v>0</v>
      </c>
      <c r="Q13" s="111"/>
      <c r="R13" s="86"/>
      <c r="S13" s="88">
        <v>0</v>
      </c>
      <c r="T13" s="88"/>
      <c r="U13" s="96"/>
      <c r="V13" s="91"/>
      <c r="W13" s="93">
        <f t="shared" si="14"/>
        <v>0</v>
      </c>
      <c r="X13" s="93">
        <f t="shared" si="15"/>
        <v>0</v>
      </c>
      <c r="Y13" s="95"/>
      <c r="Z13" s="95"/>
      <c r="AA13" s="96"/>
      <c r="AB13" s="96"/>
      <c r="AC13" s="96"/>
      <c r="AD13" s="96"/>
      <c r="AE13" s="93">
        <f t="shared" si="16"/>
        <v>0</v>
      </c>
      <c r="AF13" s="93">
        <f t="shared" si="17"/>
        <v>0</v>
      </c>
      <c r="AG13" s="97"/>
      <c r="AH13" s="97"/>
    </row>
    <row r="14" spans="1:34" ht="14.25" customHeight="1">
      <c r="A14" s="39">
        <v>10</v>
      </c>
      <c r="B14" s="40" t="s">
        <v>26</v>
      </c>
      <c r="C14" s="100">
        <f t="shared" si="18"/>
        <v>0</v>
      </c>
      <c r="D14" s="101">
        <f t="shared" si="2"/>
        <v>0</v>
      </c>
      <c r="E14" s="57">
        <v>0</v>
      </c>
      <c r="F14" s="100">
        <f t="shared" si="4"/>
        <v>0</v>
      </c>
      <c r="G14" s="101">
        <f t="shared" si="5"/>
        <v>0</v>
      </c>
      <c r="H14" s="58">
        <v>0</v>
      </c>
      <c r="I14" s="100">
        <f t="shared" si="7"/>
        <v>0</v>
      </c>
      <c r="J14" s="101">
        <f t="shared" si="8"/>
        <v>0</v>
      </c>
      <c r="K14" s="57">
        <v>0</v>
      </c>
      <c r="L14" s="103">
        <f t="shared" si="10"/>
        <v>0</v>
      </c>
      <c r="M14" s="104">
        <f t="shared" si="11"/>
        <v>0</v>
      </c>
      <c r="N14" s="58">
        <v>0</v>
      </c>
      <c r="O14" s="93">
        <f t="shared" si="13"/>
        <v>0</v>
      </c>
      <c r="P14" s="93">
        <f t="shared" si="13"/>
        <v>0</v>
      </c>
      <c r="Q14" s="111"/>
      <c r="R14" s="86"/>
      <c r="S14" s="88">
        <v>0</v>
      </c>
      <c r="T14" s="88"/>
      <c r="U14" s="96"/>
      <c r="V14" s="91"/>
      <c r="W14" s="93">
        <f t="shared" si="14"/>
        <v>0</v>
      </c>
      <c r="X14" s="93">
        <f t="shared" si="15"/>
        <v>0</v>
      </c>
      <c r="Y14" s="95"/>
      <c r="Z14" s="95"/>
      <c r="AA14" s="96"/>
      <c r="AB14" s="96"/>
      <c r="AC14" s="96"/>
      <c r="AD14" s="96"/>
      <c r="AE14" s="93">
        <f t="shared" si="16"/>
        <v>0</v>
      </c>
      <c r="AF14" s="93">
        <f t="shared" si="17"/>
        <v>0</v>
      </c>
      <c r="AG14" s="97"/>
      <c r="AH14" s="97"/>
    </row>
    <row r="15" spans="1:34" ht="12.75">
      <c r="A15" s="38">
        <v>11</v>
      </c>
      <c r="B15" s="41" t="s">
        <v>27</v>
      </c>
      <c r="C15" s="100">
        <f t="shared" si="18"/>
        <v>0</v>
      </c>
      <c r="D15" s="101">
        <f t="shared" si="2"/>
        <v>0</v>
      </c>
      <c r="E15" s="57">
        <v>0</v>
      </c>
      <c r="F15" s="100">
        <f t="shared" si="4"/>
        <v>0</v>
      </c>
      <c r="G15" s="101">
        <f t="shared" si="5"/>
        <v>0</v>
      </c>
      <c r="H15" s="58">
        <v>0</v>
      </c>
      <c r="I15" s="100">
        <f t="shared" si="7"/>
        <v>0</v>
      </c>
      <c r="J15" s="101">
        <f t="shared" si="8"/>
        <v>0</v>
      </c>
      <c r="K15" s="57">
        <v>0</v>
      </c>
      <c r="L15" s="103">
        <f t="shared" si="10"/>
        <v>0</v>
      </c>
      <c r="M15" s="104">
        <f t="shared" si="11"/>
        <v>0</v>
      </c>
      <c r="N15" s="58">
        <v>0</v>
      </c>
      <c r="O15" s="93">
        <f t="shared" si="13"/>
        <v>0</v>
      </c>
      <c r="P15" s="93">
        <f t="shared" si="13"/>
        <v>0</v>
      </c>
      <c r="Q15" s="111"/>
      <c r="R15" s="86"/>
      <c r="S15" s="88">
        <v>0</v>
      </c>
      <c r="T15" s="88"/>
      <c r="U15" s="96"/>
      <c r="V15" s="91"/>
      <c r="W15" s="93">
        <f t="shared" si="14"/>
        <v>0</v>
      </c>
      <c r="X15" s="93">
        <f t="shared" si="15"/>
        <v>0</v>
      </c>
      <c r="Y15" s="95"/>
      <c r="Z15" s="95"/>
      <c r="AA15" s="96"/>
      <c r="AB15" s="96"/>
      <c r="AC15" s="96">
        <v>0</v>
      </c>
      <c r="AD15" s="96"/>
      <c r="AE15" s="93">
        <f t="shared" si="16"/>
        <v>0</v>
      </c>
      <c r="AF15" s="93">
        <f t="shared" si="17"/>
        <v>0</v>
      </c>
      <c r="AG15" s="97"/>
      <c r="AH15" s="97"/>
    </row>
    <row r="16" spans="1:34" ht="12.75">
      <c r="A16" s="38">
        <v>12</v>
      </c>
      <c r="B16" s="41" t="s">
        <v>5</v>
      </c>
      <c r="C16" s="100">
        <f t="shared" si="18"/>
        <v>5</v>
      </c>
      <c r="D16" s="101">
        <f t="shared" si="2"/>
        <v>0.56</v>
      </c>
      <c r="E16" s="57">
        <f t="shared" si="3"/>
        <v>11.200000000000001</v>
      </c>
      <c r="F16" s="100">
        <f t="shared" si="4"/>
        <v>0</v>
      </c>
      <c r="G16" s="101">
        <f t="shared" si="5"/>
        <v>151.11</v>
      </c>
      <c r="H16" s="58">
        <v>0</v>
      </c>
      <c r="I16" s="100">
        <f t="shared" si="7"/>
        <v>20</v>
      </c>
      <c r="J16" s="101">
        <f t="shared" si="8"/>
        <v>-23.4</v>
      </c>
      <c r="K16" s="57">
        <v>0</v>
      </c>
      <c r="L16" s="103">
        <f t="shared" si="10"/>
        <v>25</v>
      </c>
      <c r="M16" s="104">
        <f t="shared" si="11"/>
        <v>128.27</v>
      </c>
      <c r="N16" s="58">
        <f t="shared" si="12"/>
        <v>513.08</v>
      </c>
      <c r="O16" s="93">
        <f t="shared" si="13"/>
        <v>25</v>
      </c>
      <c r="P16" s="93">
        <f t="shared" si="13"/>
        <v>0</v>
      </c>
      <c r="Q16" s="112">
        <v>5</v>
      </c>
      <c r="R16" s="86"/>
      <c r="S16" s="88">
        <v>0</v>
      </c>
      <c r="T16" s="88"/>
      <c r="U16" s="96">
        <v>20</v>
      </c>
      <c r="V16" s="91"/>
      <c r="W16" s="93">
        <f t="shared" si="14"/>
        <v>0</v>
      </c>
      <c r="X16" s="93">
        <f t="shared" si="15"/>
        <v>128.27</v>
      </c>
      <c r="Y16" s="95"/>
      <c r="Z16" s="95">
        <v>0.56</v>
      </c>
      <c r="AA16" s="96"/>
      <c r="AB16" s="96">
        <v>-26.64</v>
      </c>
      <c r="AC16" s="96"/>
      <c r="AD16" s="96">
        <v>3.24</v>
      </c>
      <c r="AE16" s="93">
        <f t="shared" si="16"/>
        <v>0</v>
      </c>
      <c r="AF16" s="93">
        <f>AH16</f>
        <v>151.11</v>
      </c>
      <c r="AG16" s="97"/>
      <c r="AH16" s="97">
        <v>151.11</v>
      </c>
    </row>
    <row r="17" spans="1:34" ht="13.5" thickBot="1">
      <c r="A17" s="72" t="s">
        <v>64</v>
      </c>
      <c r="B17" s="73" t="s">
        <v>65</v>
      </c>
      <c r="C17" s="100">
        <v>0</v>
      </c>
      <c r="D17" s="101">
        <f t="shared" si="2"/>
        <v>0</v>
      </c>
      <c r="E17" s="74">
        <v>0</v>
      </c>
      <c r="F17" s="100">
        <v>0</v>
      </c>
      <c r="G17" s="101">
        <f t="shared" si="5"/>
        <v>0</v>
      </c>
      <c r="H17" s="75">
        <v>0</v>
      </c>
      <c r="I17" s="100">
        <v>0</v>
      </c>
      <c r="J17" s="101">
        <f t="shared" si="8"/>
        <v>0</v>
      </c>
      <c r="K17" s="74">
        <v>0</v>
      </c>
      <c r="L17" s="103">
        <f>C17+F17+I17</f>
        <v>0</v>
      </c>
      <c r="M17" s="104">
        <f t="shared" si="11"/>
        <v>0</v>
      </c>
      <c r="N17" s="75">
        <v>0</v>
      </c>
      <c r="O17" s="93"/>
      <c r="P17" s="93"/>
      <c r="Q17" s="76"/>
      <c r="R17" s="83"/>
      <c r="S17" s="77"/>
      <c r="T17" s="27"/>
      <c r="U17" s="78"/>
      <c r="V17" s="79"/>
      <c r="W17" s="93">
        <f t="shared" si="14"/>
        <v>0</v>
      </c>
      <c r="X17" s="93">
        <f t="shared" si="15"/>
        <v>0</v>
      </c>
      <c r="Y17" s="95"/>
      <c r="Z17" s="95"/>
      <c r="AA17" s="96"/>
      <c r="AB17" s="96"/>
      <c r="AC17" s="96"/>
      <c r="AD17" s="96"/>
      <c r="AE17" s="93"/>
      <c r="AF17" s="93"/>
      <c r="AG17" s="97"/>
      <c r="AH17" s="97"/>
    </row>
    <row r="18" spans="1:34" ht="13.5" thickBot="1">
      <c r="A18" s="36">
        <v>13</v>
      </c>
      <c r="B18" s="49" t="s">
        <v>6</v>
      </c>
      <c r="C18" s="98">
        <f>SUM(C19:C38)</f>
        <v>3195</v>
      </c>
      <c r="D18" s="99">
        <f>SUM(D19:D38)</f>
        <v>1895.74</v>
      </c>
      <c r="E18" s="53">
        <f t="shared" si="3"/>
        <v>59.33458528951487</v>
      </c>
      <c r="F18" s="98">
        <f>SUM(F19:F38)</f>
        <v>3584</v>
      </c>
      <c r="G18" s="99">
        <f>SUM(G19:G38)</f>
        <v>3142.21</v>
      </c>
      <c r="H18" s="54">
        <f t="shared" si="6"/>
        <v>87.67327008928571</v>
      </c>
      <c r="I18" s="98">
        <f>SUM(I19:I38)</f>
        <v>14082</v>
      </c>
      <c r="J18" s="99">
        <f>SUM(J19:J38)</f>
        <v>14075.469999999998</v>
      </c>
      <c r="K18" s="53">
        <f t="shared" si="9"/>
        <v>99.95362874591676</v>
      </c>
      <c r="L18" s="98">
        <f>SUM(L19:L38)</f>
        <v>20861</v>
      </c>
      <c r="M18" s="99">
        <f>SUM(M19:M38)</f>
        <v>19113.420000000002</v>
      </c>
      <c r="N18" s="54">
        <f t="shared" si="12"/>
        <v>91.62274099995207</v>
      </c>
      <c r="O18" s="92">
        <f aca="true" t="shared" si="19" ref="O18:AH18">SUM(O19:O38)</f>
        <v>12063</v>
      </c>
      <c r="P18" s="92">
        <f t="shared" si="19"/>
        <v>10910.760000000002</v>
      </c>
      <c r="Q18" s="81">
        <f t="shared" si="19"/>
        <v>1419</v>
      </c>
      <c r="R18" s="81">
        <f t="shared" si="19"/>
        <v>534.51</v>
      </c>
      <c r="S18" s="85">
        <f t="shared" si="19"/>
        <v>1038</v>
      </c>
      <c r="T18" s="85">
        <f t="shared" si="19"/>
        <v>1085.95</v>
      </c>
      <c r="U18" s="89">
        <f t="shared" si="19"/>
        <v>9606</v>
      </c>
      <c r="V18" s="89">
        <f t="shared" si="19"/>
        <v>9290.300000000001</v>
      </c>
      <c r="W18" s="94">
        <f t="shared" si="19"/>
        <v>8798</v>
      </c>
      <c r="X18" s="94">
        <f t="shared" si="19"/>
        <v>8202.660000000002</v>
      </c>
      <c r="Y18" s="81">
        <f t="shared" si="19"/>
        <v>1776</v>
      </c>
      <c r="Z18" s="81">
        <f t="shared" si="19"/>
        <v>1361.23</v>
      </c>
      <c r="AA18" s="94">
        <f t="shared" si="19"/>
        <v>2700</v>
      </c>
      <c r="AB18" s="94">
        <f t="shared" si="19"/>
        <v>3113.2399999999993</v>
      </c>
      <c r="AC18" s="94">
        <f t="shared" si="19"/>
        <v>1776</v>
      </c>
      <c r="AD18" s="94">
        <f t="shared" si="19"/>
        <v>1671.9299999999998</v>
      </c>
      <c r="AE18" s="94">
        <f t="shared" si="19"/>
        <v>2546</v>
      </c>
      <c r="AF18" s="94">
        <f t="shared" si="19"/>
        <v>2056.26</v>
      </c>
      <c r="AG18" s="85">
        <f t="shared" si="19"/>
        <v>2546</v>
      </c>
      <c r="AH18" s="85">
        <f t="shared" si="19"/>
        <v>2056.26</v>
      </c>
    </row>
    <row r="19" spans="1:34" ht="12.75">
      <c r="A19" s="48">
        <v>14</v>
      </c>
      <c r="B19" s="40" t="s">
        <v>7</v>
      </c>
      <c r="C19" s="100">
        <f>Q19+Y19</f>
        <v>6</v>
      </c>
      <c r="D19" s="101">
        <f>R19+Z19</f>
        <v>5.31</v>
      </c>
      <c r="E19" s="55">
        <f t="shared" si="3"/>
        <v>88.5</v>
      </c>
      <c r="F19" s="100">
        <f>S19+AG19</f>
        <v>140</v>
      </c>
      <c r="G19" s="101">
        <f>T19+AH19</f>
        <v>136.76</v>
      </c>
      <c r="H19" s="58">
        <f t="shared" si="6"/>
        <v>97.68571428571428</v>
      </c>
      <c r="I19" s="100">
        <f>U19+AA19+AC19</f>
        <v>87</v>
      </c>
      <c r="J19" s="101">
        <f>V19+AB19+AD19</f>
        <v>58.66</v>
      </c>
      <c r="K19" s="55">
        <f t="shared" si="9"/>
        <v>67.42528735632183</v>
      </c>
      <c r="L19" s="103">
        <f>C19+F19+I19</f>
        <v>233</v>
      </c>
      <c r="M19" s="104">
        <f>D19+G19+J19</f>
        <v>200.73</v>
      </c>
      <c r="N19" s="56">
        <f t="shared" si="12"/>
        <v>86.15021459227466</v>
      </c>
      <c r="O19" s="93">
        <f>Q19+S19+U19</f>
        <v>10</v>
      </c>
      <c r="P19" s="93">
        <f>R19+T19+V19</f>
        <v>4.61</v>
      </c>
      <c r="Q19" s="95"/>
      <c r="R19" s="84"/>
      <c r="S19" s="113"/>
      <c r="T19" s="88"/>
      <c r="U19" s="96">
        <v>10</v>
      </c>
      <c r="V19" s="91">
        <v>4.61</v>
      </c>
      <c r="W19" s="93">
        <f>Y19+AA19+AC19+AE19</f>
        <v>223</v>
      </c>
      <c r="X19" s="93">
        <f>Z19+AB19+AD19+AF19</f>
        <v>196.12</v>
      </c>
      <c r="Y19" s="95">
        <v>6</v>
      </c>
      <c r="Z19" s="95">
        <v>5.31</v>
      </c>
      <c r="AA19" s="96">
        <v>25</v>
      </c>
      <c r="AB19" s="96">
        <v>2.07</v>
      </c>
      <c r="AC19" s="96">
        <v>52</v>
      </c>
      <c r="AD19" s="96">
        <v>51.98</v>
      </c>
      <c r="AE19" s="93">
        <f>AG19</f>
        <v>140</v>
      </c>
      <c r="AF19" s="93">
        <f>AH19</f>
        <v>136.76</v>
      </c>
      <c r="AG19" s="97">
        <v>140</v>
      </c>
      <c r="AH19" s="97">
        <v>136.76</v>
      </c>
    </row>
    <row r="20" spans="1:34" ht="12.75">
      <c r="A20" s="39">
        <v>15</v>
      </c>
      <c r="B20" s="40" t="s">
        <v>8</v>
      </c>
      <c r="C20" s="100">
        <f aca="true" t="shared" si="20" ref="C20:C38">Q20+Y20</f>
        <v>875</v>
      </c>
      <c r="D20" s="101">
        <f aca="true" t="shared" si="21" ref="D20:D38">R20+Z20</f>
        <v>464.77</v>
      </c>
      <c r="E20" s="57">
        <f t="shared" si="3"/>
        <v>53.116571428571426</v>
      </c>
      <c r="F20" s="100">
        <f aca="true" t="shared" si="22" ref="F20:F38">S20+AG20</f>
        <v>1790</v>
      </c>
      <c r="G20" s="101">
        <f aca="true" t="shared" si="23" ref="G20:G38">T20+AH20</f>
        <v>1441.96</v>
      </c>
      <c r="H20" s="58">
        <f t="shared" si="6"/>
        <v>80.5564245810056</v>
      </c>
      <c r="I20" s="100">
        <f aca="true" t="shared" si="24" ref="I20:I38">U20+AA20+AC20</f>
        <v>3100</v>
      </c>
      <c r="J20" s="101">
        <f aca="true" t="shared" si="25" ref="J20:J38">V20+AB20+AD20</f>
        <v>2283.85</v>
      </c>
      <c r="K20" s="57">
        <f t="shared" si="9"/>
        <v>73.67258064516129</v>
      </c>
      <c r="L20" s="103">
        <f aca="true" t="shared" si="26" ref="L20:L38">C20+F20+I20</f>
        <v>5765</v>
      </c>
      <c r="M20" s="104">
        <f aca="true" t="shared" si="27" ref="M20:M38">D20+G20+J20</f>
        <v>4190.58</v>
      </c>
      <c r="N20" s="58">
        <f t="shared" si="12"/>
        <v>72.69002601908066</v>
      </c>
      <c r="O20" s="93">
        <f aca="true" t="shared" si="28" ref="O20:P38">Q20+S20+U20</f>
        <v>3215</v>
      </c>
      <c r="P20" s="93">
        <f t="shared" si="28"/>
        <v>2819.35</v>
      </c>
      <c r="Q20" s="95">
        <v>365</v>
      </c>
      <c r="R20" s="84">
        <v>294.49</v>
      </c>
      <c r="S20" s="113">
        <v>660</v>
      </c>
      <c r="T20" s="88">
        <v>699.49</v>
      </c>
      <c r="U20" s="96">
        <v>2190</v>
      </c>
      <c r="V20" s="91">
        <v>1825.37</v>
      </c>
      <c r="W20" s="93">
        <f aca="true" t="shared" si="29" ref="W20:W38">Y20+AA20+AC20+AE20</f>
        <v>2550</v>
      </c>
      <c r="X20" s="93">
        <f aca="true" t="shared" si="30" ref="X20:X38">Z20+AB20+AD20+AF20</f>
        <v>1371.23</v>
      </c>
      <c r="Y20" s="95">
        <v>510</v>
      </c>
      <c r="Z20" s="95">
        <v>170.28</v>
      </c>
      <c r="AA20" s="96">
        <v>610</v>
      </c>
      <c r="AB20" s="96">
        <v>199.88</v>
      </c>
      <c r="AC20" s="96">
        <v>300</v>
      </c>
      <c r="AD20" s="96">
        <v>258.6</v>
      </c>
      <c r="AE20" s="93">
        <f aca="true" t="shared" si="31" ref="AE20:AE38">AG20</f>
        <v>1130</v>
      </c>
      <c r="AF20" s="93">
        <f aca="true" t="shared" si="32" ref="AF20:AF38">AH20</f>
        <v>742.47</v>
      </c>
      <c r="AG20" s="97">
        <v>1130</v>
      </c>
      <c r="AH20" s="97">
        <v>742.47</v>
      </c>
    </row>
    <row r="21" spans="1:34" ht="12.75">
      <c r="A21" s="39">
        <v>16</v>
      </c>
      <c r="B21" s="40" t="s">
        <v>9</v>
      </c>
      <c r="C21" s="100">
        <f t="shared" si="20"/>
        <v>0</v>
      </c>
      <c r="D21" s="101">
        <f t="shared" si="21"/>
        <v>0</v>
      </c>
      <c r="E21" s="57">
        <v>0</v>
      </c>
      <c r="F21" s="100">
        <f t="shared" si="22"/>
        <v>0</v>
      </c>
      <c r="G21" s="101">
        <f t="shared" si="23"/>
        <v>0</v>
      </c>
      <c r="H21" s="58">
        <v>0</v>
      </c>
      <c r="I21" s="100">
        <f t="shared" si="24"/>
        <v>0</v>
      </c>
      <c r="J21" s="101">
        <f t="shared" si="25"/>
        <v>0</v>
      </c>
      <c r="K21" s="57">
        <v>0</v>
      </c>
      <c r="L21" s="103">
        <f t="shared" si="26"/>
        <v>0</v>
      </c>
      <c r="M21" s="104">
        <f t="shared" si="27"/>
        <v>0</v>
      </c>
      <c r="N21" s="58">
        <v>0</v>
      </c>
      <c r="O21" s="93">
        <f t="shared" si="28"/>
        <v>0</v>
      </c>
      <c r="P21" s="93">
        <f t="shared" si="28"/>
        <v>0</v>
      </c>
      <c r="Q21" s="95"/>
      <c r="R21" s="84"/>
      <c r="S21" s="113"/>
      <c r="T21" s="88"/>
      <c r="U21" s="96"/>
      <c r="V21" s="91"/>
      <c r="W21" s="93">
        <f t="shared" si="29"/>
        <v>0</v>
      </c>
      <c r="X21" s="93">
        <f t="shared" si="30"/>
        <v>0</v>
      </c>
      <c r="Y21" s="95"/>
      <c r="Z21" s="95"/>
      <c r="AA21" s="96"/>
      <c r="AB21" s="96"/>
      <c r="AC21" s="96"/>
      <c r="AD21" s="96"/>
      <c r="AE21" s="93">
        <f t="shared" si="31"/>
        <v>0</v>
      </c>
      <c r="AF21" s="93">
        <f t="shared" si="32"/>
        <v>0</v>
      </c>
      <c r="AG21" s="97"/>
      <c r="AH21" s="97"/>
    </row>
    <row r="22" spans="1:34" ht="12.75">
      <c r="A22" s="39">
        <v>17</v>
      </c>
      <c r="B22" s="40" t="s">
        <v>23</v>
      </c>
      <c r="C22" s="100">
        <f t="shared" si="20"/>
        <v>15</v>
      </c>
      <c r="D22" s="101">
        <f t="shared" si="21"/>
        <v>4.83</v>
      </c>
      <c r="E22" s="57">
        <f t="shared" si="3"/>
        <v>32.2</v>
      </c>
      <c r="F22" s="100">
        <f t="shared" si="22"/>
        <v>65</v>
      </c>
      <c r="G22" s="101">
        <f t="shared" si="23"/>
        <v>46.69</v>
      </c>
      <c r="H22" s="58">
        <f t="shared" si="6"/>
        <v>71.83076923076922</v>
      </c>
      <c r="I22" s="100">
        <f t="shared" si="24"/>
        <v>428</v>
      </c>
      <c r="J22" s="101">
        <f t="shared" si="25"/>
        <v>410.37</v>
      </c>
      <c r="K22" s="57">
        <f t="shared" si="9"/>
        <v>95.88084112149532</v>
      </c>
      <c r="L22" s="103">
        <f t="shared" si="26"/>
        <v>508</v>
      </c>
      <c r="M22" s="104">
        <f t="shared" si="27"/>
        <v>461.89</v>
      </c>
      <c r="N22" s="58">
        <f t="shared" si="12"/>
        <v>90.92322834645668</v>
      </c>
      <c r="O22" s="93">
        <f t="shared" si="28"/>
        <v>258</v>
      </c>
      <c r="P22" s="93">
        <f t="shared" si="28"/>
        <v>277.04</v>
      </c>
      <c r="Q22" s="95"/>
      <c r="R22" s="84"/>
      <c r="S22" s="113">
        <v>5</v>
      </c>
      <c r="T22" s="88"/>
      <c r="U22" s="96">
        <v>253</v>
      </c>
      <c r="V22" s="91">
        <v>277.04</v>
      </c>
      <c r="W22" s="93">
        <f t="shared" si="29"/>
        <v>250</v>
      </c>
      <c r="X22" s="93">
        <f t="shared" si="30"/>
        <v>184.85</v>
      </c>
      <c r="Y22" s="95">
        <v>15</v>
      </c>
      <c r="Z22" s="95">
        <v>4.83</v>
      </c>
      <c r="AA22" s="96">
        <v>110</v>
      </c>
      <c r="AB22" s="153">
        <v>86.35</v>
      </c>
      <c r="AC22" s="96">
        <v>65</v>
      </c>
      <c r="AD22" s="96">
        <v>46.98</v>
      </c>
      <c r="AE22" s="93">
        <f t="shared" si="31"/>
        <v>60</v>
      </c>
      <c r="AF22" s="93">
        <f t="shared" si="32"/>
        <v>46.69</v>
      </c>
      <c r="AG22" s="97">
        <v>60</v>
      </c>
      <c r="AH22" s="97">
        <v>46.69</v>
      </c>
    </row>
    <row r="23" spans="1:34" ht="12.75">
      <c r="A23" s="39">
        <v>18</v>
      </c>
      <c r="B23" s="40" t="s">
        <v>10</v>
      </c>
      <c r="C23" s="100">
        <f t="shared" si="20"/>
        <v>5</v>
      </c>
      <c r="D23" s="101">
        <f t="shared" si="21"/>
        <v>0</v>
      </c>
      <c r="E23" s="57">
        <f t="shared" si="3"/>
        <v>0</v>
      </c>
      <c r="F23" s="100">
        <f t="shared" si="22"/>
        <v>50</v>
      </c>
      <c r="G23" s="101">
        <f t="shared" si="23"/>
        <v>43.27</v>
      </c>
      <c r="H23" s="58">
        <f t="shared" si="6"/>
        <v>86.54</v>
      </c>
      <c r="I23" s="100">
        <f t="shared" si="24"/>
        <v>98</v>
      </c>
      <c r="J23" s="101">
        <f t="shared" si="25"/>
        <v>95.83</v>
      </c>
      <c r="K23" s="57">
        <f t="shared" si="9"/>
        <v>97.78571428571429</v>
      </c>
      <c r="L23" s="103">
        <f t="shared" si="26"/>
        <v>153</v>
      </c>
      <c r="M23" s="104">
        <f t="shared" si="27"/>
        <v>139.1</v>
      </c>
      <c r="N23" s="58">
        <f t="shared" si="12"/>
        <v>90.91503267973856</v>
      </c>
      <c r="O23" s="93">
        <f t="shared" si="28"/>
        <v>50</v>
      </c>
      <c r="P23" s="93">
        <f t="shared" si="28"/>
        <v>58.19</v>
      </c>
      <c r="Q23" s="95"/>
      <c r="R23" s="84"/>
      <c r="S23" s="113">
        <v>0</v>
      </c>
      <c r="T23" s="88"/>
      <c r="U23" s="96">
        <v>50</v>
      </c>
      <c r="V23" s="91">
        <v>58.19</v>
      </c>
      <c r="W23" s="93">
        <f t="shared" si="29"/>
        <v>103</v>
      </c>
      <c r="X23" s="93">
        <f t="shared" si="30"/>
        <v>80.91</v>
      </c>
      <c r="Y23" s="95">
        <v>5</v>
      </c>
      <c r="Z23" s="95"/>
      <c r="AA23" s="96">
        <v>31</v>
      </c>
      <c r="AB23" s="96">
        <v>25.44</v>
      </c>
      <c r="AC23" s="96">
        <v>17</v>
      </c>
      <c r="AD23" s="96">
        <v>12.2</v>
      </c>
      <c r="AE23" s="93">
        <f t="shared" si="31"/>
        <v>50</v>
      </c>
      <c r="AF23" s="93">
        <f t="shared" si="32"/>
        <v>43.27</v>
      </c>
      <c r="AG23" s="97">
        <v>50</v>
      </c>
      <c r="AH23" s="97">
        <v>43.27</v>
      </c>
    </row>
    <row r="24" spans="1:34" ht="12.75">
      <c r="A24" s="39">
        <v>19</v>
      </c>
      <c r="B24" s="40" t="s">
        <v>11</v>
      </c>
      <c r="C24" s="100">
        <f t="shared" si="20"/>
        <v>20</v>
      </c>
      <c r="D24" s="101">
        <f t="shared" si="21"/>
        <v>0</v>
      </c>
      <c r="E24" s="57">
        <v>0</v>
      </c>
      <c r="F24" s="100">
        <f t="shared" si="22"/>
        <v>10</v>
      </c>
      <c r="G24" s="101">
        <f t="shared" si="23"/>
        <v>17.33</v>
      </c>
      <c r="H24" s="58">
        <f t="shared" si="6"/>
        <v>173.29999999999998</v>
      </c>
      <c r="I24" s="100">
        <f t="shared" si="24"/>
        <v>10</v>
      </c>
      <c r="J24" s="101">
        <f t="shared" si="25"/>
        <v>7.44</v>
      </c>
      <c r="K24" s="57">
        <f t="shared" si="9"/>
        <v>74.4</v>
      </c>
      <c r="L24" s="103">
        <f t="shared" si="26"/>
        <v>40</v>
      </c>
      <c r="M24" s="104">
        <f t="shared" si="27"/>
        <v>24.77</v>
      </c>
      <c r="N24" s="58">
        <f t="shared" si="12"/>
        <v>61.925</v>
      </c>
      <c r="O24" s="93">
        <f t="shared" si="28"/>
        <v>20</v>
      </c>
      <c r="P24" s="93">
        <f t="shared" si="28"/>
        <v>0</v>
      </c>
      <c r="Q24" s="95">
        <v>10</v>
      </c>
      <c r="R24" s="84">
        <v>0</v>
      </c>
      <c r="S24" s="113"/>
      <c r="T24" s="88"/>
      <c r="U24" s="96">
        <v>10</v>
      </c>
      <c r="V24" s="91">
        <v>0</v>
      </c>
      <c r="W24" s="93">
        <f t="shared" si="29"/>
        <v>20</v>
      </c>
      <c r="X24" s="93">
        <f t="shared" si="30"/>
        <v>24.77</v>
      </c>
      <c r="Y24" s="95">
        <v>10</v>
      </c>
      <c r="Z24" s="95">
        <v>0</v>
      </c>
      <c r="AA24" s="96">
        <v>0</v>
      </c>
      <c r="AB24" s="96">
        <v>0</v>
      </c>
      <c r="AC24" s="96"/>
      <c r="AD24" s="96">
        <v>7.44</v>
      </c>
      <c r="AE24" s="93">
        <f t="shared" si="31"/>
        <v>10</v>
      </c>
      <c r="AF24" s="93">
        <f t="shared" si="32"/>
        <v>17.33</v>
      </c>
      <c r="AG24" s="97">
        <v>10</v>
      </c>
      <c r="AH24" s="97">
        <v>17.33</v>
      </c>
    </row>
    <row r="25" spans="1:34" ht="12.75">
      <c r="A25" s="39">
        <v>20</v>
      </c>
      <c r="B25" s="40" t="s">
        <v>12</v>
      </c>
      <c r="C25" s="100">
        <f t="shared" si="20"/>
        <v>399</v>
      </c>
      <c r="D25" s="101">
        <f t="shared" si="21"/>
        <v>382.70000000000005</v>
      </c>
      <c r="E25" s="57">
        <f t="shared" si="3"/>
        <v>95.91478696741855</v>
      </c>
      <c r="F25" s="100">
        <f t="shared" si="22"/>
        <v>121</v>
      </c>
      <c r="G25" s="101">
        <f t="shared" si="23"/>
        <v>116.03999999999999</v>
      </c>
      <c r="H25" s="58">
        <f t="shared" si="6"/>
        <v>95.90082644628099</v>
      </c>
      <c r="I25" s="100">
        <f t="shared" si="24"/>
        <v>1255</v>
      </c>
      <c r="J25" s="101">
        <f t="shared" si="25"/>
        <v>1303.37</v>
      </c>
      <c r="K25" s="57">
        <f t="shared" si="9"/>
        <v>103.85418326693225</v>
      </c>
      <c r="L25" s="103">
        <f t="shared" si="26"/>
        <v>1775</v>
      </c>
      <c r="M25" s="104">
        <f t="shared" si="27"/>
        <v>1802.11</v>
      </c>
      <c r="N25" s="58">
        <f t="shared" si="12"/>
        <v>101.52732394366197</v>
      </c>
      <c r="O25" s="93">
        <f t="shared" si="28"/>
        <v>1265</v>
      </c>
      <c r="P25" s="93">
        <f>R25+T25+V25</f>
        <v>1305.44</v>
      </c>
      <c r="Q25" s="95">
        <v>12</v>
      </c>
      <c r="R25" s="84">
        <v>0.91</v>
      </c>
      <c r="S25" s="113"/>
      <c r="T25" s="88">
        <v>3.13</v>
      </c>
      <c r="U25" s="96">
        <v>1253</v>
      </c>
      <c r="V25" s="91">
        <v>1301.4</v>
      </c>
      <c r="W25" s="93">
        <f t="shared" si="29"/>
        <v>510</v>
      </c>
      <c r="X25" s="93">
        <f t="shared" si="30"/>
        <v>496.6700000000001</v>
      </c>
      <c r="Y25" s="95">
        <v>387</v>
      </c>
      <c r="Z25" s="95">
        <v>381.79</v>
      </c>
      <c r="AA25" s="96">
        <v>1</v>
      </c>
      <c r="AB25" s="96">
        <v>0.37</v>
      </c>
      <c r="AC25" s="96">
        <v>1</v>
      </c>
      <c r="AD25" s="96">
        <v>1.6</v>
      </c>
      <c r="AE25" s="93">
        <f t="shared" si="31"/>
        <v>121</v>
      </c>
      <c r="AF25" s="93">
        <f t="shared" si="32"/>
        <v>112.91</v>
      </c>
      <c r="AG25" s="97">
        <v>121</v>
      </c>
      <c r="AH25" s="97">
        <v>112.91</v>
      </c>
    </row>
    <row r="26" spans="1:34" ht="12.75">
      <c r="A26" s="39">
        <v>21</v>
      </c>
      <c r="B26" s="40" t="s">
        <v>76</v>
      </c>
      <c r="C26" s="100">
        <f t="shared" si="20"/>
        <v>1449</v>
      </c>
      <c r="D26" s="101">
        <f t="shared" si="21"/>
        <v>603.5400000000001</v>
      </c>
      <c r="E26" s="57">
        <f t="shared" si="3"/>
        <v>41.652173913043484</v>
      </c>
      <c r="F26" s="100">
        <f t="shared" si="22"/>
        <v>42</v>
      </c>
      <c r="G26" s="101">
        <f t="shared" si="23"/>
        <v>39.17</v>
      </c>
      <c r="H26" s="58">
        <f t="shared" si="6"/>
        <v>93.26190476190477</v>
      </c>
      <c r="I26" s="100">
        <f t="shared" si="24"/>
        <v>896</v>
      </c>
      <c r="J26" s="101">
        <f t="shared" si="25"/>
        <v>707.14</v>
      </c>
      <c r="K26" s="57">
        <f t="shared" si="9"/>
        <v>78.92187499999999</v>
      </c>
      <c r="L26" s="103">
        <f t="shared" si="26"/>
        <v>2387</v>
      </c>
      <c r="M26" s="104">
        <f t="shared" si="27"/>
        <v>1349.85</v>
      </c>
      <c r="N26" s="58">
        <f t="shared" si="12"/>
        <v>56.550062840385415</v>
      </c>
      <c r="O26" s="93">
        <f t="shared" si="28"/>
        <v>1389</v>
      </c>
      <c r="P26" s="93">
        <f t="shared" si="28"/>
        <v>552.28</v>
      </c>
      <c r="Q26" s="95">
        <v>857</v>
      </c>
      <c r="R26" s="84">
        <v>12.45</v>
      </c>
      <c r="S26" s="113">
        <v>2</v>
      </c>
      <c r="T26" s="88">
        <v>1.29</v>
      </c>
      <c r="U26" s="96">
        <v>530</v>
      </c>
      <c r="V26" s="91">
        <v>538.54</v>
      </c>
      <c r="W26" s="93">
        <f t="shared" si="29"/>
        <v>998</v>
      </c>
      <c r="X26" s="93">
        <f t="shared" si="30"/>
        <v>797.57</v>
      </c>
      <c r="Y26" s="95">
        <v>592</v>
      </c>
      <c r="Z26" s="95">
        <v>591.09</v>
      </c>
      <c r="AA26" s="96">
        <v>261</v>
      </c>
      <c r="AB26" s="96">
        <v>110.35</v>
      </c>
      <c r="AC26" s="96">
        <v>105</v>
      </c>
      <c r="AD26" s="96">
        <v>58.25</v>
      </c>
      <c r="AE26" s="93">
        <f t="shared" si="31"/>
        <v>40</v>
      </c>
      <c r="AF26" s="93">
        <f t="shared" si="32"/>
        <v>37.88</v>
      </c>
      <c r="AG26" s="97">
        <v>40</v>
      </c>
      <c r="AH26" s="97">
        <v>37.88</v>
      </c>
    </row>
    <row r="27" spans="1:34" ht="12.75">
      <c r="A27" s="39">
        <v>22</v>
      </c>
      <c r="B27" s="40" t="s">
        <v>14</v>
      </c>
      <c r="C27" s="100">
        <f t="shared" si="20"/>
        <v>378</v>
      </c>
      <c r="D27" s="101">
        <f t="shared" si="21"/>
        <v>430.53</v>
      </c>
      <c r="E27" s="57">
        <f t="shared" si="3"/>
        <v>113.89682539682539</v>
      </c>
      <c r="F27" s="100">
        <f t="shared" si="22"/>
        <v>507</v>
      </c>
      <c r="G27" s="101">
        <f t="shared" si="23"/>
        <v>505.27</v>
      </c>
      <c r="H27" s="58">
        <f t="shared" si="6"/>
        <v>99.65877712031558</v>
      </c>
      <c r="I27" s="100">
        <f t="shared" si="24"/>
        <v>2656</v>
      </c>
      <c r="J27" s="101">
        <f t="shared" si="25"/>
        <v>2666.82</v>
      </c>
      <c r="K27" s="57">
        <f t="shared" si="9"/>
        <v>100.4073795180723</v>
      </c>
      <c r="L27" s="103">
        <f t="shared" si="26"/>
        <v>3541</v>
      </c>
      <c r="M27" s="104">
        <f t="shared" si="27"/>
        <v>3602.62</v>
      </c>
      <c r="N27" s="58">
        <f t="shared" si="12"/>
        <v>101.74018638802599</v>
      </c>
      <c r="O27" s="93">
        <f t="shared" si="28"/>
        <v>2044</v>
      </c>
      <c r="P27" s="93">
        <f t="shared" si="28"/>
        <v>2113.19</v>
      </c>
      <c r="Q27" s="95">
        <v>170</v>
      </c>
      <c r="R27" s="84">
        <v>226.66</v>
      </c>
      <c r="S27" s="113">
        <v>124</v>
      </c>
      <c r="T27" s="88">
        <v>122.4</v>
      </c>
      <c r="U27" s="96">
        <v>1750</v>
      </c>
      <c r="V27" s="91">
        <v>1764.13</v>
      </c>
      <c r="W27" s="93">
        <f t="shared" si="29"/>
        <v>1497</v>
      </c>
      <c r="X27" s="93">
        <f t="shared" si="30"/>
        <v>1489.4299999999998</v>
      </c>
      <c r="Y27" s="95">
        <v>208</v>
      </c>
      <c r="Z27" s="95">
        <v>203.87</v>
      </c>
      <c r="AA27" s="96">
        <v>600</v>
      </c>
      <c r="AB27" s="96">
        <v>597.05</v>
      </c>
      <c r="AC27" s="96">
        <v>306</v>
      </c>
      <c r="AD27" s="96">
        <v>305.64</v>
      </c>
      <c r="AE27" s="93">
        <f t="shared" si="31"/>
        <v>383</v>
      </c>
      <c r="AF27" s="93">
        <f t="shared" si="32"/>
        <v>382.87</v>
      </c>
      <c r="AG27" s="97">
        <v>383</v>
      </c>
      <c r="AH27" s="97">
        <v>382.87</v>
      </c>
    </row>
    <row r="28" spans="1:34" ht="12.75">
      <c r="A28" s="39">
        <v>23</v>
      </c>
      <c r="B28" s="40" t="s">
        <v>61</v>
      </c>
      <c r="C28" s="100">
        <f t="shared" si="20"/>
        <v>34</v>
      </c>
      <c r="D28" s="101">
        <f t="shared" si="21"/>
        <v>33.37</v>
      </c>
      <c r="E28" s="57">
        <f t="shared" si="3"/>
        <v>98.14705882352939</v>
      </c>
      <c r="F28" s="100">
        <f t="shared" si="22"/>
        <v>5</v>
      </c>
      <c r="G28" s="101">
        <f t="shared" si="23"/>
        <v>0</v>
      </c>
      <c r="H28" s="58">
        <v>0</v>
      </c>
      <c r="I28" s="100">
        <f t="shared" si="24"/>
        <v>0</v>
      </c>
      <c r="J28" s="101">
        <f t="shared" si="25"/>
        <v>1100.12</v>
      </c>
      <c r="K28" s="57">
        <v>0</v>
      </c>
      <c r="L28" s="103">
        <f t="shared" si="26"/>
        <v>39</v>
      </c>
      <c r="M28" s="104">
        <f t="shared" si="27"/>
        <v>1133.4899999999998</v>
      </c>
      <c r="N28" s="58">
        <f t="shared" si="12"/>
        <v>2906.384615384615</v>
      </c>
      <c r="O28" s="93">
        <f t="shared" si="28"/>
        <v>0</v>
      </c>
      <c r="P28" s="93">
        <f t="shared" si="28"/>
        <v>0</v>
      </c>
      <c r="Q28" s="95">
        <v>0</v>
      </c>
      <c r="R28" s="84"/>
      <c r="S28" s="113"/>
      <c r="T28" s="88"/>
      <c r="U28" s="96">
        <v>0</v>
      </c>
      <c r="V28" s="91"/>
      <c r="W28" s="93">
        <f t="shared" si="29"/>
        <v>39</v>
      </c>
      <c r="X28" s="93">
        <f t="shared" si="30"/>
        <v>1133.4899999999998</v>
      </c>
      <c r="Y28" s="95">
        <v>34</v>
      </c>
      <c r="Z28" s="95">
        <v>33.37</v>
      </c>
      <c r="AA28" s="96"/>
      <c r="AB28" s="96">
        <v>1100.12</v>
      </c>
      <c r="AC28" s="96"/>
      <c r="AD28" s="96"/>
      <c r="AE28" s="93">
        <f t="shared" si="31"/>
        <v>5</v>
      </c>
      <c r="AF28" s="93">
        <f t="shared" si="32"/>
        <v>0</v>
      </c>
      <c r="AG28" s="97">
        <v>5</v>
      </c>
      <c r="AH28" s="97"/>
    </row>
    <row r="29" spans="1:34" ht="12.75">
      <c r="A29" s="39">
        <v>24</v>
      </c>
      <c r="B29" s="40" t="s">
        <v>15</v>
      </c>
      <c r="C29" s="100">
        <f t="shared" si="20"/>
        <v>0</v>
      </c>
      <c r="D29" s="101">
        <f t="shared" si="21"/>
        <v>0</v>
      </c>
      <c r="E29" s="57">
        <v>0</v>
      </c>
      <c r="F29" s="100">
        <f t="shared" si="22"/>
        <v>93</v>
      </c>
      <c r="G29" s="101">
        <f t="shared" si="23"/>
        <v>71.82</v>
      </c>
      <c r="H29" s="58">
        <f t="shared" si="6"/>
        <v>77.2258064516129</v>
      </c>
      <c r="I29" s="100">
        <f t="shared" si="24"/>
        <v>269</v>
      </c>
      <c r="J29" s="101">
        <f t="shared" si="25"/>
        <v>248.06000000000003</v>
      </c>
      <c r="K29" s="57">
        <f t="shared" si="9"/>
        <v>92.21561338289965</v>
      </c>
      <c r="L29" s="103">
        <f t="shared" si="26"/>
        <v>362</v>
      </c>
      <c r="M29" s="104">
        <f t="shared" si="27"/>
        <v>319.88</v>
      </c>
      <c r="N29" s="58">
        <f t="shared" si="12"/>
        <v>88.3646408839779</v>
      </c>
      <c r="O29" s="93">
        <f t="shared" si="28"/>
        <v>210</v>
      </c>
      <c r="P29" s="93">
        <f t="shared" si="28"/>
        <v>185.16</v>
      </c>
      <c r="Q29" s="95"/>
      <c r="R29" s="84"/>
      <c r="S29" s="113">
        <v>40</v>
      </c>
      <c r="T29" s="88">
        <v>35.26</v>
      </c>
      <c r="U29" s="96">
        <v>170</v>
      </c>
      <c r="V29" s="91">
        <v>149.9</v>
      </c>
      <c r="W29" s="93">
        <f t="shared" si="29"/>
        <v>152</v>
      </c>
      <c r="X29" s="93">
        <f t="shared" si="30"/>
        <v>134.72</v>
      </c>
      <c r="Y29" s="95"/>
      <c r="Z29" s="95"/>
      <c r="AA29" s="96">
        <v>54</v>
      </c>
      <c r="AB29" s="96">
        <v>53.64</v>
      </c>
      <c r="AC29" s="96">
        <v>45</v>
      </c>
      <c r="AD29" s="96">
        <v>44.52</v>
      </c>
      <c r="AE29" s="93">
        <f t="shared" si="31"/>
        <v>53</v>
      </c>
      <c r="AF29" s="93">
        <f t="shared" si="32"/>
        <v>36.56</v>
      </c>
      <c r="AG29" s="97">
        <v>53</v>
      </c>
      <c r="AH29" s="97">
        <v>36.56</v>
      </c>
    </row>
    <row r="30" spans="1:34" ht="12.75">
      <c r="A30" s="39">
        <v>25</v>
      </c>
      <c r="B30" s="40" t="s">
        <v>16</v>
      </c>
      <c r="C30" s="100">
        <f t="shared" si="20"/>
        <v>9</v>
      </c>
      <c r="D30" s="101">
        <f t="shared" si="21"/>
        <v>0</v>
      </c>
      <c r="E30" s="57">
        <f t="shared" si="3"/>
        <v>0</v>
      </c>
      <c r="F30" s="100">
        <f t="shared" si="22"/>
        <v>16</v>
      </c>
      <c r="G30" s="101">
        <f t="shared" si="23"/>
        <v>2.26</v>
      </c>
      <c r="H30" s="58">
        <f t="shared" si="6"/>
        <v>14.124999999999998</v>
      </c>
      <c r="I30" s="100">
        <f t="shared" si="24"/>
        <v>185</v>
      </c>
      <c r="J30" s="101">
        <f t="shared" si="25"/>
        <v>173.06</v>
      </c>
      <c r="K30" s="57">
        <f t="shared" si="9"/>
        <v>93.54594594594595</v>
      </c>
      <c r="L30" s="103">
        <f t="shared" si="26"/>
        <v>210</v>
      </c>
      <c r="M30" s="104">
        <f t="shared" si="27"/>
        <v>175.32</v>
      </c>
      <c r="N30" s="58">
        <f t="shared" si="12"/>
        <v>83.48571428571428</v>
      </c>
      <c r="O30" s="93">
        <f t="shared" si="28"/>
        <v>15</v>
      </c>
      <c r="P30" s="93">
        <f t="shared" si="28"/>
        <v>13.26</v>
      </c>
      <c r="Q30" s="95">
        <v>5</v>
      </c>
      <c r="R30" s="84"/>
      <c r="S30" s="113">
        <v>0</v>
      </c>
      <c r="T30" s="88"/>
      <c r="U30" s="96">
        <v>10</v>
      </c>
      <c r="V30" s="91">
        <v>13.26</v>
      </c>
      <c r="W30" s="93">
        <f t="shared" si="29"/>
        <v>195</v>
      </c>
      <c r="X30" s="93">
        <f t="shared" si="30"/>
        <v>162.06</v>
      </c>
      <c r="Y30" s="95">
        <v>4</v>
      </c>
      <c r="Z30" s="95"/>
      <c r="AA30" s="96">
        <v>95</v>
      </c>
      <c r="AB30" s="96">
        <v>86.5</v>
      </c>
      <c r="AC30" s="96">
        <v>80</v>
      </c>
      <c r="AD30" s="96">
        <v>73.3</v>
      </c>
      <c r="AE30" s="93">
        <f t="shared" si="31"/>
        <v>16</v>
      </c>
      <c r="AF30" s="93">
        <f t="shared" si="32"/>
        <v>2.26</v>
      </c>
      <c r="AG30" s="97">
        <v>16</v>
      </c>
      <c r="AH30" s="97">
        <v>2.26</v>
      </c>
    </row>
    <row r="31" spans="1:34" ht="12.75">
      <c r="A31" s="39">
        <v>26</v>
      </c>
      <c r="B31" s="40" t="s">
        <v>17</v>
      </c>
      <c r="C31" s="100">
        <f t="shared" si="20"/>
        <v>5</v>
      </c>
      <c r="D31" s="101">
        <f t="shared" si="21"/>
        <v>0</v>
      </c>
      <c r="E31" s="57">
        <f t="shared" si="3"/>
        <v>0</v>
      </c>
      <c r="F31" s="100">
        <f t="shared" si="22"/>
        <v>2</v>
      </c>
      <c r="G31" s="101">
        <f t="shared" si="23"/>
        <v>0</v>
      </c>
      <c r="H31" s="58">
        <f t="shared" si="6"/>
        <v>0</v>
      </c>
      <c r="I31" s="100">
        <f t="shared" si="24"/>
        <v>5</v>
      </c>
      <c r="J31" s="101">
        <f t="shared" si="25"/>
        <v>0</v>
      </c>
      <c r="K31" s="57">
        <f t="shared" si="9"/>
        <v>0</v>
      </c>
      <c r="L31" s="103">
        <f t="shared" si="26"/>
        <v>12</v>
      </c>
      <c r="M31" s="104">
        <f t="shared" si="27"/>
        <v>0</v>
      </c>
      <c r="N31" s="58">
        <f t="shared" si="12"/>
        <v>0</v>
      </c>
      <c r="O31" s="93">
        <f t="shared" si="28"/>
        <v>5</v>
      </c>
      <c r="P31" s="93">
        <f t="shared" si="28"/>
        <v>0</v>
      </c>
      <c r="Q31" s="95"/>
      <c r="R31" s="84"/>
      <c r="S31" s="113"/>
      <c r="T31" s="88"/>
      <c r="U31" s="96">
        <v>5</v>
      </c>
      <c r="V31" s="91"/>
      <c r="W31" s="93">
        <f t="shared" si="29"/>
        <v>7</v>
      </c>
      <c r="X31" s="93">
        <f t="shared" si="30"/>
        <v>0</v>
      </c>
      <c r="Y31" s="95">
        <v>5</v>
      </c>
      <c r="Z31" s="95"/>
      <c r="AA31" s="96"/>
      <c r="AB31" s="96">
        <v>0</v>
      </c>
      <c r="AC31" s="96"/>
      <c r="AD31" s="96"/>
      <c r="AE31" s="93">
        <f t="shared" si="31"/>
        <v>2</v>
      </c>
      <c r="AF31" s="93">
        <f t="shared" si="32"/>
        <v>0</v>
      </c>
      <c r="AG31" s="97">
        <v>2</v>
      </c>
      <c r="AH31" s="97"/>
    </row>
    <row r="32" spans="1:34" ht="12.75">
      <c r="A32" s="39">
        <v>27</v>
      </c>
      <c r="B32" s="40" t="s">
        <v>18</v>
      </c>
      <c r="C32" s="100">
        <f t="shared" si="20"/>
        <v>0</v>
      </c>
      <c r="D32" s="101">
        <f t="shared" si="21"/>
        <v>0</v>
      </c>
      <c r="E32" s="57">
        <v>0</v>
      </c>
      <c r="F32" s="100">
        <f t="shared" si="22"/>
        <v>19</v>
      </c>
      <c r="G32" s="101">
        <f t="shared" si="23"/>
        <v>17.29</v>
      </c>
      <c r="H32" s="58">
        <f t="shared" si="6"/>
        <v>91</v>
      </c>
      <c r="I32" s="100">
        <f t="shared" si="24"/>
        <v>120</v>
      </c>
      <c r="J32" s="101">
        <f t="shared" si="25"/>
        <v>101.66</v>
      </c>
      <c r="K32" s="57">
        <f t="shared" si="9"/>
        <v>84.71666666666667</v>
      </c>
      <c r="L32" s="103">
        <f t="shared" si="26"/>
        <v>139</v>
      </c>
      <c r="M32" s="104">
        <f t="shared" si="27"/>
        <v>118.94999999999999</v>
      </c>
      <c r="N32" s="58">
        <f t="shared" si="12"/>
        <v>85.57553956834532</v>
      </c>
      <c r="O32" s="93">
        <f t="shared" si="28"/>
        <v>102</v>
      </c>
      <c r="P32" s="93">
        <f t="shared" si="28"/>
        <v>82.17999999999999</v>
      </c>
      <c r="Q32" s="95"/>
      <c r="R32" s="84"/>
      <c r="S32" s="113">
        <v>7</v>
      </c>
      <c r="T32" s="88">
        <v>5.71</v>
      </c>
      <c r="U32" s="96">
        <v>95</v>
      </c>
      <c r="V32" s="91">
        <v>76.47</v>
      </c>
      <c r="W32" s="93">
        <f t="shared" si="29"/>
        <v>37</v>
      </c>
      <c r="X32" s="93">
        <f t="shared" si="30"/>
        <v>36.769999999999996</v>
      </c>
      <c r="Y32" s="95">
        <v>0</v>
      </c>
      <c r="Z32" s="95"/>
      <c r="AA32" s="96">
        <v>13</v>
      </c>
      <c r="AB32" s="96">
        <v>12.99</v>
      </c>
      <c r="AC32" s="96">
        <v>12</v>
      </c>
      <c r="AD32" s="96">
        <v>12.2</v>
      </c>
      <c r="AE32" s="93">
        <f t="shared" si="31"/>
        <v>12</v>
      </c>
      <c r="AF32" s="93">
        <f t="shared" si="32"/>
        <v>11.58</v>
      </c>
      <c r="AG32" s="97">
        <v>12</v>
      </c>
      <c r="AH32" s="97">
        <v>11.58</v>
      </c>
    </row>
    <row r="33" spans="1:34" ht="12.75">
      <c r="A33" s="39">
        <v>28</v>
      </c>
      <c r="B33" s="40" t="s">
        <v>19</v>
      </c>
      <c r="C33" s="100">
        <f t="shared" si="20"/>
        <v>0</v>
      </c>
      <c r="D33" s="101">
        <f t="shared" si="21"/>
        <v>0</v>
      </c>
      <c r="E33" s="57">
        <v>0</v>
      </c>
      <c r="F33" s="100">
        <f t="shared" si="22"/>
        <v>0</v>
      </c>
      <c r="G33" s="101">
        <f t="shared" si="23"/>
        <v>0</v>
      </c>
      <c r="H33" s="58">
        <v>0</v>
      </c>
      <c r="I33" s="100">
        <f t="shared" si="24"/>
        <v>0</v>
      </c>
      <c r="J33" s="101">
        <f t="shared" si="25"/>
        <v>0</v>
      </c>
      <c r="K33" s="57">
        <v>0</v>
      </c>
      <c r="L33" s="103">
        <f t="shared" si="26"/>
        <v>0</v>
      </c>
      <c r="M33" s="104">
        <f t="shared" si="27"/>
        <v>0</v>
      </c>
      <c r="N33" s="58">
        <v>0</v>
      </c>
      <c r="O33" s="93">
        <f t="shared" si="28"/>
        <v>0</v>
      </c>
      <c r="P33" s="93">
        <f t="shared" si="28"/>
        <v>0</v>
      </c>
      <c r="Q33" s="95">
        <v>0</v>
      </c>
      <c r="R33" s="84"/>
      <c r="S33" s="113"/>
      <c r="T33" s="88"/>
      <c r="U33" s="96"/>
      <c r="V33" s="91"/>
      <c r="W33" s="93">
        <f t="shared" si="29"/>
        <v>0</v>
      </c>
      <c r="X33" s="93">
        <f t="shared" si="30"/>
        <v>0</v>
      </c>
      <c r="Y33" s="95">
        <v>0</v>
      </c>
      <c r="Z33" s="95"/>
      <c r="AA33" s="96"/>
      <c r="AB33" s="96"/>
      <c r="AC33" s="96"/>
      <c r="AD33" s="96"/>
      <c r="AE33" s="93">
        <f t="shared" si="31"/>
        <v>0</v>
      </c>
      <c r="AF33" s="93">
        <f t="shared" si="32"/>
        <v>0</v>
      </c>
      <c r="AG33" s="97">
        <v>0</v>
      </c>
      <c r="AH33" s="97"/>
    </row>
    <row r="34" spans="1:34" ht="12.75">
      <c r="A34" s="39">
        <v>29</v>
      </c>
      <c r="B34" s="40" t="s">
        <v>28</v>
      </c>
      <c r="C34" s="100">
        <f t="shared" si="20"/>
        <v>0</v>
      </c>
      <c r="D34" s="101">
        <f t="shared" si="21"/>
        <v>0</v>
      </c>
      <c r="E34" s="57">
        <v>0</v>
      </c>
      <c r="F34" s="100">
        <f t="shared" si="22"/>
        <v>0</v>
      </c>
      <c r="G34" s="101">
        <f t="shared" si="23"/>
        <v>0</v>
      </c>
      <c r="H34" s="58">
        <v>0</v>
      </c>
      <c r="I34" s="100">
        <f t="shared" si="24"/>
        <v>0</v>
      </c>
      <c r="J34" s="101">
        <f t="shared" si="25"/>
        <v>0</v>
      </c>
      <c r="K34" s="57">
        <v>0</v>
      </c>
      <c r="L34" s="103">
        <f t="shared" si="26"/>
        <v>0</v>
      </c>
      <c r="M34" s="104">
        <f t="shared" si="27"/>
        <v>0</v>
      </c>
      <c r="N34" s="58">
        <v>0</v>
      </c>
      <c r="O34" s="93">
        <f t="shared" si="28"/>
        <v>0</v>
      </c>
      <c r="P34" s="93">
        <f t="shared" si="28"/>
        <v>0</v>
      </c>
      <c r="Q34" s="84">
        <v>0</v>
      </c>
      <c r="R34" s="84"/>
      <c r="S34" s="113">
        <v>0</v>
      </c>
      <c r="T34" s="88"/>
      <c r="U34" s="96">
        <v>0</v>
      </c>
      <c r="V34" s="91"/>
      <c r="W34" s="93">
        <f t="shared" si="29"/>
        <v>0</v>
      </c>
      <c r="X34" s="93">
        <f t="shared" si="30"/>
        <v>0</v>
      </c>
      <c r="Y34" s="95">
        <v>0</v>
      </c>
      <c r="Z34" s="95"/>
      <c r="AA34" s="96"/>
      <c r="AB34" s="96"/>
      <c r="AC34" s="96"/>
      <c r="AD34" s="96"/>
      <c r="AE34" s="93">
        <f t="shared" si="31"/>
        <v>0</v>
      </c>
      <c r="AF34" s="93">
        <f t="shared" si="32"/>
        <v>0</v>
      </c>
      <c r="AG34" s="97">
        <v>0</v>
      </c>
      <c r="AH34" s="97"/>
    </row>
    <row r="35" spans="1:34" ht="12.75">
      <c r="A35" s="39">
        <v>30</v>
      </c>
      <c r="B35" s="40" t="s">
        <v>30</v>
      </c>
      <c r="C35" s="100">
        <f t="shared" si="20"/>
        <v>0</v>
      </c>
      <c r="D35" s="101">
        <f t="shared" si="21"/>
        <v>0</v>
      </c>
      <c r="E35" s="57">
        <v>0</v>
      </c>
      <c r="F35" s="100">
        <f t="shared" si="22"/>
        <v>0</v>
      </c>
      <c r="G35" s="101">
        <f t="shared" si="23"/>
        <v>0</v>
      </c>
      <c r="H35" s="58">
        <v>0</v>
      </c>
      <c r="I35" s="100">
        <f t="shared" si="24"/>
        <v>0</v>
      </c>
      <c r="J35" s="101">
        <f t="shared" si="25"/>
        <v>0</v>
      </c>
      <c r="K35" s="57">
        <v>0</v>
      </c>
      <c r="L35" s="103">
        <f t="shared" si="26"/>
        <v>0</v>
      </c>
      <c r="M35" s="104">
        <f t="shared" si="27"/>
        <v>0</v>
      </c>
      <c r="N35" s="58">
        <v>0</v>
      </c>
      <c r="O35" s="93">
        <f t="shared" si="28"/>
        <v>0</v>
      </c>
      <c r="P35" s="93">
        <f t="shared" si="28"/>
        <v>0</v>
      </c>
      <c r="Q35" s="84">
        <v>0</v>
      </c>
      <c r="R35" s="84"/>
      <c r="S35" s="113">
        <v>0</v>
      </c>
      <c r="T35" s="88"/>
      <c r="U35" s="96">
        <v>0</v>
      </c>
      <c r="V35" s="91"/>
      <c r="W35" s="93">
        <f t="shared" si="29"/>
        <v>0</v>
      </c>
      <c r="X35" s="93">
        <f t="shared" si="30"/>
        <v>0</v>
      </c>
      <c r="Y35" s="95">
        <v>0</v>
      </c>
      <c r="Z35" s="95"/>
      <c r="AA35" s="96"/>
      <c r="AB35" s="96"/>
      <c r="AC35" s="96"/>
      <c r="AD35" s="96"/>
      <c r="AE35" s="93">
        <f t="shared" si="31"/>
        <v>0</v>
      </c>
      <c r="AF35" s="93">
        <f t="shared" si="32"/>
        <v>0</v>
      </c>
      <c r="AG35" s="97">
        <v>0</v>
      </c>
      <c r="AH35" s="97"/>
    </row>
    <row r="36" spans="1:34" ht="12.75">
      <c r="A36" s="39">
        <v>31</v>
      </c>
      <c r="B36" s="40" t="s">
        <v>29</v>
      </c>
      <c r="C36" s="100">
        <f t="shared" si="20"/>
        <v>0</v>
      </c>
      <c r="D36" s="101">
        <f t="shared" si="21"/>
        <v>0</v>
      </c>
      <c r="E36" s="57">
        <v>0</v>
      </c>
      <c r="F36" s="100">
        <f t="shared" si="22"/>
        <v>0</v>
      </c>
      <c r="G36" s="101">
        <f t="shared" si="23"/>
        <v>0</v>
      </c>
      <c r="H36" s="58">
        <v>0</v>
      </c>
      <c r="I36" s="100">
        <f t="shared" si="24"/>
        <v>0</v>
      </c>
      <c r="J36" s="101">
        <f t="shared" si="25"/>
        <v>0</v>
      </c>
      <c r="K36" s="57">
        <v>0</v>
      </c>
      <c r="L36" s="103">
        <f t="shared" si="26"/>
        <v>0</v>
      </c>
      <c r="M36" s="104">
        <f t="shared" si="27"/>
        <v>0</v>
      </c>
      <c r="N36" s="58">
        <v>0</v>
      </c>
      <c r="O36" s="93">
        <f t="shared" si="28"/>
        <v>0</v>
      </c>
      <c r="P36" s="93">
        <f t="shared" si="28"/>
        <v>0</v>
      </c>
      <c r="Q36" s="84">
        <v>0</v>
      </c>
      <c r="R36" s="84"/>
      <c r="S36" s="113">
        <v>0</v>
      </c>
      <c r="T36" s="88"/>
      <c r="U36" s="96">
        <v>0</v>
      </c>
      <c r="V36" s="91"/>
      <c r="W36" s="93">
        <f t="shared" si="29"/>
        <v>0</v>
      </c>
      <c r="X36" s="93">
        <f t="shared" si="30"/>
        <v>0</v>
      </c>
      <c r="Y36" s="95">
        <v>0</v>
      </c>
      <c r="Z36" s="95"/>
      <c r="AA36" s="96"/>
      <c r="AB36" s="96"/>
      <c r="AC36" s="96"/>
      <c r="AD36" s="96"/>
      <c r="AE36" s="93">
        <f t="shared" si="31"/>
        <v>0</v>
      </c>
      <c r="AF36" s="93">
        <f t="shared" si="32"/>
        <v>0</v>
      </c>
      <c r="AG36" s="97">
        <v>0</v>
      </c>
      <c r="AH36" s="97"/>
    </row>
    <row r="37" spans="1:34" ht="12.75">
      <c r="A37" s="39">
        <v>32</v>
      </c>
      <c r="B37" s="40" t="s">
        <v>20</v>
      </c>
      <c r="C37" s="100">
        <f t="shared" si="20"/>
        <v>0</v>
      </c>
      <c r="D37" s="101">
        <f t="shared" si="21"/>
        <v>0</v>
      </c>
      <c r="E37" s="57">
        <v>0</v>
      </c>
      <c r="F37" s="100">
        <f t="shared" si="22"/>
        <v>724</v>
      </c>
      <c r="G37" s="101">
        <f t="shared" si="23"/>
        <v>742.5999999999999</v>
      </c>
      <c r="H37" s="58">
        <f>G37/F37%</f>
        <v>102.56906077348064</v>
      </c>
      <c r="I37" s="100">
        <f t="shared" si="24"/>
        <v>4973</v>
      </c>
      <c r="J37" s="101">
        <f t="shared" si="25"/>
        <v>4965.3</v>
      </c>
      <c r="K37" s="58">
        <f>J37/I37%</f>
        <v>99.8451638849789</v>
      </c>
      <c r="L37" s="103">
        <f t="shared" si="26"/>
        <v>5697</v>
      </c>
      <c r="M37" s="104">
        <f t="shared" si="27"/>
        <v>5707.9</v>
      </c>
      <c r="N37" s="58">
        <f>M37/L37%</f>
        <v>100.19132876952781</v>
      </c>
      <c r="O37" s="93">
        <f t="shared" si="28"/>
        <v>3480</v>
      </c>
      <c r="P37" s="93">
        <f t="shared" si="28"/>
        <v>3493.52</v>
      </c>
      <c r="Q37" s="84">
        <v>0</v>
      </c>
      <c r="R37" s="84"/>
      <c r="S37" s="113">
        <v>200</v>
      </c>
      <c r="T37" s="88">
        <v>218.67</v>
      </c>
      <c r="U37" s="96">
        <v>3280</v>
      </c>
      <c r="V37" s="91">
        <v>3274.85</v>
      </c>
      <c r="W37" s="93">
        <f t="shared" si="29"/>
        <v>2217</v>
      </c>
      <c r="X37" s="93">
        <f t="shared" si="30"/>
        <v>2214.38</v>
      </c>
      <c r="Y37" s="95">
        <v>0</v>
      </c>
      <c r="Z37" s="95"/>
      <c r="AA37" s="96">
        <v>900</v>
      </c>
      <c r="AB37" s="96">
        <v>897.85</v>
      </c>
      <c r="AC37" s="96">
        <v>793</v>
      </c>
      <c r="AD37" s="96">
        <v>792.6</v>
      </c>
      <c r="AE37" s="93">
        <f t="shared" si="31"/>
        <v>524</v>
      </c>
      <c r="AF37" s="93">
        <f t="shared" si="32"/>
        <v>523.93</v>
      </c>
      <c r="AG37" s="97">
        <v>524</v>
      </c>
      <c r="AH37" s="97">
        <v>523.93</v>
      </c>
    </row>
    <row r="38" spans="1:34" ht="13.5" thickBot="1">
      <c r="A38" s="45">
        <v>33</v>
      </c>
      <c r="B38" s="40" t="s">
        <v>63</v>
      </c>
      <c r="C38" s="100">
        <f t="shared" si="20"/>
        <v>0</v>
      </c>
      <c r="D38" s="101">
        <f t="shared" si="21"/>
        <v>-29.31</v>
      </c>
      <c r="E38" s="59">
        <v>0</v>
      </c>
      <c r="F38" s="100">
        <f t="shared" si="22"/>
        <v>0</v>
      </c>
      <c r="G38" s="101">
        <f t="shared" si="23"/>
        <v>-38.25</v>
      </c>
      <c r="H38" s="60">
        <v>0</v>
      </c>
      <c r="I38" s="100">
        <f t="shared" si="24"/>
        <v>0</v>
      </c>
      <c r="J38" s="101">
        <f t="shared" si="25"/>
        <v>-46.21</v>
      </c>
      <c r="K38" s="59">
        <v>0</v>
      </c>
      <c r="L38" s="103">
        <f t="shared" si="26"/>
        <v>0</v>
      </c>
      <c r="M38" s="104">
        <f t="shared" si="27"/>
        <v>-113.77000000000001</v>
      </c>
      <c r="N38" s="60">
        <v>0</v>
      </c>
      <c r="O38" s="93">
        <f t="shared" si="28"/>
        <v>0</v>
      </c>
      <c r="P38" s="93">
        <f t="shared" si="28"/>
        <v>6.54</v>
      </c>
      <c r="Q38" s="84">
        <v>0</v>
      </c>
      <c r="R38" s="84"/>
      <c r="S38" s="113">
        <v>0</v>
      </c>
      <c r="T38" s="88"/>
      <c r="U38" s="96">
        <v>0</v>
      </c>
      <c r="V38" s="91">
        <v>6.54</v>
      </c>
      <c r="W38" s="93">
        <f t="shared" si="29"/>
        <v>0</v>
      </c>
      <c r="X38" s="93">
        <f t="shared" si="30"/>
        <v>-120.30999999999999</v>
      </c>
      <c r="Y38" s="95"/>
      <c r="Z38" s="95">
        <v>-29.31</v>
      </c>
      <c r="AA38" s="96"/>
      <c r="AB38" s="96">
        <v>-59.37</v>
      </c>
      <c r="AC38" s="96"/>
      <c r="AD38" s="96">
        <v>6.62</v>
      </c>
      <c r="AE38" s="93">
        <f t="shared" si="31"/>
        <v>0</v>
      </c>
      <c r="AF38" s="93">
        <f t="shared" si="32"/>
        <v>-38.25</v>
      </c>
      <c r="AG38" s="97"/>
      <c r="AH38" s="97">
        <v>-38.25</v>
      </c>
    </row>
    <row r="39" spans="1:34" ht="13.5" thickBot="1">
      <c r="A39" s="46">
        <v>34</v>
      </c>
      <c r="B39" s="156" t="s">
        <v>21</v>
      </c>
      <c r="C39" s="98">
        <f aca="true" t="shared" si="33" ref="C39:M39">SUM(C5-C18)</f>
        <v>1623</v>
      </c>
      <c r="D39" s="99">
        <f t="shared" si="33"/>
        <v>3425.330000000001</v>
      </c>
      <c r="E39" s="53">
        <v>0</v>
      </c>
      <c r="F39" s="98">
        <f t="shared" si="33"/>
        <v>-100</v>
      </c>
      <c r="G39" s="99">
        <f t="shared" si="33"/>
        <v>509.4300000000003</v>
      </c>
      <c r="H39" s="53">
        <f>G39/F39%</f>
        <v>-509.4300000000003</v>
      </c>
      <c r="I39" s="98">
        <f t="shared" si="33"/>
        <v>10334</v>
      </c>
      <c r="J39" s="99">
        <f t="shared" si="33"/>
        <v>12173.710000000003</v>
      </c>
      <c r="K39" s="53">
        <f>J39/I39%</f>
        <v>117.80249661312176</v>
      </c>
      <c r="L39" s="98">
        <f t="shared" si="33"/>
        <v>11857</v>
      </c>
      <c r="M39" s="99">
        <f t="shared" si="33"/>
        <v>16108.469999999998</v>
      </c>
      <c r="N39" s="54">
        <f>M39/L39%</f>
        <v>135.85620308678418</v>
      </c>
      <c r="O39" s="92">
        <f aca="true" t="shared" si="34" ref="O39:V39">SUM(O5-O18)</f>
        <v>11293</v>
      </c>
      <c r="P39" s="92">
        <f t="shared" si="34"/>
        <v>14812.099999999995</v>
      </c>
      <c r="Q39" s="81">
        <f>SUM(Q5-Q18)</f>
        <v>609</v>
      </c>
      <c r="R39" s="81">
        <f t="shared" si="34"/>
        <v>1924.2100000000003</v>
      </c>
      <c r="S39" s="85">
        <f t="shared" si="34"/>
        <v>1045</v>
      </c>
      <c r="T39" s="85">
        <f t="shared" si="34"/>
        <v>998.9800000000002</v>
      </c>
      <c r="U39" s="89">
        <f t="shared" si="34"/>
        <v>9639</v>
      </c>
      <c r="V39" s="89">
        <f t="shared" si="34"/>
        <v>11888.909999999998</v>
      </c>
      <c r="W39" s="94">
        <f>SUM(W5-W18)</f>
        <v>564</v>
      </c>
      <c r="X39" s="94">
        <f>SUM(X5-X18)</f>
        <v>1296.3699999999972</v>
      </c>
      <c r="Y39" s="81">
        <f>SUM(Y5-Y18)</f>
        <v>1014</v>
      </c>
      <c r="Z39" s="81">
        <f aca="true" t="shared" si="35" ref="Z39:AF39">SUM(Z5-Z18)</f>
        <v>1501.12</v>
      </c>
      <c r="AA39" s="94">
        <f t="shared" si="35"/>
        <v>1519</v>
      </c>
      <c r="AB39" s="94">
        <f t="shared" si="35"/>
        <v>1010.7199999999998</v>
      </c>
      <c r="AC39" s="94">
        <f t="shared" si="35"/>
        <v>-824</v>
      </c>
      <c r="AD39" s="94">
        <f t="shared" si="35"/>
        <v>-725.9199999999998</v>
      </c>
      <c r="AE39" s="94">
        <f t="shared" si="35"/>
        <v>-1145</v>
      </c>
      <c r="AF39" s="94">
        <f t="shared" si="35"/>
        <v>-489.5500000000002</v>
      </c>
      <c r="AG39" s="85">
        <f>SUM(AG5-AG18)</f>
        <v>-1145</v>
      </c>
      <c r="AH39" s="164">
        <f>SUM(AH5-AH18)</f>
        <v>-489.5500000000002</v>
      </c>
    </row>
    <row r="40" spans="1:34" ht="10.5" customHeight="1" thickBot="1">
      <c r="A40" s="64"/>
      <c r="B40" s="155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7"/>
      <c r="P40" s="8"/>
      <c r="Q40" s="20"/>
      <c r="R40" s="20"/>
      <c r="S40" s="27"/>
      <c r="T40" s="27"/>
      <c r="W40" s="7"/>
      <c r="X40" s="8"/>
      <c r="Y40" s="20"/>
      <c r="Z40" s="20"/>
      <c r="AA40" s="8"/>
      <c r="AB40" s="8"/>
      <c r="AE40" s="7"/>
      <c r="AF40" s="8"/>
      <c r="AG40" s="27"/>
      <c r="AH40" s="27"/>
    </row>
    <row r="41" spans="1:34" ht="13.5" thickBot="1">
      <c r="A41" s="65">
        <v>35</v>
      </c>
      <c r="B41" s="154" t="s">
        <v>22</v>
      </c>
      <c r="C41" s="68">
        <f>Q41+Y41</f>
        <v>500</v>
      </c>
      <c r="D41" s="68">
        <f>R41+Z41</f>
        <v>251.5</v>
      </c>
      <c r="E41" s="69">
        <f>D41/C41%</f>
        <v>50.3</v>
      </c>
      <c r="F41" s="102">
        <f>S41+AG41</f>
        <v>0</v>
      </c>
      <c r="G41" s="102">
        <f>T41+AH41</f>
        <v>0</v>
      </c>
      <c r="H41" s="69">
        <v>0</v>
      </c>
      <c r="I41" s="68">
        <f>U41+AA41+AC41</f>
        <v>0</v>
      </c>
      <c r="J41" s="68">
        <f>V41+AB41+AD41</f>
        <v>0</v>
      </c>
      <c r="K41" s="69">
        <v>0</v>
      </c>
      <c r="L41" s="102">
        <f>C41+F41+I41</f>
        <v>500</v>
      </c>
      <c r="M41" s="102">
        <f>D41+G41+J41</f>
        <v>251.5</v>
      </c>
      <c r="N41" s="69">
        <f>M41/L41%</f>
        <v>50.3</v>
      </c>
      <c r="O41" s="92">
        <f>Q41+S41+U41</f>
        <v>350</v>
      </c>
      <c r="P41" s="92">
        <f>R41+T41+V41</f>
        <v>177.44</v>
      </c>
      <c r="Q41" s="21">
        <v>350</v>
      </c>
      <c r="R41" s="163">
        <v>177.44</v>
      </c>
      <c r="S41" s="92"/>
      <c r="T41" s="92"/>
      <c r="U41" s="33">
        <v>0</v>
      </c>
      <c r="V41" s="30">
        <v>0</v>
      </c>
      <c r="W41" s="9">
        <f>Y41</f>
        <v>150</v>
      </c>
      <c r="X41" s="173">
        <f>Z41</f>
        <v>74.06</v>
      </c>
      <c r="Y41" s="21">
        <v>150</v>
      </c>
      <c r="Z41" s="163">
        <v>74.06</v>
      </c>
      <c r="AA41" s="10">
        <v>0</v>
      </c>
      <c r="AB41" s="12"/>
      <c r="AC41" s="6">
        <v>0</v>
      </c>
      <c r="AE41" s="9">
        <v>0</v>
      </c>
      <c r="AF41" s="9"/>
      <c r="AG41" s="28">
        <v>0</v>
      </c>
      <c r="AH41" s="28"/>
    </row>
    <row r="47" ht="12.75">
      <c r="H47" s="70"/>
    </row>
  </sheetData>
  <sheetProtection/>
  <mergeCells count="8">
    <mergeCell ref="A3:B4"/>
    <mergeCell ref="C3:E3"/>
    <mergeCell ref="O3:V3"/>
    <mergeCell ref="W3:AD3"/>
    <mergeCell ref="AE3:AH3"/>
    <mergeCell ref="I3:K3"/>
    <mergeCell ref="F3:H3"/>
    <mergeCell ref="L3:N3"/>
  </mergeCells>
  <printOptions horizontalCentered="1"/>
  <pageMargins left="0.7874015748031497" right="0.7874015748031497" top="0.984251968503937" bottom="0.984251968503937" header="0.9055118110236221" footer="0.5118110236220472"/>
  <pageSetup firstPageNumber="98" useFirstPageNumber="1" fitToHeight="1" fitToWidth="1" horizontalDpi="600" verticalDpi="600" orientation="landscape" paperSize="9" scale="82" r:id="rId1"/>
  <headerFooter alignWithMargins="0">
    <oddHeader>&amp;C&amp;"Arial CE,Tučné"&amp;14Výsledky hospodaření správcovských firem (SF) a zdaňované činnosti (ZČ) MČ Praha 13 k 31.12.2021
</oddHead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SvorcovaM</cp:lastModifiedBy>
  <cp:lastPrinted>2022-03-01T09:58:22Z</cp:lastPrinted>
  <dcterms:created xsi:type="dcterms:W3CDTF">2007-10-18T07:31:24Z</dcterms:created>
  <dcterms:modified xsi:type="dcterms:W3CDTF">2022-03-18T11:15:09Z</dcterms:modified>
  <cp:category/>
  <cp:version/>
  <cp:contentType/>
  <cp:contentStatus/>
</cp:coreProperties>
</file>