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95" windowWidth="14715" windowHeight="4815" activeTab="0"/>
  </bookViews>
  <sheets>
    <sheet name="Příjmy 2022 " sheetId="1" r:id="rId1"/>
    <sheet name="Výdaje 2022" sheetId="2" r:id="rId2"/>
    <sheet name="Kapitoly 2022" sheetId="3" r:id="rId3"/>
    <sheet name="Celková" sheetId="4" r:id="rId4"/>
    <sheet name="List1" sheetId="5" r:id="rId5"/>
  </sheets>
  <definedNames>
    <definedName name="_xlnm.Print_Area" localSheetId="2">'Kapitoly 2022'!$A$1:$D$139</definedName>
  </definedNames>
  <calcPr fullCalcOnLoad="1"/>
</workbook>
</file>

<file path=xl/sharedStrings.xml><?xml version="1.0" encoding="utf-8"?>
<sst xmlns="http://schemas.openxmlformats.org/spreadsheetml/2006/main" count="297" uniqueCount="228">
  <si>
    <t xml:space="preserve">Ostatní  příjmy </t>
  </si>
  <si>
    <t>P Ř Í J M Y - T Ř Í D Y</t>
  </si>
  <si>
    <t>T ř í d a  1</t>
  </si>
  <si>
    <t>Poplatek  ze psů</t>
  </si>
  <si>
    <t>Poplatek za užívání veřejn. prostranství</t>
  </si>
  <si>
    <t>Poplatky ze vstupného</t>
  </si>
  <si>
    <t>Správní poplatky</t>
  </si>
  <si>
    <t xml:space="preserve">Třída  1     C E L K E M  (daňové příjmy) </t>
  </si>
  <si>
    <t>T ř í d a   2</t>
  </si>
  <si>
    <t>Příjmy z úroků</t>
  </si>
  <si>
    <t xml:space="preserve">Pokuty </t>
  </si>
  <si>
    <t>Třída 2   C E L K E M (nedaňové příjmy)</t>
  </si>
  <si>
    <t>T ř í d a   3</t>
  </si>
  <si>
    <t>Přijaté dary na investice</t>
  </si>
  <si>
    <t xml:space="preserve">VLASTNÍ  PŘÍJMY  CELKEM </t>
  </si>
  <si>
    <t>T ř í d a  4</t>
  </si>
  <si>
    <t>Převody z vlast. hosp. činnosti</t>
  </si>
  <si>
    <t xml:space="preserve">Třída 8 - financování    </t>
  </si>
  <si>
    <t>PŘÍJMY CELKEM</t>
  </si>
  <si>
    <r>
      <t>CELKEM PŘÍJMY  (</t>
    </r>
    <r>
      <rPr>
        <b/>
        <sz val="10"/>
        <rFont val="Times New Roman CE"/>
        <family val="1"/>
      </rPr>
      <t>třída 1-4)</t>
    </r>
  </si>
  <si>
    <t>Odbor</t>
  </si>
  <si>
    <t>1.</t>
  </si>
  <si>
    <t>2.</t>
  </si>
  <si>
    <t>Odbor školství</t>
  </si>
  <si>
    <t>3.</t>
  </si>
  <si>
    <t>Odbor hospodářské správy</t>
  </si>
  <si>
    <t>4.</t>
  </si>
  <si>
    <t>Odbor informatiky</t>
  </si>
  <si>
    <t>5.</t>
  </si>
  <si>
    <t>6.</t>
  </si>
  <si>
    <t>Odbor životního prostředí</t>
  </si>
  <si>
    <t>7.</t>
  </si>
  <si>
    <t>CELKEM</t>
  </si>
  <si>
    <t>Kancelář starosty - sekretariát</t>
  </si>
  <si>
    <t>KST - odd.administrat. organiz.</t>
  </si>
  <si>
    <t>8.</t>
  </si>
  <si>
    <t>9.</t>
  </si>
  <si>
    <t>10.</t>
  </si>
  <si>
    <t>Oblast kult.,tělov. a sport. činnost</t>
  </si>
  <si>
    <t>11.</t>
  </si>
  <si>
    <t>Odbor ekonomický</t>
  </si>
  <si>
    <t>12.</t>
  </si>
  <si>
    <t>13.</t>
  </si>
  <si>
    <t>Odbor legislativně právní (veř. zak.)</t>
  </si>
  <si>
    <t>14.</t>
  </si>
  <si>
    <t>Odbor stavební</t>
  </si>
  <si>
    <t>15.</t>
  </si>
  <si>
    <t>16.</t>
  </si>
  <si>
    <t>17.</t>
  </si>
  <si>
    <t>Odbor občansko - správní</t>
  </si>
  <si>
    <t>18.</t>
  </si>
  <si>
    <t>19.</t>
  </si>
  <si>
    <t>20.</t>
  </si>
  <si>
    <t>21.</t>
  </si>
  <si>
    <t>22.</t>
  </si>
  <si>
    <t>23.</t>
  </si>
  <si>
    <t>24.</t>
  </si>
  <si>
    <t>Příspěvky PO - MŠ</t>
  </si>
  <si>
    <t>25.</t>
  </si>
  <si>
    <t>Příspěvky PO - ZŠ</t>
  </si>
  <si>
    <t>v tis. Kč</t>
  </si>
  <si>
    <t>V Ý D A J E  -  K A P I T O L Y</t>
  </si>
  <si>
    <t>druh
výdajů</t>
  </si>
  <si>
    <t xml:space="preserve">          01 - Rozvoj obce - celkem</t>
  </si>
  <si>
    <t>neinvestiční</t>
  </si>
  <si>
    <t>investiční</t>
  </si>
  <si>
    <t xml:space="preserve">          02 - Městská infrastruktura - celkem</t>
  </si>
  <si>
    <t xml:space="preserve">                              </t>
  </si>
  <si>
    <t xml:space="preserve">          03 - Doprava - celkem</t>
  </si>
  <si>
    <t xml:space="preserve">investiční </t>
  </si>
  <si>
    <t xml:space="preserve">          04 - Školství, mládež a samospráva - celkem   </t>
  </si>
  <si>
    <t>Školství</t>
  </si>
  <si>
    <t xml:space="preserve">          05 - Zdravotnictví a sociální oblast - celkem</t>
  </si>
  <si>
    <t xml:space="preserve">Zdravotnictví                                                 </t>
  </si>
  <si>
    <t>Sociální oblast</t>
  </si>
  <si>
    <t xml:space="preserve">          06 - Kultura, sport a cestovní ruch  -  celkem             </t>
  </si>
  <si>
    <t>Kultura</t>
  </si>
  <si>
    <t xml:space="preserve">          07 - Bezpečnost - celkem</t>
  </si>
  <si>
    <t>Požární ochrana</t>
  </si>
  <si>
    <t xml:space="preserve">neinvestiční </t>
  </si>
  <si>
    <t xml:space="preserve">          08 - Hospodářství  - celkem</t>
  </si>
  <si>
    <t>Bytové hospodářství</t>
  </si>
  <si>
    <t>Pohřebnictví</t>
  </si>
  <si>
    <t xml:space="preserve">          09 - Vnitřní  správa  -  celkem</t>
  </si>
  <si>
    <t xml:space="preserve">Zastupitelstva obcí                                                </t>
  </si>
  <si>
    <t>Místní  správa</t>
  </si>
  <si>
    <t>Místní správa</t>
  </si>
  <si>
    <t xml:space="preserve">          10 - Pokladní správa - celkem</t>
  </si>
  <si>
    <t>VÝDAJE</t>
  </si>
  <si>
    <t>Třída    8 - financování</t>
  </si>
  <si>
    <t>CELKEM  VÝDAJE (včetně financování)</t>
  </si>
  <si>
    <t>Celkem</t>
  </si>
  <si>
    <t>příjmy</t>
  </si>
  <si>
    <t>Příjmy a výdaje</t>
  </si>
  <si>
    <t>financování</t>
  </si>
  <si>
    <t>Tabulka č. 4</t>
  </si>
  <si>
    <t>Tabulka č. 2</t>
  </si>
  <si>
    <t>Tabulka č.1</t>
  </si>
  <si>
    <t>Třída 3   C E L K E M (investiční příjmy)</t>
  </si>
  <si>
    <t xml:space="preserve">Celkem příjmy </t>
  </si>
  <si>
    <t>Celkem výdaje</t>
  </si>
  <si>
    <t>KTJ - odd. personální a platové</t>
  </si>
  <si>
    <t>KTJ - odd. pers. a platové (mzdy)</t>
  </si>
  <si>
    <t>28.</t>
  </si>
  <si>
    <t>Odbor majetk., byt.a investiční</t>
  </si>
  <si>
    <t>Oddělení autoprovozu</t>
  </si>
  <si>
    <t>Středisko sociálních služeb</t>
  </si>
  <si>
    <t xml:space="preserve">    z toho:</t>
  </si>
  <si>
    <t xml:space="preserve">                                z toho: </t>
  </si>
  <si>
    <t>31.</t>
  </si>
  <si>
    <t>Rekreační objekt Kozel</t>
  </si>
  <si>
    <t>z toho: ORJ 117 (odbor majet., byt. a invest.)</t>
  </si>
  <si>
    <t xml:space="preserve">       z toho:            ORJ 260 (odbor živ.prostředí)</t>
  </si>
  <si>
    <t>ORJ 217 (odbor majet., byt. a invest.)</t>
  </si>
  <si>
    <t>z toho: ORJ 317 (odbor majet., byt. a invest.)</t>
  </si>
  <si>
    <t xml:space="preserve">      z toho:  neinvestiční příspěvky (ZŠ a MŠ)</t>
  </si>
  <si>
    <t>ORJ 450 (odbor školství)</t>
  </si>
  <si>
    <t>ORJ 480 (oblast kult., těl. a sport. činností)</t>
  </si>
  <si>
    <t xml:space="preserve">  z toho:        ORJ 634 (odd. tisku a informací)</t>
  </si>
  <si>
    <t xml:space="preserve">                                 ORJ 646 (odbor obč.- správní)</t>
  </si>
  <si>
    <t>Kulturní dům Mlejn, ORJ 683</t>
  </si>
  <si>
    <t xml:space="preserve">Požární ochrana MČ, ORJ 725 (odb.hosp.spr.)                                                                                    </t>
  </si>
  <si>
    <t>z toho:   ORJ  817 (odbor majet., byt. a invest.)</t>
  </si>
  <si>
    <t xml:space="preserve">        z toho:               ORJ 933 (kancelář starosty)</t>
  </si>
  <si>
    <t>ORJ 932 (KST, odd.organiz. administrativní)</t>
  </si>
  <si>
    <t>ORJ 926 (OHS, oddělení autoprovozu)</t>
  </si>
  <si>
    <t>ORJ 944 (odbor legisl.právní)</t>
  </si>
  <si>
    <t>ORJ 970 (odbor stavební)</t>
  </si>
  <si>
    <t>ORJ 946 (odbor obč.- správní)</t>
  </si>
  <si>
    <t>ORJ 925 (odbor hosp. správy)</t>
  </si>
  <si>
    <t>ORJ 917 (odbor majet., byt. a invest.)</t>
  </si>
  <si>
    <t>ORJ 910 (odbor informatiky)</t>
  </si>
  <si>
    <t xml:space="preserve">Ostatní výdaje, ORJ 1005 </t>
  </si>
  <si>
    <t>Neinvestiční transfery ze SR</t>
  </si>
  <si>
    <t>Neinvestiční transfery od HMP</t>
  </si>
  <si>
    <t>Třída  4  C E L K E M (transfery)</t>
  </si>
  <si>
    <t>Odbor majetkový, bytový a investiční</t>
  </si>
  <si>
    <t>26.</t>
  </si>
  <si>
    <t>27.</t>
  </si>
  <si>
    <t>29.</t>
  </si>
  <si>
    <t>30.</t>
  </si>
  <si>
    <t>ORJ 451 (Rekreační objekt Kozel)</t>
  </si>
  <si>
    <t>ORJ 481 (Dům dětí a mládeže)</t>
  </si>
  <si>
    <t>Středisko sociálních služeb, ORJ 582</t>
  </si>
  <si>
    <t xml:space="preserve">    Tabulka č. 3</t>
  </si>
  <si>
    <t>Odbor dopravy</t>
  </si>
  <si>
    <t>z toho:  ORJ 518 (odbor majet., byt. a invest.,  str. 68)</t>
  </si>
  <si>
    <t xml:space="preserve">                     ORJ 520 (Centra - Poliklinika Lípa, str. 75)</t>
  </si>
  <si>
    <t>z toho:                        ORJ 820 (bytový fond, str. 75)</t>
  </si>
  <si>
    <t>ORJ 820 (bytový fond, str. 75)</t>
  </si>
  <si>
    <t xml:space="preserve">z toho:                           ORJ 1005 (ekonom. odbor) </t>
  </si>
  <si>
    <t>z toho:                       ORJ 910 (odbor informatiky)</t>
  </si>
  <si>
    <t>z toho:                       ORJ 820 (bytový fond)</t>
  </si>
  <si>
    <t>ORJ 318 (odbor majet., byt. a invest.)</t>
  </si>
  <si>
    <t xml:space="preserve">       ORJ 118 (odbor majet., byt. a invest.)</t>
  </si>
  <si>
    <t>z toho: ORJ 260 (odbor živ.prostředí)</t>
  </si>
  <si>
    <t>ORJ 617 (odbor majet., byt. a invest.)</t>
  </si>
  <si>
    <t>32.</t>
  </si>
  <si>
    <t>33.</t>
  </si>
  <si>
    <t>KTJ - ref. krizového řízení</t>
  </si>
  <si>
    <t>Bytový fond</t>
  </si>
  <si>
    <t>Požární ochrana SDH, ORJ 743 (ref.kriz.říz.)</t>
  </si>
  <si>
    <t>Dům dětí a mládeže</t>
  </si>
  <si>
    <t>Transfery cizí</t>
  </si>
  <si>
    <t>Transfery vlastní</t>
  </si>
  <si>
    <t>Daň z nemovitých věcí</t>
  </si>
  <si>
    <t>z toho:   ORJ  717 (odbor majet., byt. a invest.)</t>
  </si>
  <si>
    <t xml:space="preserve">Kulturní dům Mlejn o.p.s. </t>
  </si>
  <si>
    <t>ORJ 517 (odbor majet., byt. a invest.)</t>
  </si>
  <si>
    <t xml:space="preserve"> </t>
  </si>
  <si>
    <t>ORJ 817 (odbor majet., byt. a invest.)</t>
  </si>
  <si>
    <t>ORJ 218 (odbor majet., byt. a invest.)</t>
  </si>
  <si>
    <t>ORJ 118 (odbor majet., byt. a invest.)</t>
  </si>
  <si>
    <t>z toho: ORJ 418 (odbor majet., byt. a invest.)</t>
  </si>
  <si>
    <t>z toho:   ORJ  518 (odbor majet., byt. a invest.)</t>
  </si>
  <si>
    <t>z toho:   ORJ  618 (odbor majet., byt. a invest.)</t>
  </si>
  <si>
    <t>ORJ 818 (odbor majet., byt. a invest.)</t>
  </si>
  <si>
    <t>ORJ 943 (KTJ, ref.krizového řízení)</t>
  </si>
  <si>
    <t>Převody na krytí akcí z TC + BJ</t>
  </si>
  <si>
    <t>34.</t>
  </si>
  <si>
    <t>35.</t>
  </si>
  <si>
    <t>ORJ 418 (odbor majet., byt. a invest.)</t>
  </si>
  <si>
    <t>ORJ 618 (odbor majet., byt. a invest.)</t>
  </si>
  <si>
    <t>OOS - fond občanských obřadů</t>
  </si>
  <si>
    <t>ORJ 855 (odbor soc. péče)</t>
  </si>
  <si>
    <t xml:space="preserve">  z toho:    ORJ 555 (odbor soc.péče) </t>
  </si>
  <si>
    <t>Odbor sociální péče</t>
  </si>
  <si>
    <t>Oddělení požární ochrany</t>
  </si>
  <si>
    <t>ORJ 143 (ref. krizového řízení)</t>
  </si>
  <si>
    <t>ORJ 905 (odbor ekon.)</t>
  </si>
  <si>
    <t>Kancelář tajemníka úřadu</t>
  </si>
  <si>
    <t>KTJ - odd.projektových řízení</t>
  </si>
  <si>
    <t>KTJ - referat e-governmentu</t>
  </si>
  <si>
    <t>36.</t>
  </si>
  <si>
    <t>ORJ 940 (kancelář tajemníka úřadu)</t>
  </si>
  <si>
    <t>ORJ 942 (kancelář tajemníka úřadu)</t>
  </si>
  <si>
    <t>ORJ 941 (kancelář tajemníka úřadu)</t>
  </si>
  <si>
    <t>ORJ 301 (odbor dopravy)</t>
  </si>
  <si>
    <t xml:space="preserve">investiční výdaje z TC a BJ </t>
  </si>
  <si>
    <t>KST - odd. tisku a informací</t>
  </si>
  <si>
    <t>KTJ - Sociální fond zaměstnavatele</t>
  </si>
  <si>
    <t>ORJ 936 (kancelář MS RNDr. Plesníková)</t>
  </si>
  <si>
    <t>ORJ 937 (kancelář MS p.Zeman)</t>
  </si>
  <si>
    <t>Agenda 21</t>
  </si>
  <si>
    <t>37.</t>
  </si>
  <si>
    <t>ORJ 939 (Agenda 21)</t>
  </si>
  <si>
    <t>ORJ 935 (kancelář MS p.Zelený)</t>
  </si>
  <si>
    <t xml:space="preserve">MS p. Zelený </t>
  </si>
  <si>
    <t>Výbory, komise, radni</t>
  </si>
  <si>
    <t>38.</t>
  </si>
  <si>
    <t>Rezerva na krizová opatření</t>
  </si>
  <si>
    <t>ORJ 705, Rezerva na krizová opatření</t>
  </si>
  <si>
    <t>ORJ 939 (výbory, komise, radni)</t>
  </si>
  <si>
    <t>MS RNDr. Plesníková</t>
  </si>
  <si>
    <t>MS p. Zeman</t>
  </si>
  <si>
    <t>Poplatek z pobytu</t>
  </si>
  <si>
    <t>ORJ 925 (odbor hospodářské správy)</t>
  </si>
  <si>
    <t>PROVIZORIUM NA ROK 2022 - PŘÍJMY (v tis.Kč)</t>
  </si>
  <si>
    <t>Rozpočet 2021</t>
  </si>
  <si>
    <t>Maximální plnění na jeden měsíc provizoria roku 2022</t>
  </si>
  <si>
    <t>PROVIZORIUM NA ROK 2022 - NEINVESTIČNÍ VÝDAJE (v tis. Kč)</t>
  </si>
  <si>
    <t>Maximální čerpání na jeden měsíc provizoria roku 2022</t>
  </si>
  <si>
    <t>PROVIZORIUM NA ROK 2022 - INVESTIČNÍ VÝDAJE (v tis. Kč)</t>
  </si>
  <si>
    <t>Provizorium na rok 2022 - VÝDAJE PODLE KAPITOL</t>
  </si>
  <si>
    <t>SR 2021</t>
  </si>
  <si>
    <t>Provizorium na rok 2022 - SOUHRN (v tis. Kč)</t>
  </si>
  <si>
    <t>Výše na jeden měsíc provizoria roku 2022</t>
  </si>
  <si>
    <t>Nespecifikované rezervy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</si>
</sst>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F800]dddd\,\ mmmm\ dd\,\ yyyy"/>
    <numFmt numFmtId="166" formatCode="dd/mm/yy;@"/>
    <numFmt numFmtId="167" formatCode="dd/mm/yyyy"/>
    <numFmt numFmtId="168" formatCode="0.0%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[&gt;0]#,##0&quot; Kč&quot;;[&lt;0]\-#,##0&quot; Kč&quot;;&quot;- Kč&quot;"/>
    <numFmt numFmtId="178" formatCode="\N\N\,\ d\.\ mmm\ yy"/>
    <numFmt numFmtId="179" formatCode="#,##0;\-#,##0"/>
    <numFmt numFmtId="180" formatCode="#,##0_ ;\-#,##0\ "/>
    <numFmt numFmtId="181" formatCode="#,##0_ ;[Red]\-#,##0\ "/>
    <numFmt numFmtId="182" formatCode="dd/mm/yy"/>
    <numFmt numFmtId="183" formatCode="#,##0.0"/>
    <numFmt numFmtId="184" formatCode="0.0"/>
    <numFmt numFmtId="185" formatCode="0.000%"/>
    <numFmt numFmtId="186" formatCode="0.0000%"/>
    <numFmt numFmtId="187" formatCode="#,##0.000"/>
    <numFmt numFmtId="188" formatCode="d/m/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;[Red]0.00"/>
    <numFmt numFmtId="198" formatCode="_(* #,##0.000_);_(* \(#,##0.000\);_(* &quot;-&quot;??_);_(@_)"/>
    <numFmt numFmtId="199" formatCode="_(* #,##0.0_);_(* \(#,##0.0\);_(* &quot;-&quot;??_);_(@_)"/>
    <numFmt numFmtId="200" formatCode="#\ #,#00"/>
    <numFmt numFmtId="201" formatCode="0.0_);\(0.0\)"/>
    <numFmt numFmtId="202" formatCode="#,##0.0_);\(#,##0.0\)"/>
    <numFmt numFmtId="203" formatCode="0_);\(0\)"/>
    <numFmt numFmtId="204" formatCode="#,##0.0_);[Red]\(#,##0.0\)"/>
    <numFmt numFmtId="205" formatCode="_-* #,##0.0\ _K_č_-;\-* #,##0.0\ _K_č_-;_-* &quot;-&quot;?\ _K_č_-;_-@_-"/>
    <numFmt numFmtId="206" formatCode="#,##0.0\ _K_č;\-#,##0.0\ _K_č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;[Red]#,##0.0"/>
    <numFmt numFmtId="212" formatCode="0.0E+00"/>
    <numFmt numFmtId="213" formatCode="#,##0.00;[Red]#,##0.00"/>
    <numFmt numFmtId="214" formatCode="m/d/yyyy"/>
    <numFmt numFmtId="215" formatCode="0.0000000000"/>
    <numFmt numFmtId="216" formatCode="000\ 00"/>
    <numFmt numFmtId="217" formatCode="&quot;$&quot;#,##0.0"/>
    <numFmt numFmtId="218" formatCode="#,##0.00\ _K_č"/>
    <numFmt numFmtId="219" formatCode="#,##0.0\ &quot;Kč&quot;"/>
    <numFmt numFmtId="220" formatCode="#,##0.0000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b/>
      <sz val="10"/>
      <color indexed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8"/>
      <name val="Times New Roman CE"/>
      <family val="1"/>
    </font>
    <font>
      <b/>
      <sz val="10"/>
      <color indexed="10"/>
      <name val="Times New Roman CE"/>
      <family val="1"/>
    </font>
    <font>
      <sz val="9"/>
      <color indexed="8"/>
      <name val="Times New Roman CE"/>
      <family val="1"/>
    </font>
    <font>
      <b/>
      <sz val="10"/>
      <color indexed="10"/>
      <name val="Times New Roman"/>
      <family val="1"/>
    </font>
    <font>
      <sz val="10"/>
      <color indexed="10"/>
      <name val="Times New Roman CE"/>
      <family val="1"/>
    </font>
    <font>
      <b/>
      <sz val="9"/>
      <color indexed="8"/>
      <name val="Times New Roman CE"/>
      <family val="1"/>
    </font>
    <font>
      <b/>
      <sz val="9"/>
      <color indexed="10"/>
      <name val="Times New Roman CE"/>
      <family val="1"/>
    </font>
    <font>
      <b/>
      <sz val="8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68" fontId="4" fillId="0" borderId="0" xfId="49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68" fontId="6" fillId="0" borderId="0" xfId="49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10" fontId="11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5" fillId="0" borderId="19" xfId="0" applyFont="1" applyBorder="1" applyAlignment="1">
      <alignment/>
    </xf>
    <xf numFmtId="0" fontId="15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3" fillId="0" borderId="26" xfId="0" applyFont="1" applyBorder="1" applyAlignment="1">
      <alignment horizontal="center" wrapText="1"/>
    </xf>
    <xf numFmtId="4" fontId="4" fillId="0" borderId="2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top"/>
    </xf>
    <xf numFmtId="0" fontId="0" fillId="0" borderId="18" xfId="0" applyBorder="1" applyAlignment="1">
      <alignment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4" fillId="0" borderId="32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4" fontId="9" fillId="0" borderId="34" xfId="0" applyNumberFormat="1" applyFont="1" applyFill="1" applyBorder="1" applyAlignment="1">
      <alignment horizontal="right" vertical="center"/>
    </xf>
    <xf numFmtId="4" fontId="9" fillId="0" borderId="35" xfId="0" applyNumberFormat="1" applyFont="1" applyFill="1" applyBorder="1" applyAlignment="1">
      <alignment horizontal="right" vertical="center"/>
    </xf>
    <xf numFmtId="4" fontId="6" fillId="0" borderId="32" xfId="0" applyNumberFormat="1" applyFont="1" applyFill="1" applyBorder="1" applyAlignment="1">
      <alignment horizontal="right" vertical="center"/>
    </xf>
    <xf numFmtId="4" fontId="6" fillId="0" borderId="33" xfId="0" applyNumberFormat="1" applyFont="1" applyFill="1" applyBorder="1" applyAlignment="1">
      <alignment horizontal="right" vertical="center"/>
    </xf>
    <xf numFmtId="4" fontId="9" fillId="0" borderId="36" xfId="0" applyNumberFormat="1" applyFont="1" applyFill="1" applyBorder="1" applyAlignment="1">
      <alignment horizontal="right" vertical="center"/>
    </xf>
    <xf numFmtId="4" fontId="3" fillId="0" borderId="37" xfId="0" applyNumberFormat="1" applyFont="1" applyFill="1" applyBorder="1" applyAlignment="1">
      <alignment horizontal="right" vertical="center"/>
    </xf>
    <xf numFmtId="4" fontId="3" fillId="33" borderId="32" xfId="0" applyNumberFormat="1" applyFont="1" applyFill="1" applyBorder="1" applyAlignment="1">
      <alignment horizontal="right" vertical="center"/>
    </xf>
    <xf numFmtId="4" fontId="10" fillId="33" borderId="28" xfId="0" applyNumberFormat="1" applyFont="1" applyFill="1" applyBorder="1" applyAlignment="1">
      <alignment vertical="center"/>
    </xf>
    <xf numFmtId="4" fontId="10" fillId="33" borderId="37" xfId="0" applyNumberFormat="1" applyFont="1" applyFill="1" applyBorder="1" applyAlignment="1">
      <alignment horizontal="right" vertical="center"/>
    </xf>
    <xf numFmtId="4" fontId="17" fillId="0" borderId="32" xfId="0" applyNumberFormat="1" applyFont="1" applyBorder="1" applyAlignment="1">
      <alignment/>
    </xf>
    <xf numFmtId="4" fontId="17" fillId="0" borderId="33" xfId="0" applyNumberFormat="1" applyFont="1" applyBorder="1" applyAlignment="1">
      <alignment/>
    </xf>
    <xf numFmtId="4" fontId="17" fillId="0" borderId="38" xfId="0" applyNumberFormat="1" applyFont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8" fillId="0" borderId="32" xfId="36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4" fontId="3" fillId="33" borderId="28" xfId="0" applyNumberFormat="1" applyFont="1" applyFill="1" applyBorder="1" applyAlignment="1">
      <alignment horizontal="right" vertical="center"/>
    </xf>
    <xf numFmtId="4" fontId="3" fillId="0" borderId="40" xfId="0" applyNumberFormat="1" applyFont="1" applyFill="1" applyBorder="1" applyAlignment="1">
      <alignment horizontal="right" vertical="center"/>
    </xf>
    <xf numFmtId="4" fontId="9" fillId="0" borderId="41" xfId="0" applyNumberFormat="1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left" vertical="center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37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/>
    </xf>
    <xf numFmtId="4" fontId="9" fillId="0" borderId="4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vertical="center"/>
    </xf>
    <xf numFmtId="0" fontId="21" fillId="0" borderId="30" xfId="0" applyFont="1" applyBorder="1" applyAlignment="1">
      <alignment/>
    </xf>
    <xf numFmtId="0" fontId="15" fillId="0" borderId="15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right" vertical="top"/>
    </xf>
    <xf numFmtId="0" fontId="22" fillId="0" borderId="44" xfId="36" applyFont="1" applyFill="1" applyBorder="1" applyAlignment="1" applyProtection="1">
      <alignment horizontal="right" vertical="top"/>
      <protection/>
    </xf>
    <xf numFmtId="0" fontId="15" fillId="0" borderId="14" xfId="0" applyFont="1" applyFill="1" applyBorder="1" applyAlignment="1">
      <alignment horizontal="left" vertical="center"/>
    </xf>
    <xf numFmtId="4" fontId="6" fillId="0" borderId="45" xfId="0" applyNumberFormat="1" applyFont="1" applyFill="1" applyBorder="1" applyAlignment="1">
      <alignment vertical="center"/>
    </xf>
    <xf numFmtId="4" fontId="11" fillId="34" borderId="14" xfId="0" applyNumberFormat="1" applyFont="1" applyFill="1" applyBorder="1" applyAlignment="1">
      <alignment vertical="center"/>
    </xf>
    <xf numFmtId="4" fontId="11" fillId="34" borderId="46" xfId="0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vertical="top"/>
    </xf>
    <xf numFmtId="4" fontId="6" fillId="0" borderId="47" xfId="0" applyNumberFormat="1" applyFont="1" applyFill="1" applyBorder="1" applyAlignment="1">
      <alignment horizontal="right" vertical="center"/>
    </xf>
    <xf numFmtId="0" fontId="11" fillId="0" borderId="44" xfId="0" applyFont="1" applyFill="1" applyBorder="1" applyAlignment="1">
      <alignment vertical="top"/>
    </xf>
    <xf numFmtId="4" fontId="6" fillId="0" borderId="48" xfId="0" applyNumberFormat="1" applyFont="1" applyFill="1" applyBorder="1" applyAlignment="1">
      <alignment horizontal="right" vertical="center"/>
    </xf>
    <xf numFmtId="4" fontId="21" fillId="0" borderId="28" xfId="0" applyNumberFormat="1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right" vertical="center"/>
    </xf>
    <xf numFmtId="0" fontId="11" fillId="0" borderId="50" xfId="0" applyFont="1" applyFill="1" applyBorder="1" applyAlignment="1">
      <alignment horizontal="left" vertical="center"/>
    </xf>
    <xf numFmtId="183" fontId="11" fillId="0" borderId="0" xfId="0" applyNumberFormat="1" applyFont="1" applyFill="1" applyBorder="1" applyAlignment="1">
      <alignment horizontal="right" vertical="center"/>
    </xf>
    <xf numFmtId="4" fontId="21" fillId="0" borderId="37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11" fillId="34" borderId="14" xfId="0" applyNumberFormat="1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right" vertical="top"/>
    </xf>
    <xf numFmtId="0" fontId="11" fillId="0" borderId="52" xfId="0" applyFont="1" applyFill="1" applyBorder="1" applyAlignment="1">
      <alignment horizontal="right" vertical="top"/>
    </xf>
    <xf numFmtId="0" fontId="11" fillId="0" borderId="19" xfId="0" applyFont="1" applyFill="1" applyBorder="1" applyAlignment="1">
      <alignment horizontal="right" vertical="top"/>
    </xf>
    <xf numFmtId="0" fontId="11" fillId="0" borderId="53" xfId="0" applyFont="1" applyFill="1" applyBorder="1" applyAlignment="1">
      <alignment horizontal="right" vertical="top"/>
    </xf>
    <xf numFmtId="0" fontId="15" fillId="0" borderId="20" xfId="0" applyFont="1" applyFill="1" applyBorder="1" applyAlignment="1">
      <alignment vertical="top"/>
    </xf>
    <xf numFmtId="4" fontId="6" fillId="0" borderId="15" xfId="0" applyNumberFormat="1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52" xfId="0" applyFont="1" applyBorder="1" applyAlignment="1">
      <alignment/>
    </xf>
    <xf numFmtId="0" fontId="15" fillId="0" borderId="22" xfId="0" applyFont="1" applyFill="1" applyBorder="1" applyAlignment="1">
      <alignment horizontal="left" vertical="top"/>
    </xf>
    <xf numFmtId="4" fontId="6" fillId="0" borderId="22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top" wrapText="1"/>
    </xf>
    <xf numFmtId="0" fontId="11" fillId="0" borderId="55" xfId="0" applyFont="1" applyBorder="1" applyAlignment="1">
      <alignment horizontal="right" vertical="top" wrapText="1"/>
    </xf>
    <xf numFmtId="0" fontId="22" fillId="0" borderId="19" xfId="36" applyFont="1" applyFill="1" applyBorder="1" applyAlignment="1" applyProtection="1">
      <alignment horizontal="right" vertical="top"/>
      <protection/>
    </xf>
    <xf numFmtId="0" fontId="22" fillId="0" borderId="51" xfId="36" applyFont="1" applyFill="1" applyBorder="1" applyAlignment="1" applyProtection="1">
      <alignment horizontal="right" vertical="top"/>
      <protection/>
    </xf>
    <xf numFmtId="0" fontId="25" fillId="0" borderId="44" xfId="36" applyFont="1" applyFill="1" applyBorder="1" applyAlignment="1" applyProtection="1">
      <alignment vertical="top"/>
      <protection/>
    </xf>
    <xf numFmtId="0" fontId="22" fillId="0" borderId="10" xfId="36" applyFont="1" applyFill="1" applyBorder="1" applyAlignment="1" applyProtection="1">
      <alignment horizontal="right" vertical="top"/>
      <protection/>
    </xf>
    <xf numFmtId="0" fontId="0" fillId="0" borderId="13" xfId="0" applyBorder="1" applyAlignment="1">
      <alignment/>
    </xf>
    <xf numFmtId="0" fontId="22" fillId="0" borderId="53" xfId="36" applyFont="1" applyFill="1" applyBorder="1" applyAlignment="1" applyProtection="1">
      <alignment horizontal="right" vertical="top"/>
      <protection/>
    </xf>
    <xf numFmtId="0" fontId="0" fillId="0" borderId="56" xfId="0" applyBorder="1" applyAlignment="1">
      <alignment/>
    </xf>
    <xf numFmtId="0" fontId="8" fillId="0" borderId="0" xfId="36" applyFont="1" applyFill="1" applyBorder="1" applyAlignment="1" applyProtection="1">
      <alignment vertical="center"/>
      <protection/>
    </xf>
    <xf numFmtId="0" fontId="25" fillId="0" borderId="49" xfId="36" applyFont="1" applyFill="1" applyBorder="1" applyAlignment="1" applyProtection="1">
      <alignment vertical="center"/>
      <protection/>
    </xf>
    <xf numFmtId="0" fontId="22" fillId="0" borderId="44" xfId="36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11" fillId="0" borderId="10" xfId="0" applyFont="1" applyFill="1" applyBorder="1" applyAlignment="1">
      <alignment horizontal="right" vertical="top" wrapText="1"/>
    </xf>
    <xf numFmtId="0" fontId="11" fillId="0" borderId="24" xfId="0" applyFont="1" applyFill="1" applyBorder="1" applyAlignment="1">
      <alignment horizontal="right" vertical="top"/>
    </xf>
    <xf numFmtId="0" fontId="15" fillId="0" borderId="49" xfId="0" applyFont="1" applyFill="1" applyBorder="1" applyAlignment="1">
      <alignment vertical="center"/>
    </xf>
    <xf numFmtId="0" fontId="8" fillId="0" borderId="17" xfId="36" applyFont="1" applyFill="1" applyBorder="1" applyAlignment="1" applyProtection="1">
      <alignment vertical="center"/>
      <protection/>
    </xf>
    <xf numFmtId="0" fontId="11" fillId="0" borderId="54" xfId="0" applyFont="1" applyBorder="1" applyAlignment="1">
      <alignment horizontal="right" vertical="top" wrapText="1"/>
    </xf>
    <xf numFmtId="0" fontId="0" fillId="0" borderId="57" xfId="0" applyBorder="1" applyAlignment="1">
      <alignment/>
    </xf>
    <xf numFmtId="0" fontId="11" fillId="0" borderId="44" xfId="0" applyFont="1" applyBorder="1" applyAlignment="1">
      <alignment horizontal="right" vertical="top" wrapText="1"/>
    </xf>
    <xf numFmtId="4" fontId="3" fillId="0" borderId="58" xfId="0" applyNumberFormat="1" applyFont="1" applyFill="1" applyBorder="1" applyAlignment="1">
      <alignment horizontal="right" vertical="center"/>
    </xf>
    <xf numFmtId="0" fontId="16" fillId="0" borderId="55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" fontId="16" fillId="0" borderId="45" xfId="0" applyNumberFormat="1" applyFont="1" applyFill="1" applyBorder="1" applyAlignment="1">
      <alignment horizontal="right" vertical="center"/>
    </xf>
    <xf numFmtId="0" fontId="16" fillId="0" borderId="50" xfId="0" applyFont="1" applyFill="1" applyBorder="1" applyAlignment="1">
      <alignment vertical="center"/>
    </xf>
    <xf numFmtId="4" fontId="3" fillId="0" borderId="50" xfId="0" applyNumberFormat="1" applyFont="1" applyFill="1" applyBorder="1" applyAlignment="1">
      <alignment vertical="center"/>
    </xf>
    <xf numFmtId="4" fontId="3" fillId="33" borderId="28" xfId="0" applyNumberFormat="1" applyFont="1" applyFill="1" applyBorder="1" applyAlignment="1">
      <alignment vertical="center"/>
    </xf>
    <xf numFmtId="0" fontId="0" fillId="0" borderId="50" xfId="0" applyBorder="1" applyAlignment="1">
      <alignment/>
    </xf>
    <xf numFmtId="0" fontId="0" fillId="0" borderId="46" xfId="0" applyFill="1" applyBorder="1" applyAlignment="1">
      <alignment/>
    </xf>
    <xf numFmtId="0" fontId="11" fillId="33" borderId="10" xfId="0" applyFont="1" applyFill="1" applyBorder="1" applyAlignment="1">
      <alignment horizontal="right" vertical="top"/>
    </xf>
    <xf numFmtId="0" fontId="11" fillId="33" borderId="13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right" vertical="center"/>
    </xf>
    <xf numFmtId="4" fontId="11" fillId="0" borderId="59" xfId="0" applyNumberFormat="1" applyFont="1" applyFill="1" applyBorder="1" applyAlignment="1">
      <alignment vertical="center"/>
    </xf>
    <xf numFmtId="4" fontId="6" fillId="0" borderId="60" xfId="0" applyNumberFormat="1" applyFont="1" applyFill="1" applyBorder="1" applyAlignment="1">
      <alignment vertical="center"/>
    </xf>
    <xf numFmtId="4" fontId="6" fillId="0" borderId="59" xfId="0" applyNumberFormat="1" applyFont="1" applyFill="1" applyBorder="1" applyAlignment="1">
      <alignment vertical="center"/>
    </xf>
    <xf numFmtId="4" fontId="6" fillId="0" borderId="60" xfId="0" applyNumberFormat="1" applyFont="1" applyFill="1" applyBorder="1" applyAlignment="1">
      <alignment horizontal="right" vertical="center"/>
    </xf>
    <xf numFmtId="4" fontId="6" fillId="0" borderId="61" xfId="0" applyNumberFormat="1" applyFont="1" applyFill="1" applyBorder="1" applyAlignment="1">
      <alignment horizontal="right" vertical="center"/>
    </xf>
    <xf numFmtId="4" fontId="6" fillId="0" borderId="59" xfId="0" applyNumberFormat="1" applyFont="1" applyFill="1" applyBorder="1" applyAlignment="1">
      <alignment horizontal="right" vertical="center"/>
    </xf>
    <xf numFmtId="4" fontId="3" fillId="0" borderId="62" xfId="0" applyNumberFormat="1" applyFont="1" applyFill="1" applyBorder="1" applyAlignment="1">
      <alignment horizontal="right" vertical="center"/>
    </xf>
    <xf numFmtId="4" fontId="11" fillId="34" borderId="63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19" fillId="0" borderId="0" xfId="0" applyFont="1" applyAlignment="1">
      <alignment/>
    </xf>
    <xf numFmtId="4" fontId="11" fillId="34" borderId="64" xfId="0" applyNumberFormat="1" applyFont="1" applyFill="1" applyBorder="1" applyAlignment="1">
      <alignment vertical="center"/>
    </xf>
    <xf numFmtId="4" fontId="11" fillId="34" borderId="59" xfId="0" applyNumberFormat="1" applyFont="1" applyFill="1" applyBorder="1" applyAlignment="1">
      <alignment vertical="center"/>
    </xf>
    <xf numFmtId="4" fontId="11" fillId="34" borderId="61" xfId="0" applyNumberFormat="1" applyFont="1" applyFill="1" applyBorder="1" applyAlignment="1">
      <alignment vertical="center"/>
    </xf>
    <xf numFmtId="4" fontId="11" fillId="34" borderId="57" xfId="0" applyNumberFormat="1" applyFont="1" applyFill="1" applyBorder="1" applyAlignment="1">
      <alignment vertical="center"/>
    </xf>
    <xf numFmtId="4" fontId="11" fillId="34" borderId="46" xfId="0" applyNumberFormat="1" applyFont="1" applyFill="1" applyBorder="1" applyAlignment="1">
      <alignment horizontal="right" vertical="center"/>
    </xf>
    <xf numFmtId="4" fontId="11" fillId="34" borderId="48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4" fontId="11" fillId="34" borderId="65" xfId="0" applyNumberFormat="1" applyFont="1" applyFill="1" applyBorder="1" applyAlignment="1">
      <alignment vertical="center"/>
    </xf>
    <xf numFmtId="0" fontId="11" fillId="0" borderId="66" xfId="0" applyFont="1" applyFill="1" applyBorder="1" applyAlignment="1">
      <alignment horizontal="right" vertical="top"/>
    </xf>
    <xf numFmtId="0" fontId="11" fillId="0" borderId="66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4" fontId="11" fillId="34" borderId="61" xfId="0" applyNumberFormat="1" applyFont="1" applyFill="1" applyBorder="1" applyAlignment="1">
      <alignment horizontal="right" vertical="center"/>
    </xf>
    <xf numFmtId="4" fontId="11" fillId="34" borderId="22" xfId="0" applyNumberFormat="1" applyFont="1" applyFill="1" applyBorder="1" applyAlignment="1">
      <alignment vertical="center"/>
    </xf>
    <xf numFmtId="0" fontId="15" fillId="0" borderId="49" xfId="0" applyFont="1" applyBorder="1" applyAlignment="1">
      <alignment/>
    </xf>
    <xf numFmtId="4" fontId="11" fillId="35" borderId="48" xfId="0" applyNumberFormat="1" applyFont="1" applyFill="1" applyBorder="1" applyAlignment="1">
      <alignment vertical="center"/>
    </xf>
    <xf numFmtId="4" fontId="11" fillId="34" borderId="67" xfId="0" applyNumberFormat="1" applyFont="1" applyFill="1" applyBorder="1" applyAlignment="1">
      <alignment vertical="center"/>
    </xf>
    <xf numFmtId="4" fontId="11" fillId="34" borderId="68" xfId="0" applyNumberFormat="1" applyFont="1" applyFill="1" applyBorder="1" applyAlignment="1">
      <alignment vertical="center"/>
    </xf>
    <xf numFmtId="4" fontId="21" fillId="0" borderId="25" xfId="0" applyNumberFormat="1" applyFont="1" applyFill="1" applyBorder="1" applyAlignment="1">
      <alignment horizontal="right" vertical="center"/>
    </xf>
    <xf numFmtId="4" fontId="11" fillId="34" borderId="45" xfId="0" applyNumberFormat="1" applyFont="1" applyFill="1" applyBorder="1" applyAlignment="1">
      <alignment vertical="center"/>
    </xf>
    <xf numFmtId="4" fontId="6" fillId="0" borderId="69" xfId="0" applyNumberFormat="1" applyFont="1" applyFill="1" applyBorder="1" applyAlignment="1">
      <alignment horizontal="right" vertical="center"/>
    </xf>
    <xf numFmtId="4" fontId="3" fillId="0" borderId="68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0" fontId="11" fillId="33" borderId="70" xfId="0" applyFont="1" applyFill="1" applyBorder="1" applyAlignment="1">
      <alignment horizontal="right" vertical="top"/>
    </xf>
    <xf numFmtId="0" fontId="11" fillId="0" borderId="46" xfId="0" applyFont="1" applyFill="1" applyBorder="1" applyAlignment="1">
      <alignment horizontal="left" vertical="center"/>
    </xf>
    <xf numFmtId="0" fontId="22" fillId="0" borderId="0" xfId="36" applyFont="1" applyFill="1" applyBorder="1" applyAlignment="1" applyProtection="1">
      <alignment horizontal="right" vertical="top"/>
      <protection/>
    </xf>
    <xf numFmtId="4" fontId="11" fillId="36" borderId="48" xfId="0" applyNumberFormat="1" applyFont="1" applyFill="1" applyBorder="1" applyAlignment="1">
      <alignment vertical="center"/>
    </xf>
    <xf numFmtId="4" fontId="11" fillId="36" borderId="61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left" vertical="center"/>
    </xf>
    <xf numFmtId="4" fontId="0" fillId="0" borderId="35" xfId="0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3" fillId="0" borderId="28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/>
    </xf>
    <xf numFmtId="0" fontId="12" fillId="0" borderId="71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4" fontId="17" fillId="0" borderId="28" xfId="0" applyNumberFormat="1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3" fillId="0" borderId="43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12" fillId="0" borderId="73" xfId="0" applyFont="1" applyFill="1" applyBorder="1" applyAlignment="1">
      <alignment/>
    </xf>
    <xf numFmtId="4" fontId="17" fillId="0" borderId="37" xfId="0" applyNumberFormat="1" applyFont="1" applyFill="1" applyBorder="1" applyAlignment="1">
      <alignment/>
    </xf>
    <xf numFmtId="168" fontId="4" fillId="0" borderId="0" xfId="49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top"/>
    </xf>
    <xf numFmtId="4" fontId="17" fillId="0" borderId="40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74" xfId="0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6" xfId="0" applyNumberFormat="1" applyBorder="1" applyAlignment="1">
      <alignment/>
    </xf>
    <xf numFmtId="4" fontId="0" fillId="0" borderId="71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0" fontId="6" fillId="0" borderId="32" xfId="0" applyFont="1" applyFill="1" applyBorder="1" applyAlignment="1">
      <alignment horizontal="left" vertical="center"/>
    </xf>
    <xf numFmtId="4" fontId="11" fillId="0" borderId="66" xfId="0" applyNumberFormat="1" applyFont="1" applyFill="1" applyBorder="1" applyAlignment="1">
      <alignment horizontal="right" vertical="center"/>
    </xf>
    <xf numFmtId="4" fontId="11" fillId="34" borderId="73" xfId="0" applyNumberFormat="1" applyFont="1" applyFill="1" applyBorder="1" applyAlignment="1">
      <alignment vertical="center"/>
    </xf>
    <xf numFmtId="4" fontId="11" fillId="34" borderId="0" xfId="0" applyNumberFormat="1" applyFont="1" applyFill="1" applyBorder="1" applyAlignment="1">
      <alignment vertical="center"/>
    </xf>
    <xf numFmtId="4" fontId="11" fillId="34" borderId="74" xfId="0" applyNumberFormat="1" applyFont="1" applyFill="1" applyBorder="1" applyAlignment="1">
      <alignment vertical="center"/>
    </xf>
    <xf numFmtId="4" fontId="11" fillId="34" borderId="75" xfId="0" applyNumberFormat="1" applyFont="1" applyFill="1" applyBorder="1" applyAlignment="1">
      <alignment vertical="center"/>
    </xf>
    <xf numFmtId="4" fontId="11" fillId="34" borderId="76" xfId="0" applyNumberFormat="1" applyFont="1" applyFill="1" applyBorder="1" applyAlignment="1">
      <alignment vertical="center"/>
    </xf>
    <xf numFmtId="4" fontId="11" fillId="34" borderId="34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/>
    </xf>
    <xf numFmtId="4" fontId="0" fillId="0" borderId="69" xfId="0" applyNumberFormat="1" applyFill="1" applyBorder="1" applyAlignment="1">
      <alignment/>
    </xf>
    <xf numFmtId="4" fontId="11" fillId="34" borderId="1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4" fontId="11" fillId="34" borderId="77" xfId="0" applyNumberFormat="1" applyFont="1" applyFill="1" applyBorder="1" applyAlignment="1">
      <alignment vertical="center"/>
    </xf>
    <xf numFmtId="4" fontId="3" fillId="0" borderId="77" xfId="0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4" fontId="0" fillId="0" borderId="35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3" fillId="0" borderId="78" xfId="0" applyNumberFormat="1" applyFont="1" applyFill="1" applyBorder="1" applyAlignment="1">
      <alignment horizontal="right" vertical="center"/>
    </xf>
    <xf numFmtId="4" fontId="23" fillId="0" borderId="28" xfId="0" applyNumberFormat="1" applyFont="1" applyBorder="1" applyAlignment="1">
      <alignment vertical="center"/>
    </xf>
    <xf numFmtId="4" fontId="23" fillId="0" borderId="37" xfId="0" applyNumberFormat="1" applyFont="1" applyBorder="1" applyAlignment="1">
      <alignment vertical="center"/>
    </xf>
    <xf numFmtId="4" fontId="11" fillId="34" borderId="21" xfId="0" applyNumberFormat="1" applyFont="1" applyFill="1" applyBorder="1" applyAlignment="1">
      <alignment vertical="center"/>
    </xf>
    <xf numFmtId="0" fontId="11" fillId="0" borderId="55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center"/>
    </xf>
    <xf numFmtId="4" fontId="11" fillId="34" borderId="5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22" fillId="0" borderId="54" xfId="36" applyFont="1" applyFill="1" applyBorder="1" applyAlignment="1" applyProtection="1">
      <alignment horizontal="right" vertical="top"/>
      <protection/>
    </xf>
    <xf numFmtId="4" fontId="11" fillId="34" borderId="6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" fontId="0" fillId="0" borderId="14" xfId="0" applyNumberFormat="1" applyFill="1" applyBorder="1" applyAlignment="1">
      <alignment/>
    </xf>
    <xf numFmtId="4" fontId="11" fillId="36" borderId="57" xfId="0" applyNumberFormat="1" applyFont="1" applyFill="1" applyBorder="1" applyAlignment="1">
      <alignment vertical="center"/>
    </xf>
    <xf numFmtId="4" fontId="11" fillId="34" borderId="11" xfId="0" applyNumberFormat="1" applyFont="1" applyFill="1" applyBorder="1" applyAlignment="1">
      <alignment vertical="center"/>
    </xf>
    <xf numFmtId="4" fontId="11" fillId="34" borderId="80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right" vertical="top" wrapText="1"/>
    </xf>
    <xf numFmtId="0" fontId="15" fillId="0" borderId="20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28" fillId="0" borderId="10" xfId="0" applyFont="1" applyFill="1" applyBorder="1" applyAlignment="1">
      <alignment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80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wrapText="1"/>
    </xf>
    <xf numFmtId="4" fontId="21" fillId="0" borderId="43" xfId="0" applyNumberFormat="1" applyFont="1" applyFill="1" applyBorder="1" applyAlignment="1">
      <alignment horizontal="right" vertical="center"/>
    </xf>
    <xf numFmtId="4" fontId="6" fillId="0" borderId="7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4" fontId="6" fillId="0" borderId="58" xfId="0" applyNumberFormat="1" applyFont="1" applyFill="1" applyBorder="1" applyAlignment="1">
      <alignment horizontal="right" vertical="center"/>
    </xf>
    <xf numFmtId="4" fontId="6" fillId="0" borderId="35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/>
    </xf>
    <xf numFmtId="0" fontId="3" fillId="0" borderId="66" xfId="0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21" fillId="0" borderId="23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0" fillId="0" borderId="26" xfId="0" applyBorder="1" applyAlignment="1">
      <alignment vertical="top"/>
    </xf>
    <xf numFmtId="4" fontId="11" fillId="34" borderId="78" xfId="0" applyNumberFormat="1" applyFont="1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26" fillId="0" borderId="23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" fontId="11" fillId="34" borderId="57" xfId="0" applyNumberFormat="1" applyFont="1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43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38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18" fillId="0" borderId="3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37.00390625" style="0" customWidth="1"/>
    <col min="2" max="2" width="17.00390625" style="0" customWidth="1"/>
    <col min="3" max="3" width="17.75390625" style="0" customWidth="1"/>
    <col min="4" max="5" width="12.75390625" style="0" customWidth="1"/>
  </cols>
  <sheetData>
    <row r="1" spans="1:5" ht="37.5" customHeight="1">
      <c r="A1" s="290" t="s">
        <v>97</v>
      </c>
      <c r="B1" s="291"/>
      <c r="C1" s="291"/>
      <c r="D1" s="2"/>
      <c r="E1" s="3"/>
    </row>
    <row r="2" spans="1:5" ht="28.5" customHeight="1" thickBot="1">
      <c r="A2" s="288" t="s">
        <v>217</v>
      </c>
      <c r="B2" s="289"/>
      <c r="C2" s="289"/>
      <c r="D2" s="4"/>
      <c r="E2" s="4"/>
    </row>
    <row r="3" spans="1:5" ht="60.75" customHeight="1" thickBot="1">
      <c r="A3" s="42" t="s">
        <v>1</v>
      </c>
      <c r="B3" s="92" t="s">
        <v>218</v>
      </c>
      <c r="C3" s="278" t="s">
        <v>219</v>
      </c>
      <c r="D3" s="5"/>
      <c r="E3" s="6"/>
    </row>
    <row r="4" spans="1:6" ht="13.5">
      <c r="A4" s="73" t="s">
        <v>2</v>
      </c>
      <c r="B4" s="71"/>
      <c r="C4" s="43"/>
      <c r="D4" s="7"/>
      <c r="E4" s="8"/>
      <c r="F4" s="1"/>
    </row>
    <row r="5" spans="1:5" ht="12.75">
      <c r="A5" s="74" t="s">
        <v>3</v>
      </c>
      <c r="B5" s="56">
        <v>2400</v>
      </c>
      <c r="C5" s="57">
        <f aca="true" t="shared" si="0" ref="C5:C11">B5/12</f>
        <v>200</v>
      </c>
      <c r="D5" s="9"/>
      <c r="E5" s="10"/>
    </row>
    <row r="6" spans="1:5" ht="12.75">
      <c r="A6" s="74" t="s">
        <v>215</v>
      </c>
      <c r="B6" s="56">
        <v>300</v>
      </c>
      <c r="C6" s="57">
        <f t="shared" si="0"/>
        <v>25</v>
      </c>
      <c r="D6" s="9"/>
      <c r="E6" s="10"/>
    </row>
    <row r="7" spans="1:5" ht="12.75">
      <c r="A7" s="74" t="s">
        <v>4</v>
      </c>
      <c r="B7" s="56">
        <v>4000</v>
      </c>
      <c r="C7" s="57">
        <f t="shared" si="0"/>
        <v>333.3333333333333</v>
      </c>
      <c r="D7" s="9"/>
      <c r="E7" s="10"/>
    </row>
    <row r="8" spans="1:5" ht="12.75">
      <c r="A8" s="74" t="s">
        <v>5</v>
      </c>
      <c r="B8" s="56">
        <v>5</v>
      </c>
      <c r="C8" s="57">
        <f t="shared" si="0"/>
        <v>0.4166666666666667</v>
      </c>
      <c r="D8" s="9"/>
      <c r="E8" s="10"/>
    </row>
    <row r="9" spans="1:5" ht="12.75">
      <c r="A9" s="75" t="s">
        <v>6</v>
      </c>
      <c r="B9" s="56">
        <v>6885</v>
      </c>
      <c r="C9" s="57">
        <f t="shared" si="0"/>
        <v>573.75</v>
      </c>
      <c r="D9" s="9"/>
      <c r="E9" s="10"/>
    </row>
    <row r="10" spans="1:5" ht="12.75">
      <c r="A10" s="76" t="s">
        <v>165</v>
      </c>
      <c r="B10" s="48">
        <v>49000</v>
      </c>
      <c r="C10" s="57">
        <f t="shared" si="0"/>
        <v>4083.3333333333335</v>
      </c>
      <c r="D10" s="9"/>
      <c r="E10" s="10"/>
    </row>
    <row r="11" spans="1:5" ht="12.75">
      <c r="A11" s="77" t="s">
        <v>7</v>
      </c>
      <c r="B11" s="58">
        <f>SUM(B5+B6+B7+B8+B9+B10)</f>
        <v>62590</v>
      </c>
      <c r="C11" s="59">
        <f t="shared" si="0"/>
        <v>5215.833333333333</v>
      </c>
      <c r="D11" s="11"/>
      <c r="E11" s="12"/>
    </row>
    <row r="12" spans="1:5" ht="12.75">
      <c r="A12" s="78" t="s">
        <v>8</v>
      </c>
      <c r="B12" s="56"/>
      <c r="C12" s="57"/>
      <c r="D12" s="9"/>
      <c r="E12" s="10"/>
    </row>
    <row r="13" spans="1:5" ht="12.75">
      <c r="A13" s="74" t="s">
        <v>9</v>
      </c>
      <c r="B13" s="56">
        <v>398</v>
      </c>
      <c r="C13" s="57">
        <f>B13/12</f>
        <v>33.166666666666664</v>
      </c>
      <c r="D13" s="9"/>
      <c r="E13" s="10"/>
    </row>
    <row r="14" spans="1:5" ht="12.75">
      <c r="A14" s="74" t="s">
        <v>10</v>
      </c>
      <c r="B14" s="56">
        <v>605</v>
      </c>
      <c r="C14" s="57">
        <f>B14/12</f>
        <v>50.416666666666664</v>
      </c>
      <c r="D14" s="9"/>
      <c r="E14" s="10"/>
    </row>
    <row r="15" spans="1:5" ht="12.75">
      <c r="A15" s="74" t="s">
        <v>0</v>
      </c>
      <c r="B15" s="56">
        <v>1900</v>
      </c>
      <c r="C15" s="57">
        <f>B15/12</f>
        <v>158.33333333333334</v>
      </c>
      <c r="D15" s="9"/>
      <c r="E15" s="10"/>
    </row>
    <row r="16" spans="1:5" ht="12.75">
      <c r="A16" s="79" t="s">
        <v>11</v>
      </c>
      <c r="B16" s="60">
        <f>B13+B14+B15</f>
        <v>2903</v>
      </c>
      <c r="C16" s="59">
        <f>B16/12</f>
        <v>241.91666666666666</v>
      </c>
      <c r="D16" s="11"/>
      <c r="E16" s="12"/>
    </row>
    <row r="17" spans="1:5" ht="12.75">
      <c r="A17" s="78" t="s">
        <v>12</v>
      </c>
      <c r="B17" s="61"/>
      <c r="C17" s="62"/>
      <c r="D17" s="11"/>
      <c r="E17" s="12"/>
    </row>
    <row r="18" spans="1:5" ht="12.75">
      <c r="A18" s="80" t="s">
        <v>13</v>
      </c>
      <c r="B18" s="56">
        <v>0</v>
      </c>
      <c r="C18" s="57">
        <f>B18/12</f>
        <v>0</v>
      </c>
      <c r="D18" s="9"/>
      <c r="E18" s="10"/>
    </row>
    <row r="19" spans="1:5" ht="13.5" thickBot="1">
      <c r="A19" s="88" t="s">
        <v>98</v>
      </c>
      <c r="B19" s="84">
        <f>B18</f>
        <v>0</v>
      </c>
      <c r="C19" s="89">
        <f>B19/12</f>
        <v>0</v>
      </c>
      <c r="D19" s="11"/>
      <c r="E19" s="12"/>
    </row>
    <row r="20" spans="1:5" ht="15.75" customHeight="1" thickBot="1">
      <c r="A20" s="85" t="s">
        <v>14</v>
      </c>
      <c r="B20" s="86">
        <f>SUM(B11+B16+B19)</f>
        <v>65493</v>
      </c>
      <c r="C20" s="87">
        <f>B20/12</f>
        <v>5457.75</v>
      </c>
      <c r="D20" s="11"/>
      <c r="E20" s="12"/>
    </row>
    <row r="21" spans="1:5" ht="12.75">
      <c r="A21" s="78" t="s">
        <v>15</v>
      </c>
      <c r="B21" s="56"/>
      <c r="C21" s="57"/>
      <c r="D21" s="9"/>
      <c r="E21" s="10"/>
    </row>
    <row r="22" spans="1:5" ht="12.75">
      <c r="A22" s="78" t="s">
        <v>163</v>
      </c>
      <c r="B22" s="56"/>
      <c r="C22" s="57"/>
      <c r="D22" s="9"/>
      <c r="E22" s="10"/>
    </row>
    <row r="23" spans="1:5" ht="12.75">
      <c r="A23" s="74" t="s">
        <v>133</v>
      </c>
      <c r="B23" s="56">
        <v>48543</v>
      </c>
      <c r="C23" s="57">
        <f aca="true" t="shared" si="1" ref="C23:C31">B23/12</f>
        <v>4045.25</v>
      </c>
      <c r="D23" s="9"/>
      <c r="E23" s="10"/>
    </row>
    <row r="24" spans="1:5" ht="12.75">
      <c r="A24" s="74" t="s">
        <v>134</v>
      </c>
      <c r="B24" s="56">
        <v>244890</v>
      </c>
      <c r="C24" s="57">
        <f t="shared" si="1"/>
        <v>20407.5</v>
      </c>
      <c r="D24" s="9"/>
      <c r="E24" s="10"/>
    </row>
    <row r="25" spans="1:5" ht="12.75">
      <c r="A25" s="239" t="s">
        <v>164</v>
      </c>
      <c r="B25" s="56"/>
      <c r="C25" s="57"/>
      <c r="D25" s="9"/>
      <c r="E25" s="10"/>
    </row>
    <row r="26" spans="1:5" ht="12.75">
      <c r="A26" s="247" t="s">
        <v>178</v>
      </c>
      <c r="B26" s="56">
        <v>19239.2</v>
      </c>
      <c r="C26" s="57">
        <f t="shared" si="1"/>
        <v>1603.2666666666667</v>
      </c>
      <c r="D26" s="9"/>
      <c r="E26" s="10"/>
    </row>
    <row r="27" spans="1:5" ht="12.75">
      <c r="A27" s="74" t="s">
        <v>16</v>
      </c>
      <c r="B27" s="56">
        <v>64350</v>
      </c>
      <c r="C27" s="57">
        <f t="shared" si="1"/>
        <v>5362.5</v>
      </c>
      <c r="D27" s="9"/>
      <c r="E27" s="10"/>
    </row>
    <row r="28" spans="1:5" ht="13.5" thickBot="1">
      <c r="A28" s="81" t="s">
        <v>135</v>
      </c>
      <c r="B28" s="72">
        <f>SUM(B23:B27)</f>
        <v>377022.2</v>
      </c>
      <c r="C28" s="63">
        <f t="shared" si="1"/>
        <v>31418.516666666666</v>
      </c>
      <c r="D28" s="11"/>
      <c r="E28" s="12"/>
    </row>
    <row r="29" spans="1:5" ht="16.5" thickBot="1">
      <c r="A29" s="41" t="s">
        <v>19</v>
      </c>
      <c r="B29" s="49">
        <f>SUM(B20+B28)</f>
        <v>442515.2</v>
      </c>
      <c r="C29" s="64">
        <f t="shared" si="1"/>
        <v>36876.26666666667</v>
      </c>
      <c r="D29" s="11"/>
      <c r="E29" s="12"/>
    </row>
    <row r="30" spans="1:5" ht="16.5" thickBot="1">
      <c r="A30" s="17" t="s">
        <v>17</v>
      </c>
      <c r="B30" s="65">
        <v>0</v>
      </c>
      <c r="C30" s="82">
        <f t="shared" si="1"/>
        <v>0</v>
      </c>
      <c r="D30" s="11"/>
      <c r="E30" s="12"/>
    </row>
    <row r="31" spans="1:5" ht="28.5" customHeight="1" thickBot="1">
      <c r="A31" s="18" t="s">
        <v>18</v>
      </c>
      <c r="B31" s="66">
        <f>SUM(B29+B30)</f>
        <v>442515.2</v>
      </c>
      <c r="C31" s="67">
        <f t="shared" si="1"/>
        <v>36876.26666666667</v>
      </c>
      <c r="D31" s="13"/>
      <c r="E31" s="22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5"/>
      <c r="C43" s="15"/>
      <c r="D43" s="15"/>
      <c r="E43" s="16"/>
    </row>
    <row r="44" spans="1:5" ht="12.75">
      <c r="A44" s="14"/>
      <c r="B44" s="14"/>
      <c r="C44" s="14"/>
      <c r="D44" s="14"/>
      <c r="E44" s="16"/>
    </row>
    <row r="45" spans="1:5" ht="12.75">
      <c r="A45" s="14"/>
      <c r="B45" s="15"/>
      <c r="C45" s="15"/>
      <c r="D45" s="15"/>
      <c r="E45" s="16"/>
    </row>
    <row r="46" spans="1:5" ht="12.75">
      <c r="A46" s="14"/>
      <c r="B46" s="14"/>
      <c r="C46" s="14"/>
      <c r="D46" s="14"/>
      <c r="E46" s="16"/>
    </row>
    <row r="47" spans="1:5" ht="12.75">
      <c r="A47" s="14"/>
      <c r="B47" s="15"/>
      <c r="C47" s="15"/>
      <c r="D47" s="15"/>
      <c r="E47" s="16"/>
    </row>
    <row r="48" spans="1:5" ht="12.75">
      <c r="A48" s="14"/>
      <c r="B48" s="14"/>
      <c r="C48" s="14"/>
      <c r="D48" s="14"/>
      <c r="E48" s="16"/>
    </row>
    <row r="49" spans="1:5" ht="12.75">
      <c r="A49" s="14"/>
      <c r="B49" s="14"/>
      <c r="C49" s="14"/>
      <c r="D49" s="14"/>
      <c r="E49" s="16"/>
    </row>
    <row r="50" spans="1:5" ht="12.75">
      <c r="A50" s="14"/>
      <c r="B50" s="15"/>
      <c r="C50" s="15"/>
      <c r="D50" s="15"/>
      <c r="E50" s="16"/>
    </row>
    <row r="51" spans="1:5" ht="12.75">
      <c r="A51" s="14"/>
      <c r="B51" s="15"/>
      <c r="C51" s="15"/>
      <c r="D51" s="15"/>
      <c r="E51" s="16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5"/>
      <c r="C53" s="15"/>
      <c r="D53" s="15"/>
      <c r="E53" s="16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5"/>
      <c r="C57" s="15"/>
      <c r="D57" s="15"/>
      <c r="E57" s="16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5"/>
      <c r="C59" s="15"/>
      <c r="D59" s="15"/>
      <c r="E59" s="16"/>
    </row>
    <row r="60" spans="1:5" ht="12.75">
      <c r="A60" s="14"/>
      <c r="B60" s="14"/>
      <c r="C60" s="14"/>
      <c r="D60" s="14"/>
      <c r="E60" s="16"/>
    </row>
    <row r="61" spans="1:5" ht="12.75">
      <c r="A61" s="14"/>
      <c r="B61" s="14"/>
      <c r="C61" s="14"/>
      <c r="D61" s="14"/>
      <c r="E61" s="16"/>
    </row>
    <row r="62" spans="1:5" ht="12.75">
      <c r="A62" s="14"/>
      <c r="B62" s="14"/>
      <c r="C62" s="14"/>
      <c r="D62" s="14"/>
      <c r="E62" s="16"/>
    </row>
    <row r="63" spans="1:5" ht="12.75">
      <c r="A63" s="14"/>
      <c r="B63" s="14"/>
      <c r="C63" s="14"/>
      <c r="D63" s="14"/>
      <c r="E63" s="16"/>
    </row>
    <row r="64" spans="1:5" ht="12.75">
      <c r="A64" s="14"/>
      <c r="B64" s="15"/>
      <c r="C64" s="15"/>
      <c r="D64" s="15"/>
      <c r="E64" s="16"/>
    </row>
    <row r="65" spans="1:5" ht="12.75">
      <c r="A65" s="14"/>
      <c r="B65" s="15"/>
      <c r="C65" s="15"/>
      <c r="D65" s="15"/>
      <c r="E65" s="16"/>
    </row>
    <row r="66" spans="1:5" ht="12.75">
      <c r="A66" s="14"/>
      <c r="B66" s="14"/>
      <c r="C66" s="14"/>
      <c r="D66" s="15"/>
      <c r="E66" s="16"/>
    </row>
    <row r="67" spans="1:5" ht="12.75">
      <c r="A67" s="14"/>
      <c r="B67" s="14"/>
      <c r="C67" s="14"/>
      <c r="D67" s="14"/>
      <c r="E67" s="16"/>
    </row>
    <row r="68" spans="1:5" ht="12.75">
      <c r="A68" s="14"/>
      <c r="B68" s="14"/>
      <c r="C68" s="14"/>
      <c r="D68" s="15"/>
      <c r="E68" s="16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5"/>
      <c r="E70" s="16"/>
    </row>
    <row r="71" spans="1:5" ht="12.75">
      <c r="A71" s="14"/>
      <c r="B71" s="14"/>
      <c r="C71" s="14"/>
      <c r="D71" s="14"/>
      <c r="E71" s="16"/>
    </row>
    <row r="72" spans="1:5" ht="12.75">
      <c r="A72" s="14"/>
      <c r="B72" s="14"/>
      <c r="C72" s="14"/>
      <c r="D72" s="14"/>
      <c r="E72" s="16"/>
    </row>
    <row r="73" spans="1:5" ht="12.75">
      <c r="A73" s="14"/>
      <c r="B73" s="14"/>
      <c r="C73" s="14"/>
      <c r="D73" s="14"/>
      <c r="E73" s="16"/>
    </row>
    <row r="74" spans="1:5" ht="12.75">
      <c r="A74" s="14"/>
      <c r="B74" s="14"/>
      <c r="C74" s="14"/>
      <c r="D74" s="14"/>
      <c r="E74" s="16"/>
    </row>
    <row r="75" spans="1:5" ht="12.75">
      <c r="A75" s="14"/>
      <c r="B75" s="15"/>
      <c r="C75" s="15"/>
      <c r="D75" s="15"/>
      <c r="E75" s="16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5"/>
      <c r="C77" s="15"/>
      <c r="D77" s="15"/>
      <c r="E77" s="16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5"/>
      <c r="C79" s="15"/>
      <c r="D79" s="15"/>
      <c r="E79" s="16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5"/>
      <c r="E82" s="16"/>
    </row>
    <row r="83" spans="1:5" ht="12.75">
      <c r="A83" s="14"/>
      <c r="B83" s="15"/>
      <c r="C83" s="15"/>
      <c r="D83" s="15"/>
      <c r="E83" s="16"/>
    </row>
    <row r="84" spans="1:5" ht="12.75">
      <c r="A84" s="14"/>
      <c r="B84" s="15"/>
      <c r="C84" s="15"/>
      <c r="D84" s="15"/>
      <c r="E84" s="16"/>
    </row>
    <row r="85" spans="1:5" ht="12.75">
      <c r="A85" s="14"/>
      <c r="B85" s="14"/>
      <c r="C85" s="14"/>
      <c r="D85" s="14"/>
      <c r="E85" s="16"/>
    </row>
    <row r="86" spans="1:5" ht="12.75">
      <c r="A86" s="14"/>
      <c r="B86" s="14"/>
      <c r="C86" s="14"/>
      <c r="D86" s="14"/>
      <c r="E86" s="16"/>
    </row>
    <row r="87" spans="1:5" ht="12.75">
      <c r="A87" s="14"/>
      <c r="B87" s="15"/>
      <c r="C87" s="15"/>
      <c r="D87" s="15"/>
      <c r="E87" s="16"/>
    </row>
    <row r="88" spans="1:5" ht="12.75">
      <c r="A88" s="14"/>
      <c r="B88" s="14"/>
      <c r="C88" s="14"/>
      <c r="D88" s="14"/>
      <c r="E88" s="16"/>
    </row>
    <row r="89" spans="1:5" ht="12.75">
      <c r="A89" s="14"/>
      <c r="B89" s="14"/>
      <c r="C89" s="14"/>
      <c r="D89" s="15"/>
      <c r="E89" s="16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5"/>
      <c r="C91" s="15"/>
      <c r="D91" s="15"/>
      <c r="E91" s="16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5"/>
      <c r="C93" s="15"/>
      <c r="D93" s="15"/>
      <c r="E93" s="16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5"/>
      <c r="C95" s="15"/>
      <c r="D95" s="15"/>
      <c r="E95" s="16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5"/>
      <c r="C97" s="15"/>
      <c r="D97" s="15"/>
      <c r="E97" s="16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</sheetData>
  <sheetProtection/>
  <mergeCells count="2">
    <mergeCell ref="A2:C2"/>
    <mergeCell ref="A1:C1"/>
  </mergeCells>
  <printOptions horizontalCentered="1"/>
  <pageMargins left="0.4724409448818898" right="0.4330708661417323" top="0.5118110236220472" bottom="0.5118110236220472" header="0.31496062992125984" footer="0.31496062992125984"/>
  <pageSetup horizontalDpi="600" verticalDpi="600" orientation="portrait" paperSize="9" scale="105" r:id="rId1"/>
  <headerFooter alignWithMargins="0">
    <oddHeader>&amp;RPříloha č. 3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8">
      <selection activeCell="C35" sqref="C35"/>
    </sheetView>
  </sheetViews>
  <sheetFormatPr defaultColWidth="9.00390625" defaultRowHeight="12.75"/>
  <cols>
    <col min="1" max="1" width="4.00390625" style="90" customWidth="1"/>
    <col min="2" max="2" width="42.00390625" style="90" customWidth="1"/>
    <col min="3" max="3" width="19.25390625" style="90" customWidth="1"/>
    <col min="4" max="4" width="20.00390625" style="90" customWidth="1"/>
    <col min="5" max="16384" width="9.125" style="90" customWidth="1"/>
  </cols>
  <sheetData>
    <row r="1" spans="1:4" ht="14.25">
      <c r="A1" s="290" t="s">
        <v>96</v>
      </c>
      <c r="B1" s="292"/>
      <c r="C1" s="292"/>
      <c r="D1" s="293"/>
    </row>
    <row r="2" spans="1:4" ht="15">
      <c r="A2" s="205"/>
      <c r="B2" s="205"/>
      <c r="C2" s="205"/>
      <c r="D2" s="205"/>
    </row>
    <row r="3" s="207" customFormat="1" ht="18.75" thickBot="1">
      <c r="A3" s="206" t="s">
        <v>220</v>
      </c>
    </row>
    <row r="4" spans="1:4" ht="63" customHeight="1" thickBot="1">
      <c r="A4" s="208"/>
      <c r="B4" s="209" t="s">
        <v>20</v>
      </c>
      <c r="C4" s="209" t="s">
        <v>218</v>
      </c>
      <c r="D4" s="279" t="s">
        <v>221</v>
      </c>
    </row>
    <row r="5" spans="1:4" s="172" customFormat="1" ht="19.5" customHeight="1">
      <c r="A5" s="210" t="s">
        <v>21</v>
      </c>
      <c r="B5" s="211" t="s">
        <v>33</v>
      </c>
      <c r="C5" s="204">
        <v>5300</v>
      </c>
      <c r="D5" s="204">
        <f>C5/12</f>
        <v>441.6666666666667</v>
      </c>
    </row>
    <row r="6" spans="1:4" s="172" customFormat="1" ht="15">
      <c r="A6" s="212" t="s">
        <v>22</v>
      </c>
      <c r="B6" s="213" t="s">
        <v>199</v>
      </c>
      <c r="C6" s="204">
        <v>8565</v>
      </c>
      <c r="D6" s="204">
        <f aca="true" t="shared" si="0" ref="D6:D42">C6/12</f>
        <v>713.75</v>
      </c>
    </row>
    <row r="7" spans="1:4" s="172" customFormat="1" ht="15">
      <c r="A7" s="212" t="s">
        <v>24</v>
      </c>
      <c r="B7" s="213" t="s">
        <v>34</v>
      </c>
      <c r="C7" s="204">
        <v>148</v>
      </c>
      <c r="D7" s="204">
        <f t="shared" si="0"/>
        <v>12.333333333333334</v>
      </c>
    </row>
    <row r="8" spans="1:4" s="172" customFormat="1" ht="15">
      <c r="A8" s="212" t="s">
        <v>26</v>
      </c>
      <c r="B8" s="213" t="s">
        <v>207</v>
      </c>
      <c r="C8" s="204">
        <v>130</v>
      </c>
      <c r="D8" s="204">
        <f t="shared" si="0"/>
        <v>10.833333333333334</v>
      </c>
    </row>
    <row r="9" spans="1:4" s="172" customFormat="1" ht="15">
      <c r="A9" s="212" t="s">
        <v>28</v>
      </c>
      <c r="B9" s="213" t="s">
        <v>213</v>
      </c>
      <c r="C9" s="204">
        <v>130</v>
      </c>
      <c r="D9" s="204">
        <f t="shared" si="0"/>
        <v>10.833333333333334</v>
      </c>
    </row>
    <row r="10" spans="1:4" s="172" customFormat="1" ht="15">
      <c r="A10" s="212" t="s">
        <v>29</v>
      </c>
      <c r="B10" s="213" t="s">
        <v>214</v>
      </c>
      <c r="C10" s="204">
        <v>130</v>
      </c>
      <c r="D10" s="204">
        <f t="shared" si="0"/>
        <v>10.833333333333334</v>
      </c>
    </row>
    <row r="11" spans="1:4" s="172" customFormat="1" ht="15">
      <c r="A11" s="212" t="s">
        <v>31</v>
      </c>
      <c r="B11" s="213" t="s">
        <v>203</v>
      </c>
      <c r="C11" s="204">
        <v>230</v>
      </c>
      <c r="D11" s="204">
        <f t="shared" si="0"/>
        <v>19.166666666666668</v>
      </c>
    </row>
    <row r="12" spans="1:4" s="172" customFormat="1" ht="15">
      <c r="A12" s="212" t="s">
        <v>35</v>
      </c>
      <c r="B12" s="213" t="s">
        <v>208</v>
      </c>
      <c r="C12" s="204">
        <v>128</v>
      </c>
      <c r="D12" s="204">
        <f t="shared" si="0"/>
        <v>10.666666666666666</v>
      </c>
    </row>
    <row r="13" spans="1:4" s="172" customFormat="1" ht="15">
      <c r="A13" s="212" t="s">
        <v>36</v>
      </c>
      <c r="B13" s="213" t="s">
        <v>190</v>
      </c>
      <c r="C13" s="204">
        <v>2256.5</v>
      </c>
      <c r="D13" s="204">
        <f t="shared" si="0"/>
        <v>188.04166666666666</v>
      </c>
    </row>
    <row r="14" spans="1:4" s="172" customFormat="1" ht="15">
      <c r="A14" s="212" t="s">
        <v>37</v>
      </c>
      <c r="B14" s="213" t="s">
        <v>191</v>
      </c>
      <c r="C14" s="204">
        <v>840</v>
      </c>
      <c r="D14" s="204">
        <f t="shared" si="0"/>
        <v>70</v>
      </c>
    </row>
    <row r="15" spans="1:4" s="172" customFormat="1" ht="15">
      <c r="A15" s="212" t="s">
        <v>39</v>
      </c>
      <c r="B15" s="213" t="s">
        <v>192</v>
      </c>
      <c r="C15" s="204">
        <v>160</v>
      </c>
      <c r="D15" s="204">
        <f t="shared" si="0"/>
        <v>13.333333333333334</v>
      </c>
    </row>
    <row r="16" spans="1:4" s="172" customFormat="1" ht="15">
      <c r="A16" s="212" t="s">
        <v>41</v>
      </c>
      <c r="B16" s="213" t="s">
        <v>200</v>
      </c>
      <c r="C16" s="204">
        <v>3786.8</v>
      </c>
      <c r="D16" s="204">
        <f t="shared" si="0"/>
        <v>315.56666666666666</v>
      </c>
    </row>
    <row r="17" spans="1:4" s="172" customFormat="1" ht="15">
      <c r="A17" s="212" t="s">
        <v>42</v>
      </c>
      <c r="B17" s="213" t="s">
        <v>101</v>
      </c>
      <c r="C17" s="204">
        <v>1770.2</v>
      </c>
      <c r="D17" s="204">
        <f t="shared" si="0"/>
        <v>147.51666666666668</v>
      </c>
    </row>
    <row r="18" spans="1:4" s="172" customFormat="1" ht="15">
      <c r="A18" s="212" t="s">
        <v>44</v>
      </c>
      <c r="B18" s="213" t="s">
        <v>102</v>
      </c>
      <c r="C18" s="204">
        <v>151700</v>
      </c>
      <c r="D18" s="204">
        <f t="shared" si="0"/>
        <v>12641.666666666666</v>
      </c>
    </row>
    <row r="19" spans="1:4" s="172" customFormat="1" ht="15">
      <c r="A19" s="212" t="s">
        <v>46</v>
      </c>
      <c r="B19" s="213" t="s">
        <v>159</v>
      </c>
      <c r="C19" s="204">
        <v>695</v>
      </c>
      <c r="D19" s="204">
        <f t="shared" si="0"/>
        <v>57.916666666666664</v>
      </c>
    </row>
    <row r="20" spans="1:4" s="172" customFormat="1" ht="15">
      <c r="A20" s="212" t="s">
        <v>47</v>
      </c>
      <c r="B20" s="213" t="s">
        <v>38</v>
      </c>
      <c r="C20" s="204">
        <v>1300</v>
      </c>
      <c r="D20" s="204">
        <f t="shared" si="0"/>
        <v>108.33333333333333</v>
      </c>
    </row>
    <row r="21" spans="1:4" s="172" customFormat="1" ht="15">
      <c r="A21" s="212" t="s">
        <v>48</v>
      </c>
      <c r="B21" s="213" t="s">
        <v>40</v>
      </c>
      <c r="C21" s="204">
        <v>5100</v>
      </c>
      <c r="D21" s="204">
        <f t="shared" si="0"/>
        <v>425</v>
      </c>
    </row>
    <row r="22" spans="1:4" s="172" customFormat="1" ht="15">
      <c r="A22" s="212" t="s">
        <v>50</v>
      </c>
      <c r="B22" s="213" t="s">
        <v>104</v>
      </c>
      <c r="C22" s="204">
        <v>25730.4</v>
      </c>
      <c r="D22" s="204">
        <f t="shared" si="0"/>
        <v>2144.2000000000003</v>
      </c>
    </row>
    <row r="23" spans="1:4" s="172" customFormat="1" ht="15">
      <c r="A23" s="212" t="s">
        <v>51</v>
      </c>
      <c r="B23" s="213" t="s">
        <v>43</v>
      </c>
      <c r="C23" s="204">
        <v>1000</v>
      </c>
      <c r="D23" s="204">
        <f t="shared" si="0"/>
        <v>83.33333333333333</v>
      </c>
    </row>
    <row r="24" spans="1:4" s="172" customFormat="1" ht="15">
      <c r="A24" s="212" t="s">
        <v>52</v>
      </c>
      <c r="B24" s="213" t="s">
        <v>45</v>
      </c>
      <c r="C24" s="204">
        <v>275.3</v>
      </c>
      <c r="D24" s="204">
        <f t="shared" si="0"/>
        <v>22.941666666666666</v>
      </c>
    </row>
    <row r="25" spans="1:4" s="172" customFormat="1" ht="15">
      <c r="A25" s="212" t="s">
        <v>53</v>
      </c>
      <c r="B25" s="213" t="s">
        <v>145</v>
      </c>
      <c r="C25" s="204">
        <v>600</v>
      </c>
      <c r="D25" s="204">
        <f t="shared" si="0"/>
        <v>50</v>
      </c>
    </row>
    <row r="26" spans="1:4" s="172" customFormat="1" ht="15">
      <c r="A26" s="212" t="s">
        <v>54</v>
      </c>
      <c r="B26" s="213" t="s">
        <v>23</v>
      </c>
      <c r="C26" s="204">
        <v>19508</v>
      </c>
      <c r="D26" s="204">
        <f t="shared" si="0"/>
        <v>1625.6666666666667</v>
      </c>
    </row>
    <row r="27" spans="1:4" s="172" customFormat="1" ht="15">
      <c r="A27" s="212" t="s">
        <v>55</v>
      </c>
      <c r="B27" s="213" t="s">
        <v>49</v>
      </c>
      <c r="C27" s="204">
        <v>294.9</v>
      </c>
      <c r="D27" s="204">
        <f t="shared" si="0"/>
        <v>24.575</v>
      </c>
    </row>
    <row r="28" spans="1:4" s="172" customFormat="1" ht="15">
      <c r="A28" s="212" t="s">
        <v>56</v>
      </c>
      <c r="B28" s="213" t="s">
        <v>183</v>
      </c>
      <c r="C28" s="204">
        <v>60</v>
      </c>
      <c r="D28" s="204">
        <f t="shared" si="0"/>
        <v>5</v>
      </c>
    </row>
    <row r="29" spans="1:4" s="172" customFormat="1" ht="15">
      <c r="A29" s="212" t="s">
        <v>58</v>
      </c>
      <c r="B29" s="213" t="s">
        <v>30</v>
      </c>
      <c r="C29" s="204">
        <v>48500</v>
      </c>
      <c r="D29" s="204">
        <f t="shared" si="0"/>
        <v>4041.6666666666665</v>
      </c>
    </row>
    <row r="30" spans="1:4" s="172" customFormat="1" ht="15">
      <c r="A30" s="212" t="s">
        <v>137</v>
      </c>
      <c r="B30" s="213" t="s">
        <v>186</v>
      </c>
      <c r="C30" s="204">
        <v>12599.6</v>
      </c>
      <c r="D30" s="204">
        <f t="shared" si="0"/>
        <v>1049.9666666666667</v>
      </c>
    </row>
    <row r="31" spans="1:4" s="172" customFormat="1" ht="15">
      <c r="A31" s="212" t="s">
        <v>138</v>
      </c>
      <c r="B31" s="213" t="s">
        <v>25</v>
      </c>
      <c r="C31" s="204">
        <v>12000</v>
      </c>
      <c r="D31" s="204">
        <f t="shared" si="0"/>
        <v>1000</v>
      </c>
    </row>
    <row r="32" spans="1:4" s="172" customFormat="1" ht="15">
      <c r="A32" s="212" t="s">
        <v>103</v>
      </c>
      <c r="B32" s="213" t="s">
        <v>187</v>
      </c>
      <c r="C32" s="204">
        <v>164</v>
      </c>
      <c r="D32" s="204">
        <f t="shared" si="0"/>
        <v>13.666666666666666</v>
      </c>
    </row>
    <row r="33" spans="1:4" s="172" customFormat="1" ht="15">
      <c r="A33" s="212" t="s">
        <v>139</v>
      </c>
      <c r="B33" s="213" t="s">
        <v>105</v>
      </c>
      <c r="C33" s="204">
        <v>1610</v>
      </c>
      <c r="D33" s="204">
        <f t="shared" si="0"/>
        <v>134.16666666666666</v>
      </c>
    </row>
    <row r="34" spans="1:4" s="172" customFormat="1" ht="15">
      <c r="A34" s="212" t="s">
        <v>140</v>
      </c>
      <c r="B34" s="213" t="s">
        <v>27</v>
      </c>
      <c r="C34" s="204">
        <v>6797</v>
      </c>
      <c r="D34" s="204">
        <f t="shared" si="0"/>
        <v>566.4166666666666</v>
      </c>
    </row>
    <row r="35" spans="1:4" s="172" customFormat="1" ht="15">
      <c r="A35" s="212" t="s">
        <v>109</v>
      </c>
      <c r="B35" s="213" t="s">
        <v>167</v>
      </c>
      <c r="C35" s="204">
        <v>3250</v>
      </c>
      <c r="D35" s="204">
        <f t="shared" si="0"/>
        <v>270.8333333333333</v>
      </c>
    </row>
    <row r="36" spans="1:4" s="172" customFormat="1" ht="15">
      <c r="A36" s="212" t="s">
        <v>157</v>
      </c>
      <c r="B36" s="213" t="s">
        <v>106</v>
      </c>
      <c r="C36" s="204">
        <v>7380</v>
      </c>
      <c r="D36" s="204">
        <f t="shared" si="0"/>
        <v>615</v>
      </c>
    </row>
    <row r="37" spans="1:4" s="172" customFormat="1" ht="15">
      <c r="A37" s="212" t="s">
        <v>158</v>
      </c>
      <c r="B37" s="213" t="s">
        <v>162</v>
      </c>
      <c r="C37" s="204">
        <v>250</v>
      </c>
      <c r="D37" s="204">
        <f t="shared" si="0"/>
        <v>20.833333333333332</v>
      </c>
    </row>
    <row r="38" spans="1:4" s="172" customFormat="1" ht="15">
      <c r="A38" s="212" t="s">
        <v>179</v>
      </c>
      <c r="B38" s="213" t="s">
        <v>110</v>
      </c>
      <c r="C38" s="204">
        <v>800</v>
      </c>
      <c r="D38" s="204">
        <f t="shared" si="0"/>
        <v>66.66666666666667</v>
      </c>
    </row>
    <row r="39" spans="1:4" s="172" customFormat="1" ht="15">
      <c r="A39" s="212" t="s">
        <v>180</v>
      </c>
      <c r="B39" s="213" t="s">
        <v>57</v>
      </c>
      <c r="C39" s="269">
        <v>13588.7</v>
      </c>
      <c r="D39" s="204">
        <f t="shared" si="0"/>
        <v>1132.3916666666667</v>
      </c>
    </row>
    <row r="40" spans="1:4" s="172" customFormat="1" ht="15">
      <c r="A40" s="212" t="s">
        <v>193</v>
      </c>
      <c r="B40" s="213" t="s">
        <v>59</v>
      </c>
      <c r="C40" s="269">
        <v>35011</v>
      </c>
      <c r="D40" s="204">
        <f t="shared" si="0"/>
        <v>2917.5833333333335</v>
      </c>
    </row>
    <row r="41" spans="1:4" s="172" customFormat="1" ht="15">
      <c r="A41" s="212" t="s">
        <v>204</v>
      </c>
      <c r="B41" s="287" t="s">
        <v>227</v>
      </c>
      <c r="C41" s="204">
        <v>18906</v>
      </c>
      <c r="D41" s="204">
        <f t="shared" si="0"/>
        <v>1575.5</v>
      </c>
    </row>
    <row r="42" spans="1:4" s="172" customFormat="1" ht="15.75" thickBot="1">
      <c r="A42" s="277" t="s">
        <v>209</v>
      </c>
      <c r="B42" s="214" t="s">
        <v>210</v>
      </c>
      <c r="C42" s="233">
        <v>1000</v>
      </c>
      <c r="D42" s="233">
        <f t="shared" si="0"/>
        <v>83.33333333333333</v>
      </c>
    </row>
    <row r="43" spans="1:4" ht="22.5" customHeight="1" thickBot="1">
      <c r="A43" s="215"/>
      <c r="B43" s="216" t="s">
        <v>32</v>
      </c>
      <c r="C43" s="217">
        <f>SUM(C5:C42)</f>
        <v>391694.39999999997</v>
      </c>
      <c r="D43" s="217">
        <f>C43/12</f>
        <v>32641.199999999997</v>
      </c>
    </row>
    <row r="46" ht="54" customHeight="1"/>
    <row r="50" spans="1:4" s="207" customFormat="1" ht="18.75" thickBot="1">
      <c r="A50" s="206" t="s">
        <v>222</v>
      </c>
      <c r="B50" s="206"/>
      <c r="C50" s="206"/>
      <c r="D50" s="206"/>
    </row>
    <row r="51" spans="1:4" ht="63.75" thickBot="1">
      <c r="A51" s="218"/>
      <c r="B51" s="219" t="s">
        <v>20</v>
      </c>
      <c r="C51" s="209" t="s">
        <v>218</v>
      </c>
      <c r="D51" s="279" t="s">
        <v>221</v>
      </c>
    </row>
    <row r="52" spans="1:4" ht="15">
      <c r="A52" s="211" t="s">
        <v>21</v>
      </c>
      <c r="B52" s="220" t="s">
        <v>136</v>
      </c>
      <c r="C52" s="232">
        <v>36849.7</v>
      </c>
      <c r="D52" s="232">
        <f aca="true" t="shared" si="1" ref="D52:D58">C52/12</f>
        <v>3070.808333333333</v>
      </c>
    </row>
    <row r="53" spans="1:4" ht="15">
      <c r="A53" s="213" t="s">
        <v>22</v>
      </c>
      <c r="B53" s="222" t="s">
        <v>23</v>
      </c>
      <c r="C53" s="204">
        <v>7971.1</v>
      </c>
      <c r="D53" s="221">
        <f t="shared" si="1"/>
        <v>664.2583333333333</v>
      </c>
    </row>
    <row r="54" spans="1:4" ht="15">
      <c r="A54" s="213" t="s">
        <v>24</v>
      </c>
      <c r="B54" s="222" t="s">
        <v>27</v>
      </c>
      <c r="C54" s="204">
        <v>1000</v>
      </c>
      <c r="D54" s="221">
        <f t="shared" si="1"/>
        <v>83.33333333333333</v>
      </c>
    </row>
    <row r="55" spans="1:4" ht="15">
      <c r="A55" s="213" t="s">
        <v>26</v>
      </c>
      <c r="B55" s="231" t="s">
        <v>30</v>
      </c>
      <c r="C55" s="228">
        <v>1500</v>
      </c>
      <c r="D55" s="204">
        <f t="shared" si="1"/>
        <v>125</v>
      </c>
    </row>
    <row r="56" spans="1:4" ht="15">
      <c r="A56" s="213" t="s">
        <v>28</v>
      </c>
      <c r="B56" s="231" t="s">
        <v>25</v>
      </c>
      <c r="C56" s="228">
        <v>3000</v>
      </c>
      <c r="D56" s="233">
        <f t="shared" si="1"/>
        <v>250</v>
      </c>
    </row>
    <row r="57" spans="1:4" ht="15.75" thickBot="1">
      <c r="A57" s="213" t="s">
        <v>29</v>
      </c>
      <c r="B57" s="213" t="s">
        <v>160</v>
      </c>
      <c r="C57" s="204">
        <v>500</v>
      </c>
      <c r="D57" s="204">
        <f t="shared" si="1"/>
        <v>41.666666666666664</v>
      </c>
    </row>
    <row r="58" spans="1:4" ht="23.25" customHeight="1" thickBot="1">
      <c r="A58" s="229"/>
      <c r="B58" s="230" t="s">
        <v>32</v>
      </c>
      <c r="C58" s="217">
        <f>SUM(C52:C57)</f>
        <v>50820.799999999996</v>
      </c>
      <c r="D58" s="223">
        <f t="shared" si="1"/>
        <v>4235.066666666667</v>
      </c>
    </row>
  </sheetData>
  <sheetProtection/>
  <mergeCells count="1">
    <mergeCell ref="A1:D1"/>
  </mergeCells>
  <printOptions/>
  <pageMargins left="0.787401575" right="0.787401575" top="0.984251969" bottom="0.83" header="0.4921259845" footer="0.4921259845"/>
  <pageSetup horizontalDpi="600" verticalDpi="600" orientation="portrait" paperSize="9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10"/>
  <sheetViews>
    <sheetView zoomScalePageLayoutView="0" workbookViewId="0" topLeftCell="A15">
      <selection activeCell="C35" sqref="C35"/>
    </sheetView>
  </sheetViews>
  <sheetFormatPr defaultColWidth="9.00390625" defaultRowHeight="12.75"/>
  <cols>
    <col min="1" max="1" width="37.625" style="0" customWidth="1"/>
    <col min="2" max="2" width="12.25390625" style="0" customWidth="1"/>
    <col min="3" max="3" width="16.00390625" style="0" customWidth="1"/>
    <col min="4" max="4" width="16.125" style="0" customWidth="1"/>
  </cols>
  <sheetData>
    <row r="1" ht="23.25" customHeight="1">
      <c r="D1" s="173" t="s">
        <v>144</v>
      </c>
    </row>
    <row r="2" spans="1:4" ht="45" customHeight="1" thickBot="1">
      <c r="A2" s="312" t="s">
        <v>223</v>
      </c>
      <c r="B2" s="313"/>
      <c r="C2" s="313"/>
      <c r="D2" s="91" t="s">
        <v>60</v>
      </c>
    </row>
    <row r="3" spans="1:5" ht="39.75" customHeight="1" thickBot="1">
      <c r="A3" s="92" t="s">
        <v>61</v>
      </c>
      <c r="B3" s="93" t="s">
        <v>62</v>
      </c>
      <c r="C3" s="253" t="s">
        <v>224</v>
      </c>
      <c r="D3" s="254" t="s">
        <v>221</v>
      </c>
      <c r="E3" s="90"/>
    </row>
    <row r="4" spans="1:5" ht="14.25" customHeight="1" thickBot="1">
      <c r="A4" s="314" t="s">
        <v>63</v>
      </c>
      <c r="B4" s="315"/>
      <c r="C4" s="94">
        <f>C5+C11</f>
        <v>35310.7</v>
      </c>
      <c r="D4" s="94">
        <f>D5+D11</f>
        <v>2942.5583333333334</v>
      </c>
      <c r="E4" s="90"/>
    </row>
    <row r="5" spans="1:6" ht="13.5" customHeight="1">
      <c r="A5" s="95"/>
      <c r="B5" s="96" t="s">
        <v>64</v>
      </c>
      <c r="C5" s="225">
        <f>C6+C7+C8</f>
        <v>6190</v>
      </c>
      <c r="D5" s="165">
        <f>D6+D7+D8</f>
        <v>515.8333333333334</v>
      </c>
      <c r="E5" s="90"/>
      <c r="F5" s="90"/>
    </row>
    <row r="6" spans="1:5" ht="21" customHeight="1">
      <c r="A6" s="97" t="s">
        <v>111</v>
      </c>
      <c r="B6" s="21"/>
      <c r="C6" s="101">
        <v>5771</v>
      </c>
      <c r="D6" s="175">
        <f>C6/12</f>
        <v>480.9166666666667</v>
      </c>
      <c r="E6" s="90"/>
    </row>
    <row r="7" spans="1:5" ht="21.75" customHeight="1">
      <c r="A7" s="97" t="s">
        <v>172</v>
      </c>
      <c r="B7" s="21"/>
      <c r="C7" s="101">
        <v>380</v>
      </c>
      <c r="D7" s="175">
        <f>C7/12</f>
        <v>31.666666666666668</v>
      </c>
      <c r="E7" s="90"/>
    </row>
    <row r="8" spans="1:4" ht="24.75" customHeight="1">
      <c r="A8" s="97" t="s">
        <v>188</v>
      </c>
      <c r="B8" s="21"/>
      <c r="C8" s="101">
        <v>39</v>
      </c>
      <c r="D8" s="176">
        <f>C8/12</f>
        <v>3.25</v>
      </c>
    </row>
    <row r="9" spans="1:4" ht="12.75" customHeight="1" hidden="1">
      <c r="A9" s="98"/>
      <c r="B9" s="22" t="s">
        <v>65</v>
      </c>
      <c r="C9" s="100">
        <f>C10</f>
        <v>0</v>
      </c>
      <c r="D9" s="166">
        <f>D10</f>
        <v>0</v>
      </c>
    </row>
    <row r="10" spans="1:4" ht="24.75" customHeight="1" hidden="1" thickBot="1">
      <c r="A10" s="97" t="s">
        <v>154</v>
      </c>
      <c r="B10" s="21"/>
      <c r="C10" s="249">
        <v>0</v>
      </c>
      <c r="D10" s="174">
        <f>C10/12</f>
        <v>0</v>
      </c>
    </row>
    <row r="11" spans="1:4" ht="16.5" customHeight="1">
      <c r="A11" s="105"/>
      <c r="B11" s="22" t="s">
        <v>65</v>
      </c>
      <c r="C11" s="106">
        <f>C12+C13</f>
        <v>29120.7</v>
      </c>
      <c r="D11" s="168">
        <f>D12+D13</f>
        <v>2426.725</v>
      </c>
    </row>
    <row r="12" spans="1:4" ht="16.5" customHeight="1" hidden="1">
      <c r="A12" s="97" t="s">
        <v>111</v>
      </c>
      <c r="B12" s="21"/>
      <c r="C12" s="101">
        <v>0</v>
      </c>
      <c r="D12" s="176">
        <f>C12/12</f>
        <v>0</v>
      </c>
    </row>
    <row r="13" spans="1:4" ht="15" customHeight="1" thickBot="1">
      <c r="A13" s="97" t="s">
        <v>172</v>
      </c>
      <c r="B13" s="21"/>
      <c r="C13" s="249">
        <v>29120.7</v>
      </c>
      <c r="D13" s="176">
        <f>C13/12</f>
        <v>2426.725</v>
      </c>
    </row>
    <row r="14" spans="1:4" ht="13.5" thickBot="1">
      <c r="A14" s="316" t="s">
        <v>66</v>
      </c>
      <c r="B14" s="317"/>
      <c r="C14" s="258">
        <f>C15+C19</f>
        <v>51310</v>
      </c>
      <c r="D14" s="259">
        <f>D15+D19</f>
        <v>4275.833333333333</v>
      </c>
    </row>
    <row r="15" spans="1:4" ht="13.5" customHeight="1">
      <c r="A15" s="103" t="s">
        <v>67</v>
      </c>
      <c r="B15" s="23" t="s">
        <v>64</v>
      </c>
      <c r="C15" s="104">
        <f>C16+C17+C18</f>
        <v>49810</v>
      </c>
      <c r="D15" s="165">
        <f>D16+D17+D18</f>
        <v>4150.833333333333</v>
      </c>
    </row>
    <row r="16" spans="1:4" ht="29.25" customHeight="1">
      <c r="A16" s="97" t="s">
        <v>112</v>
      </c>
      <c r="B16" s="24"/>
      <c r="C16" s="101">
        <v>48500</v>
      </c>
      <c r="D16" s="176">
        <f>C16/12</f>
        <v>4041.6666666666665</v>
      </c>
    </row>
    <row r="17" spans="1:4" ht="27.75" customHeight="1">
      <c r="A17" s="97" t="s">
        <v>113</v>
      </c>
      <c r="B17" s="24"/>
      <c r="C17" s="101">
        <v>1310</v>
      </c>
      <c r="D17" s="176">
        <f>C17/12</f>
        <v>109.16666666666667</v>
      </c>
    </row>
    <row r="18" spans="1:4" ht="25.5" customHeight="1" hidden="1">
      <c r="A18" s="97" t="s">
        <v>171</v>
      </c>
      <c r="B18" s="24"/>
      <c r="C18" s="101">
        <v>0</v>
      </c>
      <c r="D18" s="176">
        <f>C18/12</f>
        <v>0</v>
      </c>
    </row>
    <row r="19" spans="1:4" ht="11.25" customHeight="1">
      <c r="A19" s="105"/>
      <c r="B19" s="226" t="s">
        <v>65</v>
      </c>
      <c r="C19" s="106">
        <f>C20+C21</f>
        <v>1500</v>
      </c>
      <c r="D19" s="168">
        <f>D20+D21</f>
        <v>125</v>
      </c>
    </row>
    <row r="20" spans="1:4" ht="21" customHeight="1" thickBot="1">
      <c r="A20" s="97" t="s">
        <v>155</v>
      </c>
      <c r="B20" s="226"/>
      <c r="C20" s="260">
        <v>1500</v>
      </c>
      <c r="D20" s="174">
        <f>C20/12</f>
        <v>125</v>
      </c>
    </row>
    <row r="21" spans="1:4" ht="14.25" customHeight="1" hidden="1" thickBot="1">
      <c r="A21" s="97" t="s">
        <v>171</v>
      </c>
      <c r="B21" s="21"/>
      <c r="C21" s="260">
        <v>0</v>
      </c>
      <c r="D21" s="174">
        <f>C21/12</f>
        <v>0</v>
      </c>
    </row>
    <row r="22" spans="1:4" ht="13.5" thickBot="1">
      <c r="A22" s="316" t="s">
        <v>68</v>
      </c>
      <c r="B22" s="317"/>
      <c r="C22" s="107">
        <f>C23+C29</f>
        <v>17418.4</v>
      </c>
      <c r="D22" s="94">
        <f>D23+D29</f>
        <v>1451.5333333333333</v>
      </c>
    </row>
    <row r="23" spans="1:4" ht="12.75">
      <c r="A23" s="108"/>
      <c r="B23" s="23" t="s">
        <v>64</v>
      </c>
      <c r="C23" s="104">
        <f>C24+C25+C26</f>
        <v>10771</v>
      </c>
      <c r="D23" s="166">
        <f>D24+D25+D26</f>
        <v>897.5833333333334</v>
      </c>
    </row>
    <row r="24" spans="1:4" ht="28.5" customHeight="1">
      <c r="A24" s="97" t="s">
        <v>114</v>
      </c>
      <c r="B24" s="24"/>
      <c r="C24" s="177">
        <v>10171</v>
      </c>
      <c r="D24" s="174">
        <f>C24/12</f>
        <v>847.5833333333334</v>
      </c>
    </row>
    <row r="25" spans="1:4" ht="28.5" customHeight="1" hidden="1">
      <c r="A25" s="97" t="s">
        <v>153</v>
      </c>
      <c r="B25" s="24"/>
      <c r="C25" s="177">
        <v>0</v>
      </c>
      <c r="D25" s="174">
        <f>C25/12</f>
        <v>0</v>
      </c>
    </row>
    <row r="26" spans="1:4" ht="27" customHeight="1">
      <c r="A26" s="261" t="s">
        <v>197</v>
      </c>
      <c r="B26" s="180"/>
      <c r="C26" s="179">
        <v>600</v>
      </c>
      <c r="D26" s="176">
        <f>C26/12</f>
        <v>50</v>
      </c>
    </row>
    <row r="27" spans="1:4" ht="12.75" customHeight="1" hidden="1">
      <c r="A27" s="117"/>
      <c r="B27" s="203" t="s">
        <v>69</v>
      </c>
      <c r="C27" s="127">
        <f>C28</f>
        <v>0</v>
      </c>
      <c r="D27" s="169">
        <f>D28</f>
        <v>0</v>
      </c>
    </row>
    <row r="28" spans="1:4" ht="22.5" customHeight="1" hidden="1" thickBot="1">
      <c r="A28" s="198" t="s">
        <v>153</v>
      </c>
      <c r="B28" s="199"/>
      <c r="C28" s="178">
        <v>0</v>
      </c>
      <c r="D28" s="171">
        <f>C28/12</f>
        <v>0</v>
      </c>
    </row>
    <row r="29" spans="1:4" ht="11.25" customHeight="1">
      <c r="A29" s="105"/>
      <c r="B29" s="22" t="s">
        <v>65</v>
      </c>
      <c r="C29" s="106">
        <f>C30+C31</f>
        <v>6647.4</v>
      </c>
      <c r="D29" s="168">
        <f>D30+D31</f>
        <v>553.9499999999999</v>
      </c>
    </row>
    <row r="30" spans="1:4" ht="12" customHeight="1">
      <c r="A30" s="97" t="s">
        <v>114</v>
      </c>
      <c r="B30" s="21"/>
      <c r="C30" s="101">
        <v>500</v>
      </c>
      <c r="D30" s="176">
        <f>C30/12</f>
        <v>41.666666666666664</v>
      </c>
    </row>
    <row r="31" spans="1:4" ht="12" customHeight="1" thickBot="1">
      <c r="A31" s="119" t="s">
        <v>153</v>
      </c>
      <c r="B31" s="250"/>
      <c r="C31" s="102">
        <v>6147.4</v>
      </c>
      <c r="D31" s="176">
        <f>C31/12</f>
        <v>512.2833333333333</v>
      </c>
    </row>
    <row r="32" spans="1:4" ht="13.5" thickBot="1">
      <c r="A32" s="294" t="s">
        <v>70</v>
      </c>
      <c r="B32" s="296"/>
      <c r="C32" s="107">
        <f>C33+C40</f>
        <v>78428.8</v>
      </c>
      <c r="D32" s="113">
        <f>D33+D40</f>
        <v>6535.733333333333</v>
      </c>
    </row>
    <row r="33" spans="1:4" ht="13.5" customHeight="1">
      <c r="A33" s="147" t="s">
        <v>71</v>
      </c>
      <c r="B33" s="23" t="s">
        <v>64</v>
      </c>
      <c r="C33" s="114">
        <f>C34+C35+C36+C37+C38+C39</f>
        <v>70457.7</v>
      </c>
      <c r="D33" s="114">
        <f>D34+D35+D36+D37+D38+D39</f>
        <v>5871.474999999999</v>
      </c>
    </row>
    <row r="34" spans="1:4" ht="12.75" customHeight="1">
      <c r="A34" s="116" t="s">
        <v>115</v>
      </c>
      <c r="B34" s="50"/>
      <c r="C34" s="179">
        <v>48599.7</v>
      </c>
      <c r="D34" s="176">
        <f aca="true" t="shared" si="0" ref="D34:D39">C34/12</f>
        <v>4049.975</v>
      </c>
    </row>
    <row r="35" spans="1:4" ht="24" customHeight="1">
      <c r="A35" s="116" t="s">
        <v>116</v>
      </c>
      <c r="B35" s="30"/>
      <c r="C35" s="179">
        <v>19508</v>
      </c>
      <c r="D35" s="176">
        <f t="shared" si="0"/>
        <v>1625.6666666666667</v>
      </c>
    </row>
    <row r="36" spans="1:4" ht="15" customHeight="1" hidden="1">
      <c r="A36" s="109" t="s">
        <v>181</v>
      </c>
      <c r="B36" s="30"/>
      <c r="C36" s="179">
        <v>0</v>
      </c>
      <c r="D36" s="176">
        <f t="shared" si="0"/>
        <v>0</v>
      </c>
    </row>
    <row r="37" spans="1:4" ht="24.75" customHeight="1">
      <c r="A37" s="116" t="s">
        <v>141</v>
      </c>
      <c r="B37" s="30"/>
      <c r="C37" s="179">
        <v>800</v>
      </c>
      <c r="D37" s="176">
        <f t="shared" si="0"/>
        <v>66.66666666666667</v>
      </c>
    </row>
    <row r="38" spans="1:4" ht="11.25" customHeight="1">
      <c r="A38" s="116" t="s">
        <v>142</v>
      </c>
      <c r="B38" s="30"/>
      <c r="C38" s="179">
        <v>250</v>
      </c>
      <c r="D38" s="176">
        <f t="shared" si="0"/>
        <v>20.833333333333332</v>
      </c>
    </row>
    <row r="39" spans="1:4" ht="28.5" customHeight="1">
      <c r="A39" s="117" t="s">
        <v>117</v>
      </c>
      <c r="B39" s="180"/>
      <c r="C39" s="179">
        <v>1300</v>
      </c>
      <c r="D39" s="176">
        <f t="shared" si="0"/>
        <v>108.33333333333333</v>
      </c>
    </row>
    <row r="40" spans="1:4" ht="12.75" customHeight="1">
      <c r="A40" s="109"/>
      <c r="B40" s="99" t="s">
        <v>69</v>
      </c>
      <c r="C40" s="110">
        <f>C41+C42</f>
        <v>7971.1</v>
      </c>
      <c r="D40" s="168">
        <f>D41+D42</f>
        <v>664.2583333333333</v>
      </c>
    </row>
    <row r="41" spans="1:4" ht="12.75" customHeight="1" hidden="1">
      <c r="A41" s="109" t="s">
        <v>173</v>
      </c>
      <c r="B41" s="262"/>
      <c r="C41" s="115">
        <v>0</v>
      </c>
      <c r="D41" s="176">
        <f>C41/12</f>
        <v>0</v>
      </c>
    </row>
    <row r="42" spans="1:4" ht="24.75" customHeight="1" thickBot="1">
      <c r="A42" s="119" t="s">
        <v>116</v>
      </c>
      <c r="B42" s="111"/>
      <c r="C42" s="263">
        <v>7971.1</v>
      </c>
      <c r="D42" s="192">
        <f>C42/12</f>
        <v>664.2583333333333</v>
      </c>
    </row>
    <row r="43" spans="1:4" ht="35.25" customHeight="1">
      <c r="A43" s="26"/>
      <c r="B43" s="27"/>
      <c r="C43" s="129"/>
      <c r="D43" s="28"/>
    </row>
    <row r="44" spans="1:4" ht="35.25" customHeight="1">
      <c r="A44" s="26"/>
      <c r="B44" s="27"/>
      <c r="C44" s="129"/>
      <c r="D44" s="28"/>
    </row>
    <row r="45" spans="1:4" ht="35.25" customHeight="1">
      <c r="A45" s="26"/>
      <c r="B45" s="27"/>
      <c r="C45" s="129"/>
      <c r="D45" s="28"/>
    </row>
    <row r="46" spans="1:4" ht="35.25" customHeight="1">
      <c r="A46" s="26"/>
      <c r="B46" s="27"/>
      <c r="C46" s="129"/>
      <c r="D46" s="28"/>
    </row>
    <row r="47" spans="1:4" ht="35.25" customHeight="1" thickBot="1">
      <c r="A47" s="182"/>
      <c r="B47" s="183"/>
      <c r="C47" s="240"/>
      <c r="D47" s="184" t="s">
        <v>60</v>
      </c>
    </row>
    <row r="48" spans="1:4" ht="47.25" customHeight="1" thickBot="1">
      <c r="A48" s="185" t="s">
        <v>61</v>
      </c>
      <c r="B48" s="186" t="s">
        <v>62</v>
      </c>
      <c r="C48" s="253" t="s">
        <v>224</v>
      </c>
      <c r="D48" s="254" t="s">
        <v>221</v>
      </c>
    </row>
    <row r="49" spans="1:4" ht="15" customHeight="1" thickBot="1">
      <c r="A49" s="294" t="s">
        <v>72</v>
      </c>
      <c r="B49" s="296"/>
      <c r="C49" s="107">
        <f>C50+C53+C57</f>
        <v>20079.6</v>
      </c>
      <c r="D49" s="107">
        <f>D50+D53+D57</f>
        <v>1673.3000000000002</v>
      </c>
    </row>
    <row r="50" spans="1:4" ht="13.5" customHeight="1" hidden="1">
      <c r="A50" s="29" t="s">
        <v>73</v>
      </c>
      <c r="B50" s="120" t="s">
        <v>65</v>
      </c>
      <c r="C50" s="121">
        <f>C52+C51</f>
        <v>0</v>
      </c>
      <c r="D50" s="167">
        <f>D52+D51</f>
        <v>0</v>
      </c>
    </row>
    <row r="51" spans="1:4" ht="43.5" customHeight="1" hidden="1">
      <c r="A51" s="118" t="s">
        <v>146</v>
      </c>
      <c r="B51" s="51"/>
      <c r="C51" s="179">
        <v>0</v>
      </c>
      <c r="D51" s="176"/>
    </row>
    <row r="52" spans="1:4" ht="48.75" customHeight="1" hidden="1" thickBot="1">
      <c r="A52" s="122" t="s">
        <v>147</v>
      </c>
      <c r="B52" s="160"/>
      <c r="C52" s="181">
        <v>0</v>
      </c>
      <c r="D52" s="171"/>
    </row>
    <row r="53" spans="1:4" ht="12" customHeight="1">
      <c r="A53" s="125" t="s">
        <v>74</v>
      </c>
      <c r="B53" s="126" t="s">
        <v>64</v>
      </c>
      <c r="C53" s="127">
        <f>C54+C55+C56</f>
        <v>20079.6</v>
      </c>
      <c r="D53" s="169">
        <f>D54+D55+D56</f>
        <v>1673.3000000000002</v>
      </c>
    </row>
    <row r="54" spans="1:4" ht="42" customHeight="1">
      <c r="A54" s="116" t="s">
        <v>185</v>
      </c>
      <c r="B54" s="52"/>
      <c r="C54" s="179">
        <v>12499.6</v>
      </c>
      <c r="D54" s="176">
        <f>C54/12</f>
        <v>1041.6333333333334</v>
      </c>
    </row>
    <row r="55" spans="1:4" ht="18" customHeight="1">
      <c r="A55" s="116" t="s">
        <v>168</v>
      </c>
      <c r="B55" s="52"/>
      <c r="C55" s="177">
        <v>200</v>
      </c>
      <c r="D55" s="176">
        <f>C55/12</f>
        <v>16.666666666666668</v>
      </c>
    </row>
    <row r="56" spans="1:4" ht="14.25" customHeight="1" thickBot="1">
      <c r="A56" s="117" t="s">
        <v>143</v>
      </c>
      <c r="B56" s="265"/>
      <c r="C56" s="179">
        <v>7380</v>
      </c>
      <c r="D56" s="176">
        <f>C56/12</f>
        <v>615</v>
      </c>
    </row>
    <row r="57" spans="1:4" ht="14.25" customHeight="1" hidden="1">
      <c r="A57" s="117"/>
      <c r="B57" s="264" t="s">
        <v>69</v>
      </c>
      <c r="C57" s="127">
        <f>C58</f>
        <v>0</v>
      </c>
      <c r="D57" s="169">
        <f>D58</f>
        <v>0</v>
      </c>
    </row>
    <row r="58" spans="1:4" ht="14.25" customHeight="1" hidden="1" thickBot="1">
      <c r="A58" s="137" t="s">
        <v>174</v>
      </c>
      <c r="B58" s="226"/>
      <c r="C58" s="188">
        <v>0</v>
      </c>
      <c r="D58" s="187">
        <f>C58/12</f>
        <v>0</v>
      </c>
    </row>
    <row r="59" spans="1:4" ht="13.5" thickBot="1">
      <c r="A59" s="294" t="s">
        <v>75</v>
      </c>
      <c r="B59" s="295"/>
      <c r="C59" s="282">
        <f>C60+C66</f>
        <v>14529.3</v>
      </c>
      <c r="D59" s="107">
        <f>D60+D67</f>
        <v>1210.775</v>
      </c>
    </row>
    <row r="60" spans="1:4" ht="12.75">
      <c r="A60" s="189" t="s">
        <v>76</v>
      </c>
      <c r="B60" s="32" t="s">
        <v>64</v>
      </c>
      <c r="C60" s="104">
        <f>C61+C62+C63+C64+C65</f>
        <v>14529.3</v>
      </c>
      <c r="D60" s="283">
        <f>D61+D62+D63+D64+D65</f>
        <v>1210.775</v>
      </c>
    </row>
    <row r="61" spans="1:4" ht="30" customHeight="1">
      <c r="A61" s="118" t="s">
        <v>118</v>
      </c>
      <c r="B61" s="33"/>
      <c r="C61" s="241">
        <v>8565</v>
      </c>
      <c r="D61" s="175">
        <f>C61/12</f>
        <v>713.75</v>
      </c>
    </row>
    <row r="62" spans="1:4" ht="26.25" customHeight="1">
      <c r="A62" s="97" t="s">
        <v>119</v>
      </c>
      <c r="B62" s="24"/>
      <c r="C62" s="242">
        <v>285.9</v>
      </c>
      <c r="D62" s="175">
        <f>C62/12</f>
        <v>23.825</v>
      </c>
    </row>
    <row r="63" spans="1:4" ht="27" customHeight="1">
      <c r="A63" s="97" t="s">
        <v>156</v>
      </c>
      <c r="B63" s="24"/>
      <c r="C63" s="243">
        <v>2428.4</v>
      </c>
      <c r="D63" s="176">
        <f>C63/12</f>
        <v>202.36666666666667</v>
      </c>
    </row>
    <row r="64" spans="1:4" ht="27" customHeight="1" hidden="1">
      <c r="A64" s="97" t="s">
        <v>182</v>
      </c>
      <c r="B64" s="24"/>
      <c r="C64" s="243">
        <v>0</v>
      </c>
      <c r="D64" s="176">
        <f>C64/12</f>
        <v>0</v>
      </c>
    </row>
    <row r="65" spans="1:4" ht="24" customHeight="1" thickBot="1">
      <c r="A65" s="146" t="s">
        <v>120</v>
      </c>
      <c r="B65" s="159"/>
      <c r="C65" s="244">
        <v>3250</v>
      </c>
      <c r="D65" s="171">
        <f>C65/12</f>
        <v>270.8333333333333</v>
      </c>
    </row>
    <row r="66" spans="1:4" ht="15" customHeight="1">
      <c r="A66" s="109"/>
      <c r="B66" s="25" t="s">
        <v>69</v>
      </c>
      <c r="C66" s="110">
        <f>C67</f>
        <v>0</v>
      </c>
      <c r="D66" s="168">
        <f>D67</f>
        <v>0</v>
      </c>
    </row>
    <row r="67" spans="1:4" ht="13.5" customHeight="1" thickBot="1">
      <c r="A67" s="266" t="s">
        <v>175</v>
      </c>
      <c r="B67" s="226"/>
      <c r="C67" s="249">
        <v>0</v>
      </c>
      <c r="D67" s="267">
        <f>C67/12</f>
        <v>0</v>
      </c>
    </row>
    <row r="68" spans="1:4" ht="14.25" customHeight="1" thickBot="1">
      <c r="A68" s="294" t="s">
        <v>77</v>
      </c>
      <c r="B68" s="296"/>
      <c r="C68" s="284">
        <f>C69+C74</f>
        <v>1807</v>
      </c>
      <c r="D68" s="107">
        <f>D69+D74</f>
        <v>150.58333333333331</v>
      </c>
    </row>
    <row r="69" spans="1:4" ht="12.75">
      <c r="A69" s="29" t="s">
        <v>78</v>
      </c>
      <c r="B69" s="32" t="s">
        <v>79</v>
      </c>
      <c r="C69" s="285">
        <f>C70+C71+C72+C73</f>
        <v>1807</v>
      </c>
      <c r="D69" s="283">
        <f>D70+D71+D72+D73</f>
        <v>150.58333333333331</v>
      </c>
    </row>
    <row r="70" spans="1:4" ht="12.75" customHeight="1">
      <c r="A70" s="131" t="s">
        <v>107</v>
      </c>
      <c r="B70" s="308"/>
      <c r="C70" s="310">
        <v>643</v>
      </c>
      <c r="D70" s="305">
        <f>C70/12</f>
        <v>53.583333333333336</v>
      </c>
    </row>
    <row r="71" spans="1:4" ht="27.75" customHeight="1">
      <c r="A71" s="132" t="s">
        <v>161</v>
      </c>
      <c r="B71" s="309"/>
      <c r="C71" s="311"/>
      <c r="D71" s="306"/>
    </row>
    <row r="72" spans="1:4" ht="27.75" customHeight="1">
      <c r="A72" s="132" t="s">
        <v>211</v>
      </c>
      <c r="B72" s="276"/>
      <c r="C72" s="188">
        <v>1000</v>
      </c>
      <c r="D72" s="187">
        <f>C72/12</f>
        <v>83.33333333333333</v>
      </c>
    </row>
    <row r="73" spans="1:4" ht="24.75" customHeight="1" thickBot="1">
      <c r="A73" s="133" t="s">
        <v>121</v>
      </c>
      <c r="B73" s="34"/>
      <c r="C73" s="188">
        <v>164</v>
      </c>
      <c r="D73" s="187">
        <f>C73/12</f>
        <v>13.666666666666666</v>
      </c>
    </row>
    <row r="74" spans="1:4" ht="12.75" customHeight="1" hidden="1">
      <c r="A74" s="109"/>
      <c r="B74" s="25" t="s">
        <v>69</v>
      </c>
      <c r="C74" s="110">
        <f>C75</f>
        <v>0</v>
      </c>
      <c r="D74" s="168">
        <f>D75</f>
        <v>0</v>
      </c>
    </row>
    <row r="75" spans="1:4" ht="23.25" customHeight="1" hidden="1" thickBot="1">
      <c r="A75" s="137" t="s">
        <v>166</v>
      </c>
      <c r="B75" s="226"/>
      <c r="C75" s="188">
        <v>0</v>
      </c>
      <c r="D75" s="187">
        <f>C75/12</f>
        <v>0</v>
      </c>
    </row>
    <row r="76" spans="1:4" ht="14.25" customHeight="1" thickBot="1">
      <c r="A76" s="294" t="s">
        <v>80</v>
      </c>
      <c r="B76" s="296"/>
      <c r="C76" s="107">
        <f>C77+C83</f>
        <v>2111.6</v>
      </c>
      <c r="D76" s="113">
        <f>D77+D83</f>
        <v>175.96666666666664</v>
      </c>
    </row>
    <row r="77" spans="1:4" ht="12.75">
      <c r="A77" s="189" t="s">
        <v>81</v>
      </c>
      <c r="B77" s="96" t="s">
        <v>65</v>
      </c>
      <c r="C77" s="121">
        <f>C78+C79+C80+C81+C82</f>
        <v>1581.6</v>
      </c>
      <c r="D77" s="167">
        <f>D78+D79+D80+D81+D82</f>
        <v>131.79999999999998</v>
      </c>
    </row>
    <row r="78" spans="1:4" ht="21" customHeight="1" hidden="1">
      <c r="A78" s="134" t="s">
        <v>148</v>
      </c>
      <c r="B78" s="33"/>
      <c r="C78" s="190">
        <v>0</v>
      </c>
      <c r="D78" s="176"/>
    </row>
    <row r="79" spans="1:4" ht="25.5" customHeight="1">
      <c r="A79" s="135" t="s">
        <v>152</v>
      </c>
      <c r="B79" s="30"/>
      <c r="C79" s="179">
        <v>500</v>
      </c>
      <c r="D79" s="176">
        <f>C79/12</f>
        <v>41.666666666666664</v>
      </c>
    </row>
    <row r="80" spans="1:4" ht="36.75" customHeight="1" hidden="1">
      <c r="A80" s="135" t="s">
        <v>149</v>
      </c>
      <c r="B80" s="35"/>
      <c r="C80" s="201">
        <v>0</v>
      </c>
      <c r="D80" s="202"/>
    </row>
    <row r="81" spans="1:4" ht="18" customHeight="1" hidden="1">
      <c r="A81" s="135" t="s">
        <v>176</v>
      </c>
      <c r="B81" s="268"/>
      <c r="C81" s="101">
        <v>0</v>
      </c>
      <c r="D81" s="176">
        <f>C81/12</f>
        <v>0</v>
      </c>
    </row>
    <row r="82" spans="1:4" ht="18" customHeight="1">
      <c r="A82" s="135" t="s">
        <v>170</v>
      </c>
      <c r="B82" s="35"/>
      <c r="C82" s="251">
        <v>1081.6</v>
      </c>
      <c r="D82" s="175">
        <f>C82/12</f>
        <v>90.13333333333333</v>
      </c>
    </row>
    <row r="83" spans="1:4" ht="12" customHeight="1">
      <c r="A83" s="136" t="s">
        <v>82</v>
      </c>
      <c r="B83" s="22" t="s">
        <v>64</v>
      </c>
      <c r="C83" s="110">
        <f>C84+C85</f>
        <v>530</v>
      </c>
      <c r="D83" s="169">
        <f>D84+D85</f>
        <v>44.16666666666667</v>
      </c>
    </row>
    <row r="84" spans="1:4" ht="35.25" customHeight="1">
      <c r="A84" s="137" t="s">
        <v>122</v>
      </c>
      <c r="B84" s="138"/>
      <c r="C84" s="179">
        <v>430</v>
      </c>
      <c r="D84" s="176">
        <f>C84/12</f>
        <v>35.833333333333336</v>
      </c>
    </row>
    <row r="85" spans="1:4" ht="17.25" customHeight="1" thickBot="1">
      <c r="A85" s="139" t="s">
        <v>184</v>
      </c>
      <c r="B85" s="140"/>
      <c r="C85" s="191">
        <v>100</v>
      </c>
      <c r="D85" s="171">
        <f>C85/12</f>
        <v>8.333333333333334</v>
      </c>
    </row>
    <row r="86" spans="1:4" ht="17.25" customHeight="1">
      <c r="A86" s="200"/>
      <c r="B86" s="124"/>
      <c r="C86" s="28"/>
      <c r="D86" s="28"/>
    </row>
    <row r="87" spans="1:4" ht="17.25" customHeight="1">
      <c r="A87" s="200"/>
      <c r="B87" s="124"/>
      <c r="C87" s="28"/>
      <c r="D87" s="28"/>
    </row>
    <row r="88" spans="1:4" ht="17.25" customHeight="1">
      <c r="A88" s="200"/>
      <c r="B88" s="124"/>
      <c r="C88" s="28"/>
      <c r="D88" s="28"/>
    </row>
    <row r="89" spans="1:4" ht="17.25" customHeight="1">
      <c r="A89" s="200"/>
      <c r="B89" s="124"/>
      <c r="C89" s="28"/>
      <c r="D89" s="28"/>
    </row>
    <row r="90" spans="1:4" ht="17.25" customHeight="1">
      <c r="A90" s="200"/>
      <c r="B90" s="124"/>
      <c r="C90" s="28"/>
      <c r="D90" s="28"/>
    </row>
    <row r="91" spans="1:4" ht="17.25" customHeight="1">
      <c r="A91" s="200"/>
      <c r="B91" s="124"/>
      <c r="C91" s="28"/>
      <c r="D91" s="28"/>
    </row>
    <row r="92" spans="1:4" ht="20.25" customHeight="1" thickBot="1">
      <c r="A92" s="141"/>
      <c r="B92" s="27"/>
      <c r="C92" s="112"/>
      <c r="D92" s="91" t="s">
        <v>60</v>
      </c>
    </row>
    <row r="93" spans="1:4" ht="40.5" customHeight="1" thickBot="1">
      <c r="A93" s="92" t="s">
        <v>61</v>
      </c>
      <c r="B93" s="130" t="s">
        <v>62</v>
      </c>
      <c r="C93" s="253" t="s">
        <v>224</v>
      </c>
      <c r="D93" s="254" t="s">
        <v>221</v>
      </c>
    </row>
    <row r="94" spans="1:4" ht="13.5" customHeight="1" thickBot="1">
      <c r="A94" s="307" t="s">
        <v>83</v>
      </c>
      <c r="B94" s="299"/>
      <c r="C94" s="107">
        <f>C95+C97+C122</f>
        <v>202561.8</v>
      </c>
      <c r="D94" s="193">
        <f>D95+D97+D122</f>
        <v>16880.149999999998</v>
      </c>
    </row>
    <row r="95" spans="1:4" ht="12.75">
      <c r="A95" s="142" t="s">
        <v>84</v>
      </c>
      <c r="B95" s="23" t="s">
        <v>64</v>
      </c>
      <c r="C95" s="121">
        <f>C96</f>
        <v>16380</v>
      </c>
      <c r="D95" s="167">
        <f>D96</f>
        <v>1365</v>
      </c>
    </row>
    <row r="96" spans="1:4" ht="13.5" customHeight="1">
      <c r="A96" s="143" t="s">
        <v>195</v>
      </c>
      <c r="B96" s="144"/>
      <c r="C96" s="115">
        <v>16380</v>
      </c>
      <c r="D96" s="174">
        <f>C96/12</f>
        <v>1365</v>
      </c>
    </row>
    <row r="97" spans="1:4" ht="12.75">
      <c r="A97" s="31" t="s">
        <v>85</v>
      </c>
      <c r="B97" s="25" t="s">
        <v>64</v>
      </c>
      <c r="C97" s="106">
        <f>C98+C99+C100+C101+C102+C103+C104+C105+C106+C107+C108+C109+C110+C111+C112+C113+C114+C115+C116+C117+C118</f>
        <v>182181.8</v>
      </c>
      <c r="D97" s="286">
        <f>D98+D99+D100+D101+D102+D103+D104+D105+D106+D107+D108+D109+D110+D111+D112+D113+D114+D115+D116+D117+D118</f>
        <v>15181.816666666666</v>
      </c>
    </row>
    <row r="98" spans="1:4" ht="24" customHeight="1">
      <c r="A98" s="118" t="s">
        <v>123</v>
      </c>
      <c r="B98" s="33"/>
      <c r="C98" s="179">
        <v>5300</v>
      </c>
      <c r="D98" s="175">
        <f>C98/12</f>
        <v>441.6666666666667</v>
      </c>
    </row>
    <row r="99" spans="1:4" ht="24.75" customHeight="1">
      <c r="A99" s="116" t="s">
        <v>206</v>
      </c>
      <c r="B99" s="30"/>
      <c r="C99" s="179">
        <v>130</v>
      </c>
      <c r="D99" s="176">
        <f aca="true" t="shared" si="1" ref="D99:D108">C99/12</f>
        <v>10.833333333333334</v>
      </c>
    </row>
    <row r="100" spans="1:4" ht="24" customHeight="1">
      <c r="A100" s="116" t="s">
        <v>201</v>
      </c>
      <c r="B100" s="30"/>
      <c r="C100" s="179">
        <v>130</v>
      </c>
      <c r="D100" s="176">
        <f t="shared" si="1"/>
        <v>10.833333333333334</v>
      </c>
    </row>
    <row r="101" spans="1:4" ht="24.75" customHeight="1">
      <c r="A101" s="116" t="s">
        <v>202</v>
      </c>
      <c r="B101" s="30"/>
      <c r="C101" s="179">
        <v>130</v>
      </c>
      <c r="D101" s="176">
        <f t="shared" si="1"/>
        <v>10.833333333333334</v>
      </c>
    </row>
    <row r="102" spans="1:4" ht="26.25" customHeight="1">
      <c r="A102" s="116" t="s">
        <v>194</v>
      </c>
      <c r="B102" s="30"/>
      <c r="C102" s="179">
        <v>2256.5</v>
      </c>
      <c r="D102" s="176">
        <f t="shared" si="1"/>
        <v>188.04166666666666</v>
      </c>
    </row>
    <row r="103" spans="1:4" ht="23.25" customHeight="1">
      <c r="A103" s="116" t="s">
        <v>194</v>
      </c>
      <c r="B103" s="30"/>
      <c r="C103" s="179">
        <v>1000</v>
      </c>
      <c r="D103" s="176">
        <f t="shared" si="1"/>
        <v>83.33333333333333</v>
      </c>
    </row>
    <row r="104" spans="1:4" ht="13.5" customHeight="1">
      <c r="A104" s="116" t="s">
        <v>195</v>
      </c>
      <c r="B104" s="30"/>
      <c r="C104" s="179">
        <v>135320</v>
      </c>
      <c r="D104" s="176">
        <f t="shared" si="1"/>
        <v>11276.666666666666</v>
      </c>
    </row>
    <row r="105" spans="1:4" ht="24" customHeight="1">
      <c r="A105" s="116" t="s">
        <v>196</v>
      </c>
      <c r="B105" s="30"/>
      <c r="C105" s="179">
        <v>3786.8</v>
      </c>
      <c r="D105" s="176">
        <f t="shared" si="1"/>
        <v>315.56666666666666</v>
      </c>
    </row>
    <row r="106" spans="1:4" ht="22.5" customHeight="1">
      <c r="A106" s="116" t="s">
        <v>196</v>
      </c>
      <c r="B106" s="30"/>
      <c r="C106" s="179">
        <v>1770.2</v>
      </c>
      <c r="D106" s="176">
        <f t="shared" si="1"/>
        <v>147.51666666666668</v>
      </c>
    </row>
    <row r="107" spans="1:4" ht="24" customHeight="1">
      <c r="A107" s="116" t="s">
        <v>124</v>
      </c>
      <c r="B107" s="30"/>
      <c r="C107" s="179">
        <v>148</v>
      </c>
      <c r="D107" s="176">
        <f t="shared" si="1"/>
        <v>12.333333333333334</v>
      </c>
    </row>
    <row r="108" spans="1:4" ht="27" customHeight="1">
      <c r="A108" s="116" t="s">
        <v>125</v>
      </c>
      <c r="B108" s="24"/>
      <c r="C108" s="245">
        <v>1610</v>
      </c>
      <c r="D108" s="246">
        <f t="shared" si="1"/>
        <v>134.16666666666666</v>
      </c>
    </row>
    <row r="109" spans="1:4" ht="30" customHeight="1">
      <c r="A109" s="145" t="s">
        <v>189</v>
      </c>
      <c r="B109" s="21"/>
      <c r="C109" s="194">
        <v>5048</v>
      </c>
      <c r="D109" s="175">
        <f>C109/12</f>
        <v>420.6666666666667</v>
      </c>
    </row>
    <row r="110" spans="1:4" ht="25.5" customHeight="1">
      <c r="A110" s="116" t="s">
        <v>126</v>
      </c>
      <c r="B110" s="24"/>
      <c r="C110" s="179">
        <v>1000</v>
      </c>
      <c r="D110" s="175">
        <f aca="true" t="shared" si="2" ref="D110:D118">C110/12</f>
        <v>83.33333333333333</v>
      </c>
    </row>
    <row r="111" spans="1:4" ht="33.75" customHeight="1">
      <c r="A111" s="97" t="s">
        <v>127</v>
      </c>
      <c r="B111" s="24"/>
      <c r="C111" s="179">
        <v>275.3</v>
      </c>
      <c r="D111" s="175">
        <f t="shared" si="2"/>
        <v>22.941666666666666</v>
      </c>
    </row>
    <row r="112" spans="1:4" ht="34.5" customHeight="1">
      <c r="A112" s="97" t="s">
        <v>128</v>
      </c>
      <c r="B112" s="24"/>
      <c r="C112" s="179">
        <v>69</v>
      </c>
      <c r="D112" s="175">
        <f t="shared" si="2"/>
        <v>5.75</v>
      </c>
    </row>
    <row r="113" spans="1:4" ht="40.5" customHeight="1">
      <c r="A113" s="97" t="s">
        <v>129</v>
      </c>
      <c r="B113" s="24"/>
      <c r="C113" s="179">
        <v>12000</v>
      </c>
      <c r="D113" s="175">
        <f t="shared" si="2"/>
        <v>1000</v>
      </c>
    </row>
    <row r="114" spans="1:4" ht="38.25" customHeight="1">
      <c r="A114" s="161" t="s">
        <v>130</v>
      </c>
      <c r="B114" s="162"/>
      <c r="C114" s="179">
        <v>5040</v>
      </c>
      <c r="D114" s="175">
        <f t="shared" si="2"/>
        <v>420</v>
      </c>
    </row>
    <row r="115" spans="1:4" ht="31.5" customHeight="1">
      <c r="A115" s="145" t="s">
        <v>131</v>
      </c>
      <c r="B115" s="24"/>
      <c r="C115" s="179">
        <v>6797</v>
      </c>
      <c r="D115" s="175">
        <f t="shared" si="2"/>
        <v>566.4166666666666</v>
      </c>
    </row>
    <row r="116" spans="1:4" ht="31.5" customHeight="1">
      <c r="A116" s="145" t="s">
        <v>205</v>
      </c>
      <c r="B116" s="24"/>
      <c r="C116" s="177">
        <v>230</v>
      </c>
      <c r="D116" s="175">
        <f t="shared" si="2"/>
        <v>19.166666666666668</v>
      </c>
    </row>
    <row r="117" spans="1:4" ht="31.5" customHeight="1">
      <c r="A117" s="145" t="s">
        <v>212</v>
      </c>
      <c r="B117" s="24"/>
      <c r="C117" s="177">
        <v>128</v>
      </c>
      <c r="D117" s="176">
        <f t="shared" si="2"/>
        <v>10.666666666666666</v>
      </c>
    </row>
    <row r="118" spans="1:4" ht="36" customHeight="1" thickBot="1">
      <c r="A118" s="146" t="s">
        <v>177</v>
      </c>
      <c r="B118" s="111"/>
      <c r="C118" s="181">
        <v>13</v>
      </c>
      <c r="D118" s="192">
        <f t="shared" si="2"/>
        <v>1.0833333333333333</v>
      </c>
    </row>
    <row r="119" spans="1:4" ht="36" customHeight="1">
      <c r="A119" s="26"/>
      <c r="B119" s="27"/>
      <c r="C119" s="28"/>
      <c r="D119" s="28"/>
    </row>
    <row r="120" spans="1:4" ht="21" customHeight="1" thickBot="1">
      <c r="A120" s="26"/>
      <c r="B120" s="26"/>
      <c r="C120" s="129"/>
      <c r="D120" s="91" t="s">
        <v>60</v>
      </c>
    </row>
    <row r="121" spans="1:4" ht="42.75" thickBot="1">
      <c r="A121" s="92" t="s">
        <v>61</v>
      </c>
      <c r="B121" s="93" t="s">
        <v>62</v>
      </c>
      <c r="C121" s="253" t="s">
        <v>224</v>
      </c>
      <c r="D121" s="254" t="s">
        <v>221</v>
      </c>
    </row>
    <row r="122" spans="1:4" ht="12.75">
      <c r="A122" s="147" t="s">
        <v>86</v>
      </c>
      <c r="B122" s="96" t="s">
        <v>65</v>
      </c>
      <c r="C122" s="127">
        <f>C123+C124</f>
        <v>4000</v>
      </c>
      <c r="D122" s="195">
        <f>D123+D124</f>
        <v>333.3333333333333</v>
      </c>
    </row>
    <row r="123" spans="1:4" ht="34.5" customHeight="1">
      <c r="A123" s="97" t="s">
        <v>151</v>
      </c>
      <c r="B123" s="163"/>
      <c r="C123" s="194">
        <v>1000</v>
      </c>
      <c r="D123" s="176">
        <f>C123/12</f>
        <v>83.33333333333333</v>
      </c>
    </row>
    <row r="124" spans="1:4" ht="16.5" customHeight="1" thickBot="1">
      <c r="A124" s="97" t="s">
        <v>216</v>
      </c>
      <c r="B124" s="275"/>
      <c r="C124" s="102">
        <v>3000</v>
      </c>
      <c r="D124" s="176">
        <f>C124/12</f>
        <v>250</v>
      </c>
    </row>
    <row r="125" spans="1:8" ht="12.75" customHeight="1" thickBot="1">
      <c r="A125" s="298" t="s">
        <v>87</v>
      </c>
      <c r="B125" s="299"/>
      <c r="C125" s="107">
        <f>C126+C129</f>
        <v>18958</v>
      </c>
      <c r="D125" s="193">
        <f>D126+D129</f>
        <v>1579.8333333333333</v>
      </c>
      <c r="H125" t="s">
        <v>169</v>
      </c>
    </row>
    <row r="126" spans="1:4" ht="12.75">
      <c r="A126" s="148"/>
      <c r="B126" s="32" t="s">
        <v>64</v>
      </c>
      <c r="C126" s="121">
        <f>C127+C128</f>
        <v>18958</v>
      </c>
      <c r="D126" s="167">
        <f>D127+D128</f>
        <v>1579.8333333333333</v>
      </c>
    </row>
    <row r="127" spans="1:4" ht="24" customHeight="1">
      <c r="A127" s="149" t="s">
        <v>150</v>
      </c>
      <c r="B127" s="150"/>
      <c r="C127" s="179">
        <v>52</v>
      </c>
      <c r="D127" s="176">
        <f>C127/12</f>
        <v>4.333333333333333</v>
      </c>
    </row>
    <row r="128" spans="1:4" ht="15.75" customHeight="1" thickBot="1">
      <c r="A128" s="132" t="s">
        <v>132</v>
      </c>
      <c r="B128" s="128"/>
      <c r="C128" s="179">
        <v>18906</v>
      </c>
      <c r="D128" s="176">
        <f>C128/12</f>
        <v>1575.5</v>
      </c>
    </row>
    <row r="129" spans="1:4" ht="13.5" hidden="1" thickBot="1">
      <c r="A129" s="151"/>
      <c r="B129" s="126" t="s">
        <v>65</v>
      </c>
      <c r="C129" s="127">
        <f>C130</f>
        <v>0</v>
      </c>
      <c r="D129" s="176">
        <f>C129/12</f>
        <v>0</v>
      </c>
    </row>
    <row r="130" spans="1:4" ht="15.75" customHeight="1" hidden="1" thickBot="1">
      <c r="A130" s="132" t="s">
        <v>132</v>
      </c>
      <c r="B130" s="150"/>
      <c r="C130" s="270">
        <v>0</v>
      </c>
      <c r="D130" s="174">
        <f>C130/12</f>
        <v>0</v>
      </c>
    </row>
    <row r="131" spans="1:4" ht="15.75" customHeight="1" thickBot="1">
      <c r="A131" s="273" t="s">
        <v>198</v>
      </c>
      <c r="B131" s="274" t="s">
        <v>65</v>
      </c>
      <c r="C131" s="271">
        <v>0</v>
      </c>
      <c r="D131" s="272">
        <f>C131/12</f>
        <v>0</v>
      </c>
    </row>
    <row r="132" spans="1:4" ht="21.75" customHeight="1" thickBot="1">
      <c r="A132" s="300" t="s">
        <v>88</v>
      </c>
      <c r="B132" s="301"/>
      <c r="C132" s="83">
        <f>C133+C134</f>
        <v>442515.2</v>
      </c>
      <c r="D132" s="83">
        <f>D133+D134</f>
        <v>36876.26666666666</v>
      </c>
    </row>
    <row r="133" spans="1:4" ht="15.75">
      <c r="A133" s="36" t="s">
        <v>108</v>
      </c>
      <c r="B133" s="37" t="s">
        <v>64</v>
      </c>
      <c r="C133" s="152">
        <f>C5+C15+C23+C33+C53+C60+C69+C83+C95+C97+C126</f>
        <v>391694.4</v>
      </c>
      <c r="D133" s="170">
        <f>D5+D15+D23+D33+D53+D60+D69+D83+D95+D97+D126</f>
        <v>32641.199999999993</v>
      </c>
    </row>
    <row r="134" spans="1:4" ht="15.75">
      <c r="A134" s="38"/>
      <c r="B134" s="39" t="s">
        <v>65</v>
      </c>
      <c r="C134" s="252">
        <f>C11+C19+C27+C29+C40+C50+C57+C66+C74+C77+C122+C131</f>
        <v>50820.799999999996</v>
      </c>
      <c r="D134" s="257">
        <f>D11+D19+D27+D29+D40+D50+D57+D66+D74+D77+D122+D129+D131</f>
        <v>4235.066666666667</v>
      </c>
    </row>
    <row r="135" spans="1:4" ht="9" customHeight="1">
      <c r="A135" s="153"/>
      <c r="B135" s="154"/>
      <c r="C135" s="155"/>
      <c r="D135" s="164"/>
    </row>
    <row r="136" spans="1:4" ht="16.5" thickBot="1">
      <c r="A136" s="40" t="s">
        <v>89</v>
      </c>
      <c r="B136" s="156"/>
      <c r="C136" s="157">
        <v>0</v>
      </c>
      <c r="D136" s="196">
        <f>C136/12</f>
        <v>0</v>
      </c>
    </row>
    <row r="137" spans="1:4" ht="26.25" customHeight="1" thickBot="1">
      <c r="A137" s="302" t="s">
        <v>90</v>
      </c>
      <c r="B137" s="303"/>
      <c r="C137" s="158">
        <f>C133+C134+C136</f>
        <v>442515.2</v>
      </c>
      <c r="D137" s="197">
        <f>D133+D134+D135+D136</f>
        <v>36876.26666666666</v>
      </c>
    </row>
    <row r="138" spans="1:4" ht="12.75" customHeight="1">
      <c r="A138" s="304"/>
      <c r="B138" s="304"/>
      <c r="C138" s="14"/>
      <c r="D138" s="20"/>
    </row>
    <row r="139" spans="1:4" ht="14.25" customHeight="1">
      <c r="A139" s="297"/>
      <c r="B139" s="297"/>
      <c r="C139" s="90"/>
      <c r="D139" s="20"/>
    </row>
    <row r="140" spans="1:4" ht="12.75">
      <c r="A140" s="123"/>
      <c r="B140" s="123"/>
      <c r="C140" s="90"/>
      <c r="D140" s="20"/>
    </row>
    <row r="141" spans="1:4" ht="12.75">
      <c r="A141" s="124"/>
      <c r="B141" s="124"/>
      <c r="D141" s="20"/>
    </row>
    <row r="142" spans="1:4" ht="12.75">
      <c r="A142" s="124"/>
      <c r="B142" s="124"/>
      <c r="D142" s="20"/>
    </row>
    <row r="143" spans="1:4" ht="12" customHeight="1">
      <c r="A143" s="124"/>
      <c r="B143" s="124"/>
      <c r="D143" s="20"/>
    </row>
    <row r="144" spans="1:4" ht="13.5" customHeight="1">
      <c r="A144" s="124"/>
      <c r="B144" s="124"/>
      <c r="D144" s="20"/>
    </row>
    <row r="145" spans="1:4" ht="12.75">
      <c r="A145" s="124"/>
      <c r="B145" s="124"/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spans="1:4" ht="12.75">
      <c r="A169" s="20"/>
      <c r="B169" s="20"/>
      <c r="C169" s="20"/>
      <c r="D169" s="20"/>
    </row>
    <row r="170" spans="1:4" ht="12.75">
      <c r="A170" s="20"/>
      <c r="B170" s="20"/>
      <c r="C170" s="20"/>
      <c r="D170" s="20"/>
    </row>
    <row r="171" spans="1:4" ht="12.75">
      <c r="A171" s="20"/>
      <c r="B171" s="20"/>
      <c r="C171" s="20"/>
      <c r="D171" s="20"/>
    </row>
    <row r="172" spans="1:4" ht="12.75">
      <c r="A172" s="20"/>
      <c r="B172" s="20"/>
      <c r="C172" s="20"/>
      <c r="D172" s="20"/>
    </row>
    <row r="173" spans="1:4" ht="12.75">
      <c r="A173" s="20"/>
      <c r="B173" s="20"/>
      <c r="C173" s="20"/>
      <c r="D173" s="20"/>
    </row>
    <row r="174" spans="1:4" ht="12.75">
      <c r="A174" s="20"/>
      <c r="B174" s="20"/>
      <c r="C174" s="20"/>
      <c r="D174" s="20"/>
    </row>
    <row r="175" spans="1:4" ht="12.75">
      <c r="A175" s="20"/>
      <c r="B175" s="20"/>
      <c r="C175" s="20"/>
      <c r="D175" s="20"/>
    </row>
    <row r="176" spans="1:4" ht="12.75">
      <c r="A176" s="20"/>
      <c r="B176" s="20"/>
      <c r="C176" s="20"/>
      <c r="D176" s="20"/>
    </row>
    <row r="177" spans="1:4" ht="12.75">
      <c r="A177" s="20"/>
      <c r="B177" s="20"/>
      <c r="C177" s="20"/>
      <c r="D177" s="20"/>
    </row>
    <row r="178" spans="1:4" ht="12.75">
      <c r="A178" s="20"/>
      <c r="B178" s="20"/>
      <c r="C178" s="20"/>
      <c r="D178" s="20"/>
    </row>
    <row r="179" spans="1:4" ht="12.75">
      <c r="A179" s="20"/>
      <c r="B179" s="20"/>
      <c r="C179" s="20"/>
      <c r="D179" s="20"/>
    </row>
    <row r="180" spans="1:4" ht="12.75">
      <c r="A180" s="20"/>
      <c r="B180" s="20"/>
      <c r="C180" s="20"/>
      <c r="D180" s="20"/>
    </row>
    <row r="181" spans="1:4" ht="12.75">
      <c r="A181" s="20"/>
      <c r="B181" s="20"/>
      <c r="C181" s="20"/>
      <c r="D181" s="20"/>
    </row>
    <row r="182" spans="1:4" ht="12.75">
      <c r="A182" s="20"/>
      <c r="B182" s="20"/>
      <c r="C182" s="20"/>
      <c r="D182" s="20"/>
    </row>
    <row r="183" spans="1:4" ht="12.75">
      <c r="A183" s="20"/>
      <c r="B183" s="20"/>
      <c r="C183" s="20"/>
      <c r="D183" s="20"/>
    </row>
    <row r="184" spans="1:4" ht="12.75">
      <c r="A184" s="20"/>
      <c r="B184" s="20"/>
      <c r="C184" s="20"/>
      <c r="D184" s="20"/>
    </row>
    <row r="185" spans="1:4" ht="12.75">
      <c r="A185" s="20"/>
      <c r="B185" s="20"/>
      <c r="C185" s="20"/>
      <c r="D185" s="20"/>
    </row>
    <row r="186" spans="1:4" ht="12.75">
      <c r="A186" s="20"/>
      <c r="B186" s="20"/>
      <c r="C186" s="20"/>
      <c r="D186" s="20"/>
    </row>
    <row r="187" spans="1:4" ht="12.75">
      <c r="A187" s="20"/>
      <c r="B187" s="20"/>
      <c r="C187" s="20"/>
      <c r="D187" s="20"/>
    </row>
    <row r="188" spans="1:4" ht="12.75">
      <c r="A188" s="20"/>
      <c r="B188" s="20"/>
      <c r="C188" s="20"/>
      <c r="D188" s="20"/>
    </row>
    <row r="189" spans="1:4" ht="12.75">
      <c r="A189" s="20"/>
      <c r="B189" s="20"/>
      <c r="C189" s="20"/>
      <c r="D189" s="20"/>
    </row>
    <row r="190" spans="1:4" ht="12.75">
      <c r="A190" s="20"/>
      <c r="B190" s="20"/>
      <c r="C190" s="20"/>
      <c r="D190" s="20"/>
    </row>
    <row r="191" spans="1:4" ht="12.75">
      <c r="A191" s="20"/>
      <c r="B191" s="20"/>
      <c r="C191" s="20"/>
      <c r="D191" s="14"/>
    </row>
    <row r="192" spans="1:4" ht="12.75">
      <c r="A192" s="20"/>
      <c r="B192" s="20"/>
      <c r="C192" s="20"/>
      <c r="D192" s="14"/>
    </row>
    <row r="193" spans="1:4" ht="12.75">
      <c r="A193" s="20"/>
      <c r="B193" s="20"/>
      <c r="C193" s="20"/>
      <c r="D193" s="14"/>
    </row>
    <row r="194" spans="1:4" ht="12.75">
      <c r="A194" s="20"/>
      <c r="B194" s="20"/>
      <c r="C194" s="20"/>
      <c r="D194" s="14"/>
    </row>
    <row r="195" spans="1:4" ht="12.75">
      <c r="A195" s="20"/>
      <c r="B195" s="20"/>
      <c r="C195" s="20"/>
      <c r="D195" s="14"/>
    </row>
    <row r="196" spans="1:4" ht="12.75">
      <c r="A196" s="20"/>
      <c r="B196" s="20"/>
      <c r="C196" s="20"/>
      <c r="D196" s="14"/>
    </row>
    <row r="197" spans="1:4" ht="12.75">
      <c r="A197" s="20"/>
      <c r="B197" s="20"/>
      <c r="C197" s="20"/>
      <c r="D197" s="14"/>
    </row>
    <row r="198" spans="1:4" ht="12.75">
      <c r="A198" s="20"/>
      <c r="B198" s="20"/>
      <c r="C198" s="20"/>
      <c r="D198" s="14"/>
    </row>
    <row r="199" spans="1:4" ht="12.75">
      <c r="A199" s="20"/>
      <c r="B199" s="20"/>
      <c r="C199" s="20"/>
      <c r="D199" s="14"/>
    </row>
    <row r="200" spans="1:4" ht="12.75">
      <c r="A200" s="20"/>
      <c r="B200" s="20"/>
      <c r="C200" s="20"/>
      <c r="D200" s="14"/>
    </row>
    <row r="201" spans="1:4" ht="12.75">
      <c r="A201" s="20"/>
      <c r="B201" s="20"/>
      <c r="C201" s="20"/>
      <c r="D201" s="14"/>
    </row>
    <row r="202" spans="1:4" ht="12.75">
      <c r="A202" s="20"/>
      <c r="B202" s="20"/>
      <c r="C202" s="20"/>
      <c r="D202" s="14"/>
    </row>
    <row r="203" spans="1:4" ht="12.75">
      <c r="A203" s="20"/>
      <c r="B203" s="20"/>
      <c r="C203" s="20"/>
      <c r="D203" s="14"/>
    </row>
    <row r="204" spans="1:4" ht="12.75">
      <c r="A204" s="20"/>
      <c r="B204" s="20"/>
      <c r="C204" s="20"/>
      <c r="D204" s="14"/>
    </row>
    <row r="205" spans="1:3" ht="12.75">
      <c r="A205" s="20"/>
      <c r="B205" s="20"/>
      <c r="C205" s="20"/>
    </row>
    <row r="206" spans="1:3" ht="12.75">
      <c r="A206" s="20"/>
      <c r="B206" s="20"/>
      <c r="C206" s="20"/>
    </row>
    <row r="207" spans="1:3" ht="12.75">
      <c r="A207" s="20"/>
      <c r="B207" s="20"/>
      <c r="C207" s="20"/>
    </row>
    <row r="208" spans="1:3" ht="12.75">
      <c r="A208" s="20"/>
      <c r="B208" s="20"/>
      <c r="C208" s="20"/>
    </row>
    <row r="209" spans="1:3" ht="12.75">
      <c r="A209" s="20"/>
      <c r="B209" s="20"/>
      <c r="C209" s="20"/>
    </row>
    <row r="210" spans="1:3" ht="12.75">
      <c r="A210" s="20"/>
      <c r="B210" s="20"/>
      <c r="C210" s="20"/>
    </row>
    <row r="211" spans="1:3" ht="12.75">
      <c r="A211" s="20"/>
      <c r="B211" s="20"/>
      <c r="C211" s="20"/>
    </row>
    <row r="212" spans="1:3" ht="12.75">
      <c r="A212" s="20"/>
      <c r="B212" s="20"/>
      <c r="C212" s="20"/>
    </row>
    <row r="213" spans="1:3" ht="12.75">
      <c r="A213" s="20"/>
      <c r="B213" s="20"/>
      <c r="C213" s="20"/>
    </row>
    <row r="214" spans="1:3" ht="12.75">
      <c r="A214" s="20"/>
      <c r="B214" s="20"/>
      <c r="C214" s="20"/>
    </row>
    <row r="215" spans="1:3" ht="12.75">
      <c r="A215" s="20"/>
      <c r="B215" s="20"/>
      <c r="C215" s="20"/>
    </row>
    <row r="216" spans="1:3" ht="12.75">
      <c r="A216" s="20"/>
      <c r="B216" s="20"/>
      <c r="C216" s="20"/>
    </row>
    <row r="217" spans="1:3" ht="12.75">
      <c r="A217" s="20"/>
      <c r="B217" s="20"/>
      <c r="C217" s="20"/>
    </row>
    <row r="218" spans="1:3" ht="12.75">
      <c r="A218" s="20"/>
      <c r="B218" s="20"/>
      <c r="C218" s="20"/>
    </row>
    <row r="219" spans="1:3" ht="12.75">
      <c r="A219" s="20"/>
      <c r="B219" s="20"/>
      <c r="C219" s="20"/>
    </row>
    <row r="220" spans="1:3" ht="12.75">
      <c r="A220" s="20"/>
      <c r="B220" s="20"/>
      <c r="C220" s="20"/>
    </row>
    <row r="221" spans="1:3" ht="12.75">
      <c r="A221" s="20"/>
      <c r="B221" s="20"/>
      <c r="C221" s="20"/>
    </row>
    <row r="222" spans="1:3" ht="12.75">
      <c r="A222" s="20"/>
      <c r="B222" s="20"/>
      <c r="C222" s="20"/>
    </row>
    <row r="223" spans="1:3" ht="12.75">
      <c r="A223" s="20"/>
      <c r="B223" s="20"/>
      <c r="C223" s="20"/>
    </row>
    <row r="224" spans="1:3" ht="12.75">
      <c r="A224" s="20"/>
      <c r="B224" s="20"/>
      <c r="C224" s="20"/>
    </row>
    <row r="225" spans="1:3" ht="12.75">
      <c r="A225" s="20"/>
      <c r="B225" s="20"/>
      <c r="C225" s="20"/>
    </row>
    <row r="226" spans="1:3" ht="12.75">
      <c r="A226" s="20"/>
      <c r="B226" s="20"/>
      <c r="C226" s="20"/>
    </row>
    <row r="227" spans="1:3" ht="12.75">
      <c r="A227" s="20"/>
      <c r="B227" s="20"/>
      <c r="C227" s="20"/>
    </row>
    <row r="228" spans="1:3" ht="12.75">
      <c r="A228" s="20"/>
      <c r="B228" s="20"/>
      <c r="C228" s="20"/>
    </row>
    <row r="229" spans="1:3" ht="12.75">
      <c r="A229" s="20"/>
      <c r="B229" s="20"/>
      <c r="C229" s="20"/>
    </row>
    <row r="230" spans="1:3" ht="12.75">
      <c r="A230" s="20"/>
      <c r="B230" s="20"/>
      <c r="C230" s="20"/>
    </row>
    <row r="231" spans="1:3" ht="12.75">
      <c r="A231" s="20"/>
      <c r="B231" s="20"/>
      <c r="C231" s="20"/>
    </row>
    <row r="232" spans="1:3" ht="12.75">
      <c r="A232" s="20"/>
      <c r="B232" s="20"/>
      <c r="C232" s="20"/>
    </row>
    <row r="233" spans="1:3" ht="12.75">
      <c r="A233" s="20"/>
      <c r="B233" s="20"/>
      <c r="C233" s="20"/>
    </row>
    <row r="234" spans="1:3" ht="12.75">
      <c r="A234" s="20"/>
      <c r="B234" s="20"/>
      <c r="C234" s="20"/>
    </row>
    <row r="235" spans="1:3" ht="12.75">
      <c r="A235" s="20"/>
      <c r="B235" s="20"/>
      <c r="C235" s="20"/>
    </row>
    <row r="236" spans="1:3" ht="12.75">
      <c r="A236" s="20"/>
      <c r="B236" s="20"/>
      <c r="C236" s="20"/>
    </row>
    <row r="237" spans="1:3" ht="12.75">
      <c r="A237" s="20"/>
      <c r="B237" s="20"/>
      <c r="C237" s="20"/>
    </row>
    <row r="238" spans="1:3" ht="12.75">
      <c r="A238" s="20"/>
      <c r="B238" s="20"/>
      <c r="C238" s="20"/>
    </row>
    <row r="239" spans="1:3" ht="12.75">
      <c r="A239" s="20"/>
      <c r="B239" s="20"/>
      <c r="C239" s="20"/>
    </row>
    <row r="240" spans="1:3" ht="12.75">
      <c r="A240" s="20"/>
      <c r="B240" s="20"/>
      <c r="C240" s="20"/>
    </row>
    <row r="241" spans="1:3" ht="12.75">
      <c r="A241" s="20"/>
      <c r="B241" s="20"/>
      <c r="C241" s="20"/>
    </row>
    <row r="242" spans="1:3" ht="12.75">
      <c r="A242" s="20"/>
      <c r="B242" s="20"/>
      <c r="C242" s="20"/>
    </row>
    <row r="243" spans="1:3" ht="12.75">
      <c r="A243" s="20"/>
      <c r="B243" s="20"/>
      <c r="C243" s="20"/>
    </row>
    <row r="244" spans="1:3" ht="12.75">
      <c r="A244" s="20"/>
      <c r="B244" s="20"/>
      <c r="C244" s="20"/>
    </row>
    <row r="245" spans="1:3" ht="12.75">
      <c r="A245" s="20"/>
      <c r="B245" s="20"/>
      <c r="C245" s="20"/>
    </row>
    <row r="246" spans="1:3" ht="12.75">
      <c r="A246" s="20"/>
      <c r="B246" s="20"/>
      <c r="C246" s="20"/>
    </row>
    <row r="247" spans="1:3" ht="12.75">
      <c r="A247" s="20"/>
      <c r="B247" s="20"/>
      <c r="C247" s="20"/>
    </row>
    <row r="248" spans="1:3" ht="12.75">
      <c r="A248" s="20"/>
      <c r="B248" s="20"/>
      <c r="C248" s="20"/>
    </row>
    <row r="249" spans="1:3" ht="12.75">
      <c r="A249" s="20"/>
      <c r="B249" s="20"/>
      <c r="C249" s="20"/>
    </row>
    <row r="250" spans="1:3" ht="12.75">
      <c r="A250" s="20"/>
      <c r="B250" s="20"/>
      <c r="C250" s="20"/>
    </row>
    <row r="251" spans="1:3" ht="12.75">
      <c r="A251" s="20"/>
      <c r="B251" s="20"/>
      <c r="C251" s="20"/>
    </row>
    <row r="252" spans="1:3" ht="12.75">
      <c r="A252" s="20"/>
      <c r="B252" s="20"/>
      <c r="C252" s="20"/>
    </row>
    <row r="253" spans="1:3" ht="12.75">
      <c r="A253" s="20"/>
      <c r="B253" s="20"/>
      <c r="C253" s="20"/>
    </row>
    <row r="254" spans="1:3" ht="12.75">
      <c r="A254" s="20"/>
      <c r="B254" s="20"/>
      <c r="C254" s="20"/>
    </row>
    <row r="255" spans="1:3" ht="12.75">
      <c r="A255" s="20"/>
      <c r="B255" s="20"/>
      <c r="C255" s="20"/>
    </row>
    <row r="256" spans="1:3" ht="12.75">
      <c r="A256" s="20"/>
      <c r="B256" s="20"/>
      <c r="C256" s="20"/>
    </row>
    <row r="257" spans="1:3" ht="12.75">
      <c r="A257" s="20"/>
      <c r="B257" s="20"/>
      <c r="C257" s="20"/>
    </row>
    <row r="258" spans="1:3" ht="12.75">
      <c r="A258" s="20"/>
      <c r="B258" s="20"/>
      <c r="C258" s="20"/>
    </row>
    <row r="259" spans="1:3" ht="12.75">
      <c r="A259" s="20"/>
      <c r="B259" s="20"/>
      <c r="C259" s="20"/>
    </row>
    <row r="260" spans="1:3" ht="12.75">
      <c r="A260" s="20"/>
      <c r="B260" s="20"/>
      <c r="C260" s="20"/>
    </row>
    <row r="261" spans="1:3" ht="12.75">
      <c r="A261" s="20"/>
      <c r="B261" s="20"/>
      <c r="C261" s="20"/>
    </row>
    <row r="262" spans="1:3" ht="12.75">
      <c r="A262" s="20"/>
      <c r="B262" s="20"/>
      <c r="C262" s="20"/>
    </row>
    <row r="263" spans="1:3" ht="12.75">
      <c r="A263" s="20"/>
      <c r="B263" s="20"/>
      <c r="C263" s="20"/>
    </row>
    <row r="264" spans="1:3" ht="12.75">
      <c r="A264" s="20"/>
      <c r="B264" s="20"/>
      <c r="C264" s="20"/>
    </row>
    <row r="265" spans="1:3" ht="12.75">
      <c r="A265" s="20"/>
      <c r="B265" s="20"/>
      <c r="C265" s="20"/>
    </row>
    <row r="266" spans="1:3" ht="12.75">
      <c r="A266" s="20"/>
      <c r="B266" s="20"/>
      <c r="C266" s="20"/>
    </row>
    <row r="267" spans="1:3" ht="12.75">
      <c r="A267" s="20"/>
      <c r="B267" s="20"/>
      <c r="C267" s="20"/>
    </row>
    <row r="268" spans="1:3" ht="12.75">
      <c r="A268" s="20"/>
      <c r="B268" s="20"/>
      <c r="C268" s="20"/>
    </row>
    <row r="269" spans="1:3" ht="12.75">
      <c r="A269" s="20"/>
      <c r="B269" s="20"/>
      <c r="C269" s="20"/>
    </row>
    <row r="270" spans="1:3" ht="12.75">
      <c r="A270" s="20"/>
      <c r="B270" s="20"/>
      <c r="C270" s="20"/>
    </row>
    <row r="271" spans="1:3" ht="12.75">
      <c r="A271" s="20"/>
      <c r="B271" s="20"/>
      <c r="C271" s="20"/>
    </row>
    <row r="272" spans="1:3" ht="12.75">
      <c r="A272" s="20"/>
      <c r="B272" s="20"/>
      <c r="C272" s="20"/>
    </row>
    <row r="273" spans="1:3" ht="12.75">
      <c r="A273" s="20"/>
      <c r="B273" s="20"/>
      <c r="C273" s="20"/>
    </row>
    <row r="274" spans="1:3" ht="12.75">
      <c r="A274" s="20"/>
      <c r="B274" s="20"/>
      <c r="C274" s="20"/>
    </row>
    <row r="275" spans="1:3" ht="12.75">
      <c r="A275" s="20"/>
      <c r="B275" s="20"/>
      <c r="C275" s="20"/>
    </row>
    <row r="276" spans="1:3" ht="12.75">
      <c r="A276" s="20"/>
      <c r="B276" s="20"/>
      <c r="C276" s="20"/>
    </row>
    <row r="277" spans="1:3" ht="12.75">
      <c r="A277" s="20"/>
      <c r="B277" s="20"/>
      <c r="C277" s="20"/>
    </row>
    <row r="278" spans="1:3" ht="12.75">
      <c r="A278" s="20"/>
      <c r="B278" s="20"/>
      <c r="C278" s="20"/>
    </row>
    <row r="279" spans="1:3" ht="12.75">
      <c r="A279" s="20"/>
      <c r="B279" s="20"/>
      <c r="C279" s="20"/>
    </row>
    <row r="280" spans="1:3" ht="12.75">
      <c r="A280" s="20"/>
      <c r="B280" s="20"/>
      <c r="C280" s="20"/>
    </row>
    <row r="281" spans="1:3" ht="12.75">
      <c r="A281" s="20"/>
      <c r="B281" s="20"/>
      <c r="C281" s="20"/>
    </row>
    <row r="282" spans="1:3" ht="12.75">
      <c r="A282" s="20"/>
      <c r="B282" s="20"/>
      <c r="C282" s="20"/>
    </row>
    <row r="283" spans="1:3" ht="12.75">
      <c r="A283" s="20"/>
      <c r="B283" s="20"/>
      <c r="C283" s="20"/>
    </row>
    <row r="284" spans="1:3" ht="12.75">
      <c r="A284" s="20"/>
      <c r="B284" s="20"/>
      <c r="C284" s="20"/>
    </row>
    <row r="285" spans="1:3" ht="12.75">
      <c r="A285" s="20"/>
      <c r="B285" s="20"/>
      <c r="C285" s="20"/>
    </row>
    <row r="286" spans="1:3" ht="12.75">
      <c r="A286" s="20"/>
      <c r="B286" s="20"/>
      <c r="C286" s="20"/>
    </row>
    <row r="287" spans="1:3" ht="12.75">
      <c r="A287" s="20"/>
      <c r="B287" s="20"/>
      <c r="C287" s="20"/>
    </row>
    <row r="288" spans="1:3" ht="12.75">
      <c r="A288" s="20"/>
      <c r="B288" s="20"/>
      <c r="C288" s="20"/>
    </row>
    <row r="289" spans="1:3" ht="12.75">
      <c r="A289" s="20"/>
      <c r="B289" s="20"/>
      <c r="C289" s="20"/>
    </row>
    <row r="290" spans="1:3" ht="12.75">
      <c r="A290" s="20"/>
      <c r="B290" s="20"/>
      <c r="C290" s="20"/>
    </row>
    <row r="291" spans="1:3" ht="12.75">
      <c r="A291" s="20"/>
      <c r="B291" s="20"/>
      <c r="C291" s="20"/>
    </row>
    <row r="292" spans="1:3" ht="12.75">
      <c r="A292" s="20"/>
      <c r="B292" s="20"/>
      <c r="C292" s="20"/>
    </row>
    <row r="293" spans="1:3" ht="12.75">
      <c r="A293" s="20"/>
      <c r="B293" s="20"/>
      <c r="C293" s="20"/>
    </row>
    <row r="294" spans="1:3" ht="12.75">
      <c r="A294" s="20"/>
      <c r="B294" s="20"/>
      <c r="C294" s="20"/>
    </row>
    <row r="295" spans="1:3" ht="12.75">
      <c r="A295" s="20"/>
      <c r="B295" s="20"/>
      <c r="C295" s="20"/>
    </row>
    <row r="296" spans="1:3" ht="12.75">
      <c r="A296" s="20"/>
      <c r="B296" s="20"/>
      <c r="C296" s="20"/>
    </row>
    <row r="297" spans="1:3" ht="12.75">
      <c r="A297" s="20"/>
      <c r="B297" s="20"/>
      <c r="C297" s="20"/>
    </row>
    <row r="298" spans="1:3" ht="12.75">
      <c r="A298" s="20"/>
      <c r="B298" s="20"/>
      <c r="C298" s="20"/>
    </row>
    <row r="299" spans="1:3" ht="12.75">
      <c r="A299" s="20"/>
      <c r="B299" s="20"/>
      <c r="C299" s="20"/>
    </row>
    <row r="300" spans="1:3" ht="12.75">
      <c r="A300" s="20"/>
      <c r="B300" s="20"/>
      <c r="C300" s="20"/>
    </row>
    <row r="301" spans="1:3" ht="12.75">
      <c r="A301" s="20"/>
      <c r="B301" s="20"/>
      <c r="C301" s="20"/>
    </row>
    <row r="302" spans="1:3" ht="12.75">
      <c r="A302" s="20"/>
      <c r="B302" s="20"/>
      <c r="C302" s="20"/>
    </row>
    <row r="303" spans="1:3" ht="12.75">
      <c r="A303" s="20"/>
      <c r="B303" s="20"/>
      <c r="C303" s="20"/>
    </row>
    <row r="304" spans="1:3" ht="12.75">
      <c r="A304" s="20"/>
      <c r="B304" s="20"/>
      <c r="C304" s="20"/>
    </row>
    <row r="305" spans="1:3" ht="12.75">
      <c r="A305" s="20"/>
      <c r="B305" s="20"/>
      <c r="C305" s="20"/>
    </row>
    <row r="306" spans="1:3" ht="12.75">
      <c r="A306" s="20"/>
      <c r="B306" s="20"/>
      <c r="C306" s="20"/>
    </row>
    <row r="307" spans="1:3" ht="12.75">
      <c r="A307" s="20"/>
      <c r="B307" s="20"/>
      <c r="C307" s="20"/>
    </row>
    <row r="308" spans="1:3" ht="12.75">
      <c r="A308" s="20"/>
      <c r="B308" s="20"/>
      <c r="C308" s="20"/>
    </row>
    <row r="309" spans="1:3" ht="12.75">
      <c r="A309" s="20"/>
      <c r="B309" s="20"/>
      <c r="C309" s="20"/>
    </row>
    <row r="310" spans="1:3" ht="12.75">
      <c r="A310" s="20"/>
      <c r="B310" s="20"/>
      <c r="C310" s="20"/>
    </row>
    <row r="311" spans="1:3" ht="12.75">
      <c r="A311" s="20"/>
      <c r="B311" s="20"/>
      <c r="C311" s="20"/>
    </row>
    <row r="312" spans="1:3" ht="12.75">
      <c r="A312" s="20"/>
      <c r="B312" s="20"/>
      <c r="C312" s="20"/>
    </row>
    <row r="313" spans="1:3" ht="12.75">
      <c r="A313" s="20"/>
      <c r="B313" s="20"/>
      <c r="C313" s="20"/>
    </row>
    <row r="314" spans="1:3" ht="12.75">
      <c r="A314" s="20"/>
      <c r="B314" s="20"/>
      <c r="C314" s="20"/>
    </row>
    <row r="315" spans="1:3" ht="12.75">
      <c r="A315" s="20"/>
      <c r="B315" s="20"/>
      <c r="C315" s="20"/>
    </row>
    <row r="316" spans="1:3" ht="12.75">
      <c r="A316" s="20"/>
      <c r="B316" s="20"/>
      <c r="C316" s="20"/>
    </row>
    <row r="317" spans="1:3" ht="12.75">
      <c r="A317" s="20"/>
      <c r="B317" s="20"/>
      <c r="C317" s="20"/>
    </row>
    <row r="318" spans="1:3" ht="12.75">
      <c r="A318" s="20"/>
      <c r="B318" s="20"/>
      <c r="C318" s="20"/>
    </row>
    <row r="319" spans="1:3" ht="12.75">
      <c r="A319" s="20"/>
      <c r="B319" s="20"/>
      <c r="C319" s="20"/>
    </row>
    <row r="320" spans="1:3" ht="12.75">
      <c r="A320" s="20"/>
      <c r="B320" s="20"/>
      <c r="C320" s="20"/>
    </row>
    <row r="321" spans="1:3" ht="12.75">
      <c r="A321" s="20"/>
      <c r="B321" s="20"/>
      <c r="C321" s="20"/>
    </row>
    <row r="322" spans="1:3" ht="12.75">
      <c r="A322" s="20"/>
      <c r="B322" s="20"/>
      <c r="C322" s="20"/>
    </row>
    <row r="323" spans="1:3" ht="12.75">
      <c r="A323" s="20"/>
      <c r="B323" s="20"/>
      <c r="C323" s="20"/>
    </row>
    <row r="324" spans="1:3" ht="12.75">
      <c r="A324" s="20"/>
      <c r="B324" s="20"/>
      <c r="C324" s="20"/>
    </row>
    <row r="325" spans="1:3" ht="12.75">
      <c r="A325" s="20"/>
      <c r="B325" s="20"/>
      <c r="C325" s="20"/>
    </row>
    <row r="326" spans="1:3" ht="12.75">
      <c r="A326" s="20"/>
      <c r="B326" s="20"/>
      <c r="C326" s="20"/>
    </row>
    <row r="327" spans="1:3" ht="12.75">
      <c r="A327" s="20"/>
      <c r="B327" s="20"/>
      <c r="C327" s="20"/>
    </row>
    <row r="328" spans="1:3" ht="12.75">
      <c r="A328" s="20"/>
      <c r="B328" s="20"/>
      <c r="C328" s="20"/>
    </row>
    <row r="329" spans="1:3" ht="12.75">
      <c r="A329" s="20"/>
      <c r="B329" s="20"/>
      <c r="C329" s="20"/>
    </row>
    <row r="330" spans="1:3" ht="12.75">
      <c r="A330" s="20"/>
      <c r="B330" s="20"/>
      <c r="C330" s="20"/>
    </row>
    <row r="331" spans="1:3" ht="12.75">
      <c r="A331" s="20"/>
      <c r="B331" s="20"/>
      <c r="C331" s="20"/>
    </row>
    <row r="332" spans="1:3" ht="12.75">
      <c r="A332" s="20"/>
      <c r="B332" s="20"/>
      <c r="C332" s="20"/>
    </row>
    <row r="333" spans="1:3" ht="12.75">
      <c r="A333" s="20"/>
      <c r="B333" s="20"/>
      <c r="C333" s="20"/>
    </row>
    <row r="334" spans="1:3" ht="12.75">
      <c r="A334" s="20"/>
      <c r="B334" s="20"/>
      <c r="C334" s="20"/>
    </row>
    <row r="335" spans="1:3" ht="12.75">
      <c r="A335" s="20"/>
      <c r="B335" s="20"/>
      <c r="C335" s="20"/>
    </row>
    <row r="336" spans="1:3" ht="12.75">
      <c r="A336" s="20"/>
      <c r="B336" s="20"/>
      <c r="C336" s="20"/>
    </row>
    <row r="337" spans="1:3" ht="12.75">
      <c r="A337" s="20"/>
      <c r="B337" s="20"/>
      <c r="C337" s="20"/>
    </row>
    <row r="338" spans="1:3" ht="12.75">
      <c r="A338" s="20"/>
      <c r="B338" s="20"/>
      <c r="C338" s="20"/>
    </row>
    <row r="339" spans="1:3" ht="12.75">
      <c r="A339" s="20"/>
      <c r="B339" s="20"/>
      <c r="C339" s="20"/>
    </row>
    <row r="340" spans="1:3" ht="12.75">
      <c r="A340" s="20"/>
      <c r="B340" s="20"/>
      <c r="C340" s="20"/>
    </row>
    <row r="341" spans="1:3" ht="12.75">
      <c r="A341" s="20"/>
      <c r="B341" s="20"/>
      <c r="C341" s="20"/>
    </row>
    <row r="342" spans="1:3" ht="12.75">
      <c r="A342" s="20"/>
      <c r="B342" s="20"/>
      <c r="C342" s="20"/>
    </row>
    <row r="343" spans="1:3" ht="12.75">
      <c r="A343" s="20"/>
      <c r="B343" s="20"/>
      <c r="C343" s="20"/>
    </row>
    <row r="344" spans="1:3" ht="12.75">
      <c r="A344" s="20"/>
      <c r="B344" s="20"/>
      <c r="C344" s="20"/>
    </row>
    <row r="345" spans="1:3" ht="12.75">
      <c r="A345" s="20"/>
      <c r="B345" s="20"/>
      <c r="C345" s="20"/>
    </row>
    <row r="346" spans="1:3" ht="12.75">
      <c r="A346" s="20"/>
      <c r="B346" s="20"/>
      <c r="C346" s="20"/>
    </row>
    <row r="347" spans="1:3" ht="12.75">
      <c r="A347" s="20"/>
      <c r="B347" s="20"/>
      <c r="C347" s="20"/>
    </row>
    <row r="348" spans="1:3" ht="12.75">
      <c r="A348" s="20"/>
      <c r="B348" s="20"/>
      <c r="C348" s="20"/>
    </row>
    <row r="349" spans="1:3" ht="12.75">
      <c r="A349" s="20"/>
      <c r="B349" s="20"/>
      <c r="C349" s="20"/>
    </row>
    <row r="350" spans="1:3" ht="12.75">
      <c r="A350" s="20"/>
      <c r="B350" s="20"/>
      <c r="C350" s="20"/>
    </row>
    <row r="351" spans="1:3" ht="12.75">
      <c r="A351" s="20"/>
      <c r="B351" s="20"/>
      <c r="C351" s="20"/>
    </row>
    <row r="352" spans="1:3" ht="12.75">
      <c r="A352" s="20"/>
      <c r="B352" s="20"/>
      <c r="C352" s="20"/>
    </row>
    <row r="353" spans="1:3" ht="12.75">
      <c r="A353" s="20"/>
      <c r="B353" s="20"/>
      <c r="C353" s="20"/>
    </row>
    <row r="354" spans="1:3" ht="12.75">
      <c r="A354" s="20"/>
      <c r="B354" s="20"/>
      <c r="C354" s="20"/>
    </row>
    <row r="355" spans="1:3" ht="12.75">
      <c r="A355" s="20"/>
      <c r="B355" s="20"/>
      <c r="C355" s="20"/>
    </row>
    <row r="356" spans="1:3" ht="12.75">
      <c r="A356" s="20"/>
      <c r="B356" s="20"/>
      <c r="C356" s="20"/>
    </row>
    <row r="357" spans="1:3" ht="12.75">
      <c r="A357" s="20"/>
      <c r="B357" s="20"/>
      <c r="C357" s="20"/>
    </row>
    <row r="358" spans="1:3" ht="12.75">
      <c r="A358" s="20"/>
      <c r="B358" s="20"/>
      <c r="C358" s="20"/>
    </row>
    <row r="359" spans="1:3" ht="12.75">
      <c r="A359" s="20"/>
      <c r="B359" s="20"/>
      <c r="C359" s="20"/>
    </row>
    <row r="360" spans="1:3" ht="12.75">
      <c r="A360" s="20"/>
      <c r="B360" s="20"/>
      <c r="C360" s="20"/>
    </row>
    <row r="361" spans="1:3" ht="12.75">
      <c r="A361" s="20"/>
      <c r="B361" s="20"/>
      <c r="C361" s="20"/>
    </row>
    <row r="362" spans="1:3" ht="12.75">
      <c r="A362" s="20"/>
      <c r="B362" s="20"/>
      <c r="C362" s="20"/>
    </row>
    <row r="363" spans="1:3" ht="12.75">
      <c r="A363" s="20"/>
      <c r="B363" s="20"/>
      <c r="C363" s="20"/>
    </row>
    <row r="364" spans="1:3" ht="12.75">
      <c r="A364" s="20"/>
      <c r="B364" s="20"/>
      <c r="C364" s="20"/>
    </row>
    <row r="365" spans="1:3" ht="12.75">
      <c r="A365" s="20"/>
      <c r="B365" s="20"/>
      <c r="C365" s="20"/>
    </row>
    <row r="366" spans="1:3" ht="12.75">
      <c r="A366" s="20"/>
      <c r="B366" s="20"/>
      <c r="C366" s="20"/>
    </row>
    <row r="367" spans="1:3" ht="12.75">
      <c r="A367" s="20"/>
      <c r="B367" s="20"/>
      <c r="C367" s="20"/>
    </row>
    <row r="368" spans="1:3" ht="12.75">
      <c r="A368" s="20"/>
      <c r="B368" s="20"/>
      <c r="C368" s="20"/>
    </row>
    <row r="369" spans="1:3" ht="12.75">
      <c r="A369" s="20"/>
      <c r="B369" s="20"/>
      <c r="C369" s="20"/>
    </row>
    <row r="370" spans="1:3" ht="12.75">
      <c r="A370" s="20"/>
      <c r="B370" s="20"/>
      <c r="C370" s="20"/>
    </row>
    <row r="371" spans="1:3" ht="12.75">
      <c r="A371" s="20"/>
      <c r="B371" s="20"/>
      <c r="C371" s="20"/>
    </row>
    <row r="372" spans="1:3" ht="12.75">
      <c r="A372" s="20"/>
      <c r="B372" s="20"/>
      <c r="C372" s="20"/>
    </row>
    <row r="373" spans="1:3" ht="12.75">
      <c r="A373" s="20"/>
      <c r="B373" s="20"/>
      <c r="C373" s="20"/>
    </row>
    <row r="374" spans="1:3" ht="12.75">
      <c r="A374" s="20"/>
      <c r="B374" s="20"/>
      <c r="C374" s="20"/>
    </row>
    <row r="375" spans="1:3" ht="12.75">
      <c r="A375" s="20"/>
      <c r="B375" s="20"/>
      <c r="C375" s="20"/>
    </row>
    <row r="376" spans="1:3" ht="12.75">
      <c r="A376" s="20"/>
      <c r="B376" s="20"/>
      <c r="C376" s="20"/>
    </row>
    <row r="377" spans="1:3" ht="12.75">
      <c r="A377" s="20"/>
      <c r="B377" s="20"/>
      <c r="C377" s="20"/>
    </row>
    <row r="378" spans="1:3" ht="12.75">
      <c r="A378" s="20"/>
      <c r="B378" s="20"/>
      <c r="C378" s="20"/>
    </row>
    <row r="379" spans="1:3" ht="12.75">
      <c r="A379" s="20"/>
      <c r="B379" s="20"/>
      <c r="C379" s="20"/>
    </row>
    <row r="380" spans="1:3" ht="12.75">
      <c r="A380" s="20"/>
      <c r="B380" s="20"/>
      <c r="C380" s="20"/>
    </row>
    <row r="381" spans="1:3" ht="12.75">
      <c r="A381" s="20"/>
      <c r="B381" s="20"/>
      <c r="C381" s="20"/>
    </row>
    <row r="382" spans="1:3" ht="12.75">
      <c r="A382" s="20"/>
      <c r="B382" s="20"/>
      <c r="C382" s="20"/>
    </row>
    <row r="383" spans="1:3" ht="12.75">
      <c r="A383" s="20"/>
      <c r="B383" s="20"/>
      <c r="C383" s="20"/>
    </row>
    <row r="384" spans="1:3" ht="12.75">
      <c r="A384" s="20"/>
      <c r="B384" s="20"/>
      <c r="C384" s="20"/>
    </row>
    <row r="385" spans="1:3" ht="12.75">
      <c r="A385" s="20"/>
      <c r="B385" s="20"/>
      <c r="C385" s="20"/>
    </row>
    <row r="386" spans="1:3" ht="12.75">
      <c r="A386" s="20"/>
      <c r="B386" s="20"/>
      <c r="C386" s="20"/>
    </row>
    <row r="387" spans="1:3" ht="12.75">
      <c r="A387" s="20"/>
      <c r="B387" s="20"/>
      <c r="C387" s="20"/>
    </row>
    <row r="388" spans="1:3" ht="12.75">
      <c r="A388" s="20"/>
      <c r="B388" s="20"/>
      <c r="C388" s="20"/>
    </row>
    <row r="389" spans="1:3" ht="12.75">
      <c r="A389" s="20"/>
      <c r="B389" s="20"/>
      <c r="C389" s="20"/>
    </row>
    <row r="390" spans="1:3" ht="12.75">
      <c r="A390" s="20"/>
      <c r="B390" s="20"/>
      <c r="C390" s="20"/>
    </row>
    <row r="391" spans="1:3" ht="12.75">
      <c r="A391" s="20"/>
      <c r="B391" s="20"/>
      <c r="C391" s="20"/>
    </row>
    <row r="392" spans="1:3" ht="12.75">
      <c r="A392" s="20"/>
      <c r="B392" s="20"/>
      <c r="C392" s="20"/>
    </row>
    <row r="393" spans="1:3" ht="12.75">
      <c r="A393" s="20"/>
      <c r="B393" s="20"/>
      <c r="C393" s="20"/>
    </row>
    <row r="394" spans="1:3" ht="12.75">
      <c r="A394" s="20"/>
      <c r="B394" s="20"/>
      <c r="C394" s="20"/>
    </row>
    <row r="395" spans="1:3" ht="12.75">
      <c r="A395" s="20"/>
      <c r="B395" s="20"/>
      <c r="C395" s="20"/>
    </row>
    <row r="396" spans="1:3" ht="12.75">
      <c r="A396" s="20"/>
      <c r="B396" s="20"/>
      <c r="C396" s="20"/>
    </row>
    <row r="397" spans="1:3" ht="12.75">
      <c r="A397" s="20"/>
      <c r="B397" s="20"/>
      <c r="C397" s="20"/>
    </row>
    <row r="398" spans="1:3" ht="12.75">
      <c r="A398" s="20"/>
      <c r="B398" s="20"/>
      <c r="C398" s="20"/>
    </row>
    <row r="399" spans="1:3" ht="12.75">
      <c r="A399" s="20"/>
      <c r="B399" s="20"/>
      <c r="C399" s="20"/>
    </row>
    <row r="400" spans="1:3" ht="12.75">
      <c r="A400" s="20"/>
      <c r="B400" s="20"/>
      <c r="C400" s="20"/>
    </row>
    <row r="401" spans="1:3" ht="12.75">
      <c r="A401" s="20"/>
      <c r="B401" s="20"/>
      <c r="C401" s="20"/>
    </row>
    <row r="402" spans="1:3" ht="12.75">
      <c r="A402" s="20"/>
      <c r="B402" s="20"/>
      <c r="C402" s="20"/>
    </row>
    <row r="403" spans="1:3" ht="12.75">
      <c r="A403" s="20"/>
      <c r="B403" s="20"/>
      <c r="C403" s="20"/>
    </row>
    <row r="404" spans="1:3" ht="12.75">
      <c r="A404" s="20"/>
      <c r="B404" s="20"/>
      <c r="C404" s="20"/>
    </row>
    <row r="405" spans="1:3" ht="12.75">
      <c r="A405" s="20"/>
      <c r="B405" s="20"/>
      <c r="C405" s="20"/>
    </row>
    <row r="406" spans="1:3" ht="12.75">
      <c r="A406" s="20"/>
      <c r="B406" s="20"/>
      <c r="C406" s="20"/>
    </row>
    <row r="407" spans="1:3" ht="12.75">
      <c r="A407" s="20"/>
      <c r="B407" s="20"/>
      <c r="C407" s="20"/>
    </row>
    <row r="408" spans="1:3" ht="12.75">
      <c r="A408" s="20"/>
      <c r="B408" s="20"/>
      <c r="C408" s="20"/>
    </row>
    <row r="409" spans="1:3" ht="12.75">
      <c r="A409" s="20"/>
      <c r="B409" s="20"/>
      <c r="C409" s="20"/>
    </row>
    <row r="410" spans="1:3" ht="12.75">
      <c r="A410" s="20"/>
      <c r="B410" s="20"/>
      <c r="C410" s="14"/>
    </row>
  </sheetData>
  <sheetProtection/>
  <mergeCells count="18">
    <mergeCell ref="D70:D71"/>
    <mergeCell ref="A76:B76"/>
    <mergeCell ref="A94:B94"/>
    <mergeCell ref="B70:B71"/>
    <mergeCell ref="C70:C71"/>
    <mergeCell ref="A2:C2"/>
    <mergeCell ref="A4:B4"/>
    <mergeCell ref="A14:B14"/>
    <mergeCell ref="A22:B22"/>
    <mergeCell ref="A32:B32"/>
    <mergeCell ref="A59:B59"/>
    <mergeCell ref="A49:B49"/>
    <mergeCell ref="A139:B139"/>
    <mergeCell ref="A125:B125"/>
    <mergeCell ref="A132:B132"/>
    <mergeCell ref="A137:B137"/>
    <mergeCell ref="A138:B138"/>
    <mergeCell ref="A68:B6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Header xml:space="preserve">&amp;L                                                                                       &amp;C                             </oddHeader>
    <oddFooter>&amp;L&amp;A&amp;R&amp;P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8">
      <selection activeCell="C35" sqref="C35"/>
    </sheetView>
  </sheetViews>
  <sheetFormatPr defaultColWidth="9.00390625" defaultRowHeight="12.75"/>
  <cols>
    <col min="2" max="2" width="17.25390625" style="0" customWidth="1"/>
    <col min="3" max="3" width="12.75390625" style="0" customWidth="1"/>
    <col min="4" max="4" width="18.875" style="0" customWidth="1"/>
    <col min="5" max="5" width="18.625" style="0" customWidth="1"/>
  </cols>
  <sheetData>
    <row r="2" spans="1:5" ht="12.75">
      <c r="A2" s="323" t="s">
        <v>95</v>
      </c>
      <c r="B2" s="323"/>
      <c r="C2" s="323"/>
      <c r="D2" s="323"/>
      <c r="E2" s="323"/>
    </row>
    <row r="3" spans="1:5" ht="12.75">
      <c r="A3" s="322"/>
      <c r="B3" s="322"/>
      <c r="C3" s="322"/>
      <c r="D3" s="322"/>
      <c r="E3" s="322"/>
    </row>
    <row r="4" spans="1:5" ht="18">
      <c r="A4" s="320" t="s">
        <v>225</v>
      </c>
      <c r="B4" s="321"/>
      <c r="C4" s="321"/>
      <c r="D4" s="321"/>
      <c r="E4" s="321"/>
    </row>
    <row r="5" ht="5.25" customHeight="1" thickBot="1"/>
    <row r="6" spans="2:5" ht="71.25" customHeight="1" thickBot="1">
      <c r="B6" s="53" t="s">
        <v>91</v>
      </c>
      <c r="C6" s="47" t="s">
        <v>93</v>
      </c>
      <c r="D6" s="280" t="s">
        <v>218</v>
      </c>
      <c r="E6" s="281" t="s">
        <v>226</v>
      </c>
    </row>
    <row r="7" spans="2:5" ht="18.75" customHeight="1">
      <c r="B7" s="45"/>
      <c r="C7" s="54" t="s">
        <v>92</v>
      </c>
      <c r="D7" s="237">
        <f>'Příjmy 2022 '!B29</f>
        <v>442515.2</v>
      </c>
      <c r="E7" s="234">
        <f>D7/12</f>
        <v>36876.26666666667</v>
      </c>
    </row>
    <row r="8" spans="2:5" ht="18.75" customHeight="1" thickBot="1">
      <c r="B8" s="44"/>
      <c r="C8" s="55" t="s">
        <v>94</v>
      </c>
      <c r="D8" s="238">
        <v>0</v>
      </c>
      <c r="E8" s="235">
        <f>D8/12</f>
        <v>0</v>
      </c>
    </row>
    <row r="9" spans="2:5" ht="37.5" customHeight="1" thickBot="1">
      <c r="B9" s="318" t="s">
        <v>99</v>
      </c>
      <c r="C9" s="324"/>
      <c r="D9" s="68">
        <f>D7+D8</f>
        <v>442515.2</v>
      </c>
      <c r="E9" s="69">
        <f>E7+E8</f>
        <v>36876.26666666667</v>
      </c>
    </row>
    <row r="10" spans="2:5" ht="17.25" customHeight="1">
      <c r="B10" s="46"/>
      <c r="C10" s="54" t="s">
        <v>79</v>
      </c>
      <c r="D10" s="237">
        <f>'Kapitoly 2022'!C133</f>
        <v>391694.4</v>
      </c>
      <c r="E10" s="248">
        <f>D10/12</f>
        <v>32641.2</v>
      </c>
    </row>
    <row r="11" spans="2:5" ht="17.25" customHeight="1">
      <c r="B11" s="46"/>
      <c r="C11" s="19" t="s">
        <v>69</v>
      </c>
      <c r="D11" s="255">
        <f>'Kapitoly 2022'!C134</f>
        <v>50820.799999999996</v>
      </c>
      <c r="E11" s="256">
        <f>D11/12</f>
        <v>4235.066666666667</v>
      </c>
    </row>
    <row r="12" spans="2:5" ht="18" customHeight="1" thickBot="1">
      <c r="B12" s="46"/>
      <c r="C12" s="55" t="s">
        <v>94</v>
      </c>
      <c r="D12" s="238">
        <v>0</v>
      </c>
      <c r="E12" s="236">
        <f>D12/12</f>
        <v>0</v>
      </c>
    </row>
    <row r="13" spans="2:5" ht="34.5" customHeight="1" thickBot="1">
      <c r="B13" s="318" t="s">
        <v>100</v>
      </c>
      <c r="C13" s="319"/>
      <c r="D13" s="227">
        <f>D10+D11+D12</f>
        <v>442515.2</v>
      </c>
      <c r="E13" s="70">
        <f>SUM(E10:E12)</f>
        <v>36876.26666666667</v>
      </c>
    </row>
    <row r="14" ht="21.75" customHeight="1"/>
    <row r="15" spans="4:5" ht="12.75">
      <c r="D15" s="90"/>
      <c r="E15" s="90"/>
    </row>
    <row r="17" ht="12.75">
      <c r="E17" s="1"/>
    </row>
  </sheetData>
  <sheetProtection/>
  <mergeCells count="5">
    <mergeCell ref="B13:C13"/>
    <mergeCell ref="A4:E4"/>
    <mergeCell ref="A3:E3"/>
    <mergeCell ref="A2:E2"/>
    <mergeCell ref="B9:C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Marcela</dc:creator>
  <cp:keywords/>
  <dc:description/>
  <cp:lastModifiedBy>SvorcovaM</cp:lastModifiedBy>
  <cp:lastPrinted>2021-11-22T09:23:05Z</cp:lastPrinted>
  <dcterms:created xsi:type="dcterms:W3CDTF">2003-06-30T12:28:21Z</dcterms:created>
  <dcterms:modified xsi:type="dcterms:W3CDTF">2021-11-22T09:23:11Z</dcterms:modified>
  <cp:category/>
  <cp:version/>
  <cp:contentType/>
  <cp:contentStatus/>
</cp:coreProperties>
</file>